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O 01 Blok B" sheetId="2" r:id="rId2"/>
    <sheet name="002 - SO 01 Blok D" sheetId="3" r:id="rId3"/>
    <sheet name="003 - SO 01 Blok E" sheetId="4" r:id="rId4"/>
    <sheet name="004 - Ostatní a vedlejší ..." sheetId="5" r:id="rId5"/>
    <sheet name="006 - Vytápění E" sheetId="6" r:id="rId6"/>
    <sheet name="Pokyny pro vyplnění" sheetId="7" r:id="rId7"/>
  </sheets>
  <definedNames>
    <definedName name="_xlnm.Print_Area" localSheetId="0">'Rekapitulace stavby'!$D$4:$AO$33,'Rekapitulace stavby'!$C$39:$AQ$57</definedName>
    <definedName name="_xlnm._FilterDatabase" localSheetId="1" hidden="1">'001 - SO 01 Blok B'!$C$103:$K$691</definedName>
    <definedName name="_xlnm.Print_Area" localSheetId="1">'001 - SO 01 Blok B'!$C$4:$J$36,'001 - SO 01 Blok B'!$C$42:$J$85,'001 - SO 01 Blok B'!$C$91:$K$691</definedName>
    <definedName name="_xlnm._FilterDatabase" localSheetId="2" hidden="1">'002 - SO 01 Blok D'!$C$103:$K$833</definedName>
    <definedName name="_xlnm.Print_Area" localSheetId="2">'002 - SO 01 Blok D'!$C$4:$J$36,'002 - SO 01 Blok D'!$C$42:$J$85,'002 - SO 01 Blok D'!$C$91:$K$833</definedName>
    <definedName name="_xlnm._FilterDatabase" localSheetId="3" hidden="1">'003 - SO 01 Blok E'!$C$103:$K$1530</definedName>
    <definedName name="_xlnm.Print_Area" localSheetId="3">'003 - SO 01 Blok E'!$C$4:$J$36,'003 - SO 01 Blok E'!$C$42:$J$85,'003 - SO 01 Blok E'!$C$91:$K$1530</definedName>
    <definedName name="_xlnm._FilterDatabase" localSheetId="4" hidden="1">'004 - Ostatní a vedlejší ...'!$C$77:$K$99</definedName>
    <definedName name="_xlnm.Print_Area" localSheetId="4">'004 - Ostatní a vedlejší ...'!$C$4:$J$36,'004 - Ostatní a vedlejší ...'!$C$42:$J$59,'004 - Ostatní a vedlejší ...'!$C$65:$K$99</definedName>
    <definedName name="_xlnm._FilterDatabase" localSheetId="5" hidden="1">'006 - Vytápění E'!$C$85:$K$193</definedName>
    <definedName name="_xlnm.Print_Area" localSheetId="5">'006 - Vytápění E'!$C$4:$J$36,'006 - Vytápění E'!$C$42:$J$67,'006 - Vytápění E'!$C$73:$K$193</definedName>
    <definedName name="_xlnm.Print_Area" localSheetId="6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'001 - SO 01 Blok B'!$103:$103</definedName>
    <definedName name="_xlnm.Print_Titles" localSheetId="2">'002 - SO 01 Blok D'!$103:$103</definedName>
    <definedName name="_xlnm.Print_Titles" localSheetId="3">'003 - SO 01 Blok E'!$103:$103</definedName>
    <definedName name="_xlnm.Print_Titles" localSheetId="4">'004 - Ostatní a vedlejší ...'!$77:$77</definedName>
    <definedName name="_xlnm.Print_Titles" localSheetId="5">'006 - Vytápění E'!$85:$85</definedName>
  </definedNames>
  <calcPr fullCalcOnLoad="1"/>
</workbook>
</file>

<file path=xl/sharedStrings.xml><?xml version="1.0" encoding="utf-8"?>
<sst xmlns="http://schemas.openxmlformats.org/spreadsheetml/2006/main" count="32022" uniqueCount="3257">
  <si>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</si>
  <si>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</si>
  <si>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</si>
  <si>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</si>
  <si>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</si>
  <si>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</si>
  <si>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</si>
  <si>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{fbde322a-d0ce-4cf2-8280-d2df59e47237}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</si>
  <si>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</si>
  <si>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</si>
  <si>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</si>
  <si>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</si>
  <si>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</si>
  <si>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</si>
  <si>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</si>
  <si>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</si>
  <si>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20181504002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</si>
  <si>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</si>
  <si>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</si>
  <si>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Administrativně výrobní a výukové centrum řemesel, pavilon B,D,E</t>
  </si>
  <si>
    <t>0,1</t>
  </si>
  <si>
    <t>KSO:</t>
  </si>
  <si>
    <t/>
  </si>
  <si>
    <t>CC-CZ:</t>
  </si>
  <si>
    <t>1</t>
  </si>
  <si>
    <t>Místo:</t>
  </si>
  <si>
    <t>Kunčice nad Ostravicí</t>
  </si>
  <si>
    <t>Datum:</t>
  </si>
  <si>
    <t>2. 4. 2018</t>
  </si>
  <si>
    <t>Zadavatel:</t>
  </si>
  <si>
    <t>IČ:</t>
  </si>
  <si>
    <t>Podolí Development a.s.</t>
  </si>
  <si>
    <t>DIČ:</t>
  </si>
  <si>
    <t>Uchazeč:</t>
  </si>
  <si>
    <t>Vyplň údaj</t>
  </si>
  <si>
    <t>Projektant:</t>
  </si>
  <si>
    <t>ATRIS,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</si>
  <si>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</si>
  <si>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</si>
  <si>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</si>
  <si>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</si>
  <si>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</si>
  <si>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</si>
  <si>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</si>
  <si>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</si>
  <si>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</si>
  <si>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</si>
  <si>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</si>
  <si>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</si>
  <si>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</si>
  <si>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</si>
  <si>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</si>
  <si>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</si>
  <si>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</si>
  <si>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</si>
  <si>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</si>
  <si>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</si>
  <si>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</si>
  <si>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</si>
  <si>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</si>
  <si>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</si>
  <si>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</si>
  <si>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</si>
  <si>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</si>
  <si>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</si>
  <si>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</si>
  <si>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</si>
  <si>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</si>
  <si>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</si>
  <si>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</si>
  <si>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</si>
  <si>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</si>
  <si>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</si>
  <si>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</si>
  <si>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</si>
  <si>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</si>
  <si>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</si>
  <si>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</si>
  <si>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</si>
  <si>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SO 01 Blok B</t>
  </si>
  <si>
    <t>STA</t>
  </si>
  <si>
    <t>{515eb6f8-6247-4bfb-acad-b06e9955498d}</t>
  </si>
  <si>
    <t>2</t>
  </si>
  <si>
    <t>002</t>
  </si>
  <si>
    <t>SO 01 Blok D</t>
  </si>
  <si>
    <t>{37f103cb-64db-438b-8a78-0bb367bb4c1b}</t>
  </si>
  <si>
    <t>003</t>
  </si>
  <si>
    <t>SO 01 Blok E</t>
  </si>
  <si>
    <t>{92e8bd9c-2483-4389-a13f-46ec4a37d519}</t>
  </si>
  <si>
    <t>004</t>
  </si>
  <si>
    <t xml:space="preserve">Ostatní a vedlejší náklady </t>
  </si>
  <si>
    <t>{ff665d9a-a986-44c5-97e5-a3e525ff86bc}</t>
  </si>
  <si>
    <t>006</t>
  </si>
  <si>
    <t>Vytápění E</t>
  </si>
  <si>
    <t>{941b9e98-91d3-4faf-a2cd-91093b1c2074}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</si>
  <si>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</si>
  <si>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</si>
  <si>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</si>
  <si>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</si>
  <si>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</si>
  <si>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</si>
  <si>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</si>
  <si>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001 - SO 01 Blok B</t>
  </si>
  <si>
    <t>ALPEKO plus, s.r.o.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</si>
  <si>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</si>
  <si>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</si>
  <si>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</si>
  <si>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</si>
  <si>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</si>
  <si>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</si>
  <si>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</si>
  <si>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</si>
  <si>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</si>
  <si>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</si>
  <si>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</si>
  <si>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</si>
  <si>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</si>
  <si>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</si>
  <si>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9 - Ostatní konstrukce a práce, bourání</t>
  </si>
  <si>
    <t xml:space="preserve">    94 - Lešení </t>
  </si>
  <si>
    <t xml:space="preserve">    95 - Různé dokončovací konstrukce a práce</t>
  </si>
  <si>
    <t xml:space="preserve">    997 - Přesun sutě</t>
  </si>
  <si>
    <t xml:space="preserve">    998 - Přesun hmot</t>
  </si>
  <si>
    <t>PSV - Práce a dodávky PSV</t>
  </si>
  <si>
    <t xml:space="preserve">    711 - Izolace proti vodě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</si>
  <si>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</si>
  <si>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</si>
  <si>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</si>
  <si>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</si>
  <si>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</si>
  <si>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</si>
  <si>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</si>
  <si>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</si>
  <si>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</si>
  <si>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784 - Malby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</si>
  <si>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</si>
  <si>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</si>
  <si>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</si>
  <si>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</si>
  <si>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</si>
  <si>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</si>
  <si>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</si>
  <si>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</si>
  <si>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</si>
  <si>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</si>
  <si>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</si>
  <si>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</si>
  <si>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</si>
  <si>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</si>
  <si>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</si>
  <si>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</si>
  <si>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</si>
  <si>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</si>
  <si>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</si>
  <si>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</si>
  <si>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</si>
  <si>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</si>
  <si>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dlaždic</t>
  </si>
  <si>
    <t>m2</t>
  </si>
  <si>
    <t>CS ÚRS 2016 01</t>
  </si>
  <si>
    <t>4</t>
  </si>
  <si>
    <t>-248823708</t>
  </si>
  <si>
    <t>VV</t>
  </si>
  <si>
    <t>"v.č.D.1.1.b)-B-01</t>
  </si>
  <si>
    <t>"odk. 10</t>
  </si>
  <si>
    <t>(24,7*0,5)*2+(2,0+2,5)*0,5</t>
  </si>
  <si>
    <t>113107113</t>
  </si>
  <si>
    <t>Odstranění podkladu pl do 50 m2 z kameniva těženého tl 300 mm</t>
  </si>
  <si>
    <t>1651418918</t>
  </si>
  <si>
    <t>"v.č.D.1.1.b)-B- 01</t>
  </si>
  <si>
    <t>"odk. 08</t>
  </si>
  <si>
    <t>(1,2*0,7)+(4,0*0,3)+(3,7+4,3)*0,7</t>
  </si>
  <si>
    <t>Součet</t>
  </si>
  <si>
    <t>3</t>
  </si>
  <si>
    <t>113107130</t>
  </si>
  <si>
    <t>Odstranění podkladu pl do 50 m2 z betonu prostého tl 100 mm</t>
  </si>
  <si>
    <t>-1429847919</t>
  </si>
  <si>
    <t>113107136</t>
  </si>
  <si>
    <t>Odstranění krytu    pl do 50 m2 z betonu vyztuženého sítěmi tl 150 mm</t>
  </si>
  <si>
    <t>2144223321</t>
  </si>
  <si>
    <t>5</t>
  </si>
  <si>
    <t>113107142</t>
  </si>
  <si>
    <t>Odstranění podkladu pl do 50 m2 živičných tl 100 mm</t>
  </si>
  <si>
    <t>-1116319650</t>
  </si>
  <si>
    <t>6</t>
  </si>
  <si>
    <t>113202111</t>
  </si>
  <si>
    <t>Vytrhání obrub krajníků obrubníků stojatých</t>
  </si>
  <si>
    <t>m</t>
  </si>
  <si>
    <t>-557964938</t>
  </si>
  <si>
    <t>"odk. 14</t>
  </si>
  <si>
    <t>1,2+(0,8*4)+(0,4*2)</t>
  </si>
  <si>
    <t>7</t>
  </si>
  <si>
    <t>121112111</t>
  </si>
  <si>
    <t>Sejmutí ornice tl vrstvy do 150 mm ručně s vodorovným přemístěním do 50 m</t>
  </si>
  <si>
    <t>m3</t>
  </si>
  <si>
    <t>503253164</t>
  </si>
  <si>
    <t>"v.č.D.1.1.b)B-01</t>
  </si>
  <si>
    <t>"odk. 11</t>
  </si>
  <si>
    <t>(1,5+8,6+1,0+3,4+1,5+(24,45-4,0)*2+4,5+1,5)*0,4*0,15</t>
  </si>
  <si>
    <t>8</t>
  </si>
  <si>
    <t>132212101</t>
  </si>
  <si>
    <t>Hloubení rýh š do 600 mm ručním  nářadím v soudržných horninách tř. 3</t>
  </si>
  <si>
    <t>-1825627872</t>
  </si>
  <si>
    <t>"pro zateplení soklu " (26+8,5)*2*0,5*0,4</t>
  </si>
  <si>
    <t>9</t>
  </si>
  <si>
    <t>132212109</t>
  </si>
  <si>
    <t>Příplatek za lepivost u hloubení rýh š do 600 mm ručním nebo pneum nářadím v hornině tř. 3</t>
  </si>
  <si>
    <t>2099771102</t>
  </si>
  <si>
    <t>10</t>
  </si>
  <si>
    <t>162201102</t>
  </si>
  <si>
    <t>Vodorovné přemístění do 50 m výkopku/sypaniny z horniny tř. 1 až 4</t>
  </si>
  <si>
    <t>-308149997</t>
  </si>
  <si>
    <t>"dovoz k rozprostření - ornice</t>
  </si>
  <si>
    <t>7,5*0,15</t>
  </si>
  <si>
    <t>11</t>
  </si>
  <si>
    <t>162701105</t>
  </si>
  <si>
    <t>Vodorovné přemístění do 10000 m výkopku/sypaniny z horniny tř. 1 až 4</t>
  </si>
  <si>
    <t>553055851</t>
  </si>
  <si>
    <t>12</t>
  </si>
  <si>
    <t>162701109</t>
  </si>
  <si>
    <t>Příplatek k vodorovnému přemístění výkopku/sypaniny z horniny tř. 1 až 4 ZKD 1000 m přes 10000 m</t>
  </si>
  <si>
    <t>-476222752</t>
  </si>
  <si>
    <t>"do 15 km"13,8*5</t>
  </si>
  <si>
    <t>13</t>
  </si>
  <si>
    <t>167101101</t>
  </si>
  <si>
    <t>Nakládání výkopku z hornin tř. 1 až 4 do 100 m3</t>
  </si>
  <si>
    <t>1202287723</t>
  </si>
  <si>
    <t>"pro odvoz na skládku</t>
  </si>
  <si>
    <t>13,8</t>
  </si>
  <si>
    <t>"pro odvoz k rozprostření - ornice</t>
  </si>
  <si>
    <t>14</t>
  </si>
  <si>
    <t>171201201</t>
  </si>
  <si>
    <t>Uložení sypaniny na skládky</t>
  </si>
  <si>
    <t>30803333</t>
  </si>
  <si>
    <t>171201211</t>
  </si>
  <si>
    <t>Poplatek za uložení odpadu ze sypaniny na skládce (skládkovné)</t>
  </si>
  <si>
    <t>t</t>
  </si>
  <si>
    <t>380771262</t>
  </si>
  <si>
    <t>13,8*1,8</t>
  </si>
  <si>
    <t>16</t>
  </si>
  <si>
    <t>18040211R</t>
  </si>
  <si>
    <t>Založení  trávníku výsevem na vrstvě ornice vč. zahrad. úprav</t>
  </si>
  <si>
    <t>-334682487</t>
  </si>
  <si>
    <t>"v.č.D.1.1.b)-B-05</t>
  </si>
  <si>
    <t>(1,3+(8,6*2)+1,0+3,5+2,0)*0,3</t>
  </si>
  <si>
    <t>17</t>
  </si>
  <si>
    <t>M</t>
  </si>
  <si>
    <t>005724000</t>
  </si>
  <si>
    <t>osivo směs travní parková sídlištní</t>
  </si>
  <si>
    <t>kg</t>
  </si>
  <si>
    <t>-569187439</t>
  </si>
  <si>
    <t>18</t>
  </si>
  <si>
    <t>18130110R</t>
  </si>
  <si>
    <t xml:space="preserve">Ruční rozprostření ornice tl vrstvy do 150 mm </t>
  </si>
  <si>
    <t>-541080380</t>
  </si>
  <si>
    <t>19</t>
  </si>
  <si>
    <t>182001111</t>
  </si>
  <si>
    <t>Plošná úprava terénu zemina tř 1 až 4 nerovnosti do +/- 100 mm v rovinně a svahu do 1:5</t>
  </si>
  <si>
    <t>1492142474</t>
  </si>
  <si>
    <t>20</t>
  </si>
  <si>
    <t>183402111</t>
  </si>
  <si>
    <t>Rozrušení půdy na hloubku do 150 v rovině a svahu do 1:5</t>
  </si>
  <si>
    <t>-13058265</t>
  </si>
  <si>
    <t>183403153</t>
  </si>
  <si>
    <t>Obdělání půdy hrabáním v rovině a svahu do 1:5</t>
  </si>
  <si>
    <t>-53696683</t>
  </si>
  <si>
    <t>Svislé a kompletní konstrukce</t>
  </si>
  <si>
    <t>22</t>
  </si>
  <si>
    <t>311001</t>
  </si>
  <si>
    <t>Kotvení nadbetonování opěrné zídky</t>
  </si>
  <si>
    <t>1017874662</t>
  </si>
  <si>
    <t>23</t>
  </si>
  <si>
    <t>311311911</t>
  </si>
  <si>
    <t>Nosná zeď z betonu prostého tř. C 16/20</t>
  </si>
  <si>
    <t>1951624590</t>
  </si>
  <si>
    <t>"v.č. D.11.b)-B-05</t>
  </si>
  <si>
    <t>"nadbetonování opěrné zdi</t>
  </si>
  <si>
    <t>(1,5+3,0)*0,3*0,25</t>
  </si>
  <si>
    <t>24</t>
  </si>
  <si>
    <t>311351101</t>
  </si>
  <si>
    <t>Zřízení jednostranného bednění zdí nosných</t>
  </si>
  <si>
    <t>-772935201</t>
  </si>
  <si>
    <t>(1,8+2,75+1,8+2,45)*0,25</t>
  </si>
  <si>
    <t>25</t>
  </si>
  <si>
    <t>311351102</t>
  </si>
  <si>
    <t>Odstranění jednostranného bednění zdí nosných</t>
  </si>
  <si>
    <t>-799248505</t>
  </si>
  <si>
    <t>26</t>
  </si>
  <si>
    <t>317141224</t>
  </si>
  <si>
    <t>Překlady ploché z pórobetonu š 150 mm pro světlost otvoru do 1250 mm</t>
  </si>
  <si>
    <t>kus</t>
  </si>
  <si>
    <t>306533747</t>
  </si>
  <si>
    <t>"viz. výpis překladů - P1"2</t>
  </si>
  <si>
    <t>27</t>
  </si>
  <si>
    <t>342272523</t>
  </si>
  <si>
    <t>Příčky tl 150 mm z pórobetonových přesných hladkých příčkovek objemové hmotnosti 500 kg/m3</t>
  </si>
  <si>
    <t>1914077569</t>
  </si>
  <si>
    <t>"viz..v.č. D.1.1.b)06,07- nadezdívka mezistřešních atik"13,8*0,5*2*3</t>
  </si>
  <si>
    <t>28</t>
  </si>
  <si>
    <t>349231821</t>
  </si>
  <si>
    <t>Přizdívka ostění  z cihel tl přes 150 do 300 mm</t>
  </si>
  <si>
    <t>-740196426</t>
  </si>
  <si>
    <t>"v.č.D.1.1.b)-B- 05</t>
  </si>
  <si>
    <t>(0,2*2,1)*2*2</t>
  </si>
  <si>
    <t>29</t>
  </si>
  <si>
    <t>R-3300010</t>
  </si>
  <si>
    <t xml:space="preserve">KOTVENÍ ZDIVA KE ST. KONSTRUKCI </t>
  </si>
  <si>
    <t>602025714</t>
  </si>
  <si>
    <t>"viz..v.č. D.1.1.b)06,07- nadezdívka mezistřešních atik"13,8*2*3</t>
  </si>
  <si>
    <t>Vodorovné konstrukce</t>
  </si>
  <si>
    <t>30</t>
  </si>
  <si>
    <t>417321515</t>
  </si>
  <si>
    <t>Ztužující pásy a věnce ze ŽB tř. C 25/30</t>
  </si>
  <si>
    <t>-231588612</t>
  </si>
  <si>
    <t>"viz..v.č. D.1.1.b)06,07- nadezdívka mezistřešních atik"13,8*0,15*0,15*2*3</t>
  </si>
  <si>
    <t>31</t>
  </si>
  <si>
    <t>417351115</t>
  </si>
  <si>
    <t>Zřízení bednění ztužujících věnců</t>
  </si>
  <si>
    <t>-1541317370</t>
  </si>
  <si>
    <t>"viz..v.č. D.1.1.b)06,07- nadezdívka mezistřešních atik"13,8*0,15*2*3*2</t>
  </si>
  <si>
    <t>32</t>
  </si>
  <si>
    <t>417351116</t>
  </si>
  <si>
    <t>Odstranění bednění ztužujících věnců</t>
  </si>
  <si>
    <t>-1910090685</t>
  </si>
  <si>
    <t>33</t>
  </si>
  <si>
    <t>417361821</t>
  </si>
  <si>
    <t>Výztuž ztužujících pásů a věnců betonářskou ocelí 10 505</t>
  </si>
  <si>
    <t>1481958389</t>
  </si>
  <si>
    <t>"viz.v.č D.1.1.b)13,14- nadezdívka mezistřešních atik"0,45</t>
  </si>
  <si>
    <t>Komunikace</t>
  </si>
  <si>
    <t>34</t>
  </si>
  <si>
    <t>564871116</t>
  </si>
  <si>
    <t>Podklad ze štěrkodrtě ŠD tl. 300 mm</t>
  </si>
  <si>
    <t>61107674</t>
  </si>
  <si>
    <t>"dlážděný chodník</t>
  </si>
  <si>
    <t>((28,2*2)-3,5-4,3+1,0+1,5)*0,5</t>
  </si>
  <si>
    <t>"asfaltové pásy</t>
  </si>
  <si>
    <t>35</t>
  </si>
  <si>
    <t>56513511R</t>
  </si>
  <si>
    <t>Asfaltový beton vrstva podkladní ACP 16 (obalované kamenivo OKS) tl 50 mm š do 3 m</t>
  </si>
  <si>
    <t>-494419037</t>
  </si>
  <si>
    <t>36</t>
  </si>
  <si>
    <t>573111111</t>
  </si>
  <si>
    <t>Postřik živičný infiltrační s posypem z asfaltu množství 0,60 kg/m2</t>
  </si>
  <si>
    <t>-1693552866</t>
  </si>
  <si>
    <t>37</t>
  </si>
  <si>
    <t>57321111R</t>
  </si>
  <si>
    <t>Postřik živičný spojovací z asfaltu v množství do 0,70 kg/m2</t>
  </si>
  <si>
    <t>-1558580577</t>
  </si>
  <si>
    <t>38</t>
  </si>
  <si>
    <t>57714311R</t>
  </si>
  <si>
    <t>Asfaltový beton vrstva obrusná ACO 8 (ABJ) tl 50 mm š do 3 m z nemodifikovaného asfaltu</t>
  </si>
  <si>
    <t>-581253565</t>
  </si>
  <si>
    <t>39</t>
  </si>
  <si>
    <t>596811220</t>
  </si>
  <si>
    <t>Kladení betonové dlažby komunikací pro pěší do lože z kameniva vel do 0,25 m2 plochy do 50 m2</t>
  </si>
  <si>
    <t>1337120246</t>
  </si>
  <si>
    <t>40</t>
  </si>
  <si>
    <t>592456000</t>
  </si>
  <si>
    <t>dlažba desková betonová 50x50x5 cm</t>
  </si>
  <si>
    <t>-2008316908</t>
  </si>
  <si>
    <t>25,55*1,1</t>
  </si>
  <si>
    <t>Úpravy povrchů, podlahy a osazování výplní</t>
  </si>
  <si>
    <t>41</t>
  </si>
  <si>
    <t>612409991</t>
  </si>
  <si>
    <t xml:space="preserve">Úprava vnitřního ostění a nadpraží ,   D + M rohových lišt, htrubá omítka, perlinka lepidlo , nová štuková omítka </t>
  </si>
  <si>
    <t>-898557025</t>
  </si>
  <si>
    <t>"v.č. D.11.b)-B-10-15</t>
  </si>
  <si>
    <t>((5,55*11)+(3,95*72)+(5,0*2)+(8,0*2))*0,5</t>
  </si>
  <si>
    <t>42</t>
  </si>
  <si>
    <t>622211011</t>
  </si>
  <si>
    <t>Montáž kontaktního zateplení vnějších stěn z polystyrénových desek tl do 80 mm</t>
  </si>
  <si>
    <t>1131338003</t>
  </si>
  <si>
    <t>"viz.v. D.1.1.b)13,14- zateplení atik "41,2*1*2+13,8*0,5*4</t>
  </si>
  <si>
    <t>43</t>
  </si>
  <si>
    <t>283759090</t>
  </si>
  <si>
    <t>deska z pěnového polystyrenu EPS 150 S 1000 x 500 x 50 mm</t>
  </si>
  <si>
    <t>28941044</t>
  </si>
  <si>
    <t>P</t>
  </si>
  <si>
    <t>Poznámka k položce:
lambda=0,035 [W / m K]</t>
  </si>
  <si>
    <t>"viz. pol. montáže"110*1,1</t>
  </si>
  <si>
    <t>121*1,02 'Přepočtené koeficientem množství</t>
  </si>
  <si>
    <t>61</t>
  </si>
  <si>
    <t>Úprava povrchů vnitřních</t>
  </si>
  <si>
    <t>44</t>
  </si>
  <si>
    <t>619995001</t>
  </si>
  <si>
    <t xml:space="preserve">Začištění omítek kolem otvorů v šířce 0,5 m </t>
  </si>
  <si>
    <t>1759293427</t>
  </si>
  <si>
    <t>(5,55*11)+(3,95*72)+(5,0*2)+(8,0*2)</t>
  </si>
  <si>
    <t>62</t>
  </si>
  <si>
    <t>Úprava povrchů vnějších</t>
  </si>
  <si>
    <t>45</t>
  </si>
  <si>
    <t>621221021</t>
  </si>
  <si>
    <t>Montáž kontaktního zateplení vnějších podhledů z minerální vlny s podélnou orientací  tl do 120 mm</t>
  </si>
  <si>
    <t>-199492705</t>
  </si>
  <si>
    <t>"v.č. D.11.b)-B-06,07</t>
  </si>
  <si>
    <t>"ZS 2 - tl. 100  mm</t>
  </si>
  <si>
    <t>"D 03</t>
  </si>
  <si>
    <t>(48,2*(0,25+0,35))*2</t>
  </si>
  <si>
    <t>"D 05</t>
  </si>
  <si>
    <t>(4,2*1,6)+(1,6+4,2+1,6)*0,25</t>
  </si>
  <si>
    <t>46</t>
  </si>
  <si>
    <t>631515279</t>
  </si>
  <si>
    <t>deska minerální izolační  tl. 100 mm</t>
  </si>
  <si>
    <t>725512845</t>
  </si>
  <si>
    <t>66,41*1,1</t>
  </si>
  <si>
    <t>47</t>
  </si>
  <si>
    <t>622211001</t>
  </si>
  <si>
    <t>Montáž kontaktního zateplení vnějších stěn z polystyrénových desek tl do 40 mm</t>
  </si>
  <si>
    <t>2008695828</t>
  </si>
  <si>
    <t>"opěrná stěna + angl. dvorky</t>
  </si>
  <si>
    <t>(8,0+1,0)*2*1,0*2+(2,5+1,5+2,5)*1,0+(1,8+2,8)+(8,5+1,25)*0,3*2</t>
  </si>
  <si>
    <t>48</t>
  </si>
  <si>
    <t>28376401P</t>
  </si>
  <si>
    <t>polystyren extrudovaný XPS tl.20  mm</t>
  </si>
  <si>
    <t>90218229</t>
  </si>
  <si>
    <t>52,95*1,1</t>
  </si>
  <si>
    <t>49</t>
  </si>
  <si>
    <t>622211031</t>
  </si>
  <si>
    <t>Montáž zateplení vnějších stěn z polystyrénových desek tl do 160 mm</t>
  </si>
  <si>
    <t>-1188912054</t>
  </si>
  <si>
    <t>"v.č.D.1.1.b)-B-08</t>
  </si>
  <si>
    <t>"ZS 5</t>
  </si>
  <si>
    <t>"-1,23/+5,47</t>
  </si>
  <si>
    <t>(41,05*(6,7-0,2))*2</t>
  </si>
  <si>
    <t>-((1,35*0,6)*11+(1,35*1,3)*72+(2,65*2,35)*2+(0,9*1,7)*2)</t>
  </si>
  <si>
    <t>Mezisoučet</t>
  </si>
  <si>
    <t>"ZS4</t>
  </si>
  <si>
    <t>"část pod terénem</t>
  </si>
  <si>
    <t>((41,05-8,5)*2-3,0)*0,4</t>
  </si>
  <si>
    <t>"nad terénem</t>
  </si>
  <si>
    <t xml:space="preserve">"ZS4 </t>
  </si>
  <si>
    <t>((41,05*2)-(2,6*2)-(0,9*2))*0,3</t>
  </si>
  <si>
    <t>Mezisoučet ZS 4</t>
  </si>
  <si>
    <t>50</t>
  </si>
  <si>
    <t>28376400P</t>
  </si>
  <si>
    <t>polystyren extrudovaný XPS tl.160  mm</t>
  </si>
  <si>
    <t>64285612</t>
  </si>
  <si>
    <t>47,377*1,1</t>
  </si>
  <si>
    <t>51</t>
  </si>
  <si>
    <t>283759520</t>
  </si>
  <si>
    <t>deska fasádní polystyrénová EPS 70 F 1000 x 500 x 160 mm</t>
  </si>
  <si>
    <t>1941507408</t>
  </si>
  <si>
    <t>Poznámka k položce:
lambda=0,039 [W / m K]</t>
  </si>
  <si>
    <t>382,865*1,1</t>
  </si>
  <si>
    <t>52</t>
  </si>
  <si>
    <t>622212051</t>
  </si>
  <si>
    <t>Montáž zateplení vnějšího ostění hl. špalety do 400 mm z polystyrénových desek tl do 40 mm</t>
  </si>
  <si>
    <t>1655683916</t>
  </si>
  <si>
    <t>"v.č. D.11.b)-B-08</t>
  </si>
  <si>
    <t>"parapety</t>
  </si>
  <si>
    <t>1,35*83</t>
  </si>
  <si>
    <t>"ostění a nadpraží</t>
  </si>
  <si>
    <t>(2,55*11)+(3,95*72)+(7,95*2)+(8,0*2)</t>
  </si>
  <si>
    <t>53</t>
  </si>
  <si>
    <t>283759330</t>
  </si>
  <si>
    <t>deska fasádní polystyrénová EPS 70 F 1000 x 500 x 50 mm</t>
  </si>
  <si>
    <t>-1422922472</t>
  </si>
  <si>
    <t>344,35*1,1</t>
  </si>
  <si>
    <t>54</t>
  </si>
  <si>
    <t>28376402P</t>
  </si>
  <si>
    <t>-2039457655</t>
  </si>
  <si>
    <t>(112,05*0,35)*1,1</t>
  </si>
  <si>
    <t>55</t>
  </si>
  <si>
    <t>622252001</t>
  </si>
  <si>
    <t>Montáž zakládacích soklových lišt zateplení</t>
  </si>
  <si>
    <t>CS ÚRS 2015 01</t>
  </si>
  <si>
    <t>2087307551</t>
  </si>
  <si>
    <t>"viz. výpis kl. prvků - K09"77,3</t>
  </si>
  <si>
    <t>56</t>
  </si>
  <si>
    <t>590516530</t>
  </si>
  <si>
    <t>lišta soklová Al s okapničkou, zakládací U 16 cm, 0,95/200 cm</t>
  </si>
  <si>
    <t>-1426749150</t>
  </si>
  <si>
    <t>"viz. výpis kl. prvků - K19"77,3*1,1</t>
  </si>
  <si>
    <t>57</t>
  </si>
  <si>
    <t>622252002</t>
  </si>
  <si>
    <t>Montáž ostatních lišt kontaktního zateplení</t>
  </si>
  <si>
    <t>-2079441926</t>
  </si>
  <si>
    <t>"vnější rohy</t>
  </si>
  <si>
    <t>(41,0*2)*2</t>
  </si>
  <si>
    <t>"nadpraží</t>
  </si>
  <si>
    <t>(1,35*83)+(2,6*2)+(1,0*2)</t>
  </si>
  <si>
    <t>"ostění</t>
  </si>
  <si>
    <t>(0,6*2)*11+(1,3*2)*72+(2,65*2)*2+(2,0*2)*2</t>
  </si>
  <si>
    <t>"APU lišty</t>
  </si>
  <si>
    <t>(119,25+219,0)*2</t>
  </si>
  <si>
    <t>58</t>
  </si>
  <si>
    <t>590514820</t>
  </si>
  <si>
    <t>lišta rohová s tkaninou</t>
  </si>
  <si>
    <t>-1418151774</t>
  </si>
  <si>
    <t>59</t>
  </si>
  <si>
    <t>590515120</t>
  </si>
  <si>
    <t>začišťovací lišta parapetní</t>
  </si>
  <si>
    <t>1017888196</t>
  </si>
  <si>
    <t>60</t>
  </si>
  <si>
    <t>590515100</t>
  </si>
  <si>
    <t>profil okenní s okapnicí</t>
  </si>
  <si>
    <t>-1577721238</t>
  </si>
  <si>
    <t>590514760</t>
  </si>
  <si>
    <t>profil okenní začišťovací  - APU</t>
  </si>
  <si>
    <t>-964643472</t>
  </si>
  <si>
    <t>Poznámka k položce:
délka 2,4 m, přesah tkaniny 100 mm</t>
  </si>
  <si>
    <t>676,5*1,1</t>
  </si>
  <si>
    <t>622325102</t>
  </si>
  <si>
    <t>Oprava vnější vápenné nebo vápenocementové hladké omítky složitosti 1 stěn v rozsahu do 30%</t>
  </si>
  <si>
    <t>-469294943</t>
  </si>
  <si>
    <t>"v.č. D.11.b)-B-04</t>
  </si>
  <si>
    <t>(41,05*7,0)*2+(4,0*2)*2+1,0</t>
  </si>
  <si>
    <t>-((1,35*0,6)*11+(1,35*1,3)*72+(0,8*2,0)*2+(2,65*2,65)*2)</t>
  </si>
  <si>
    <t>((2,55*11)+(3,95*72)+(5,0*2)+(7,95)*2)*0,15</t>
  </si>
  <si>
    <t>63</t>
  </si>
  <si>
    <t>622511111</t>
  </si>
  <si>
    <t>Tenkovrstvá akrylátová mozaiková střednězrnná omítka včetně penetrace vnějších stěn</t>
  </si>
  <si>
    <t>1670328372</t>
  </si>
  <si>
    <t>"v.č.D.1.1.b)-B-05, B08</t>
  </si>
  <si>
    <t>64</t>
  </si>
  <si>
    <t>621531021</t>
  </si>
  <si>
    <t>Tenkovrstvá silikonová zrnitá omítka tl. 2,0 mm včetně penetrace vnějších podhledů</t>
  </si>
  <si>
    <t>-1230859740</t>
  </si>
  <si>
    <t>65</t>
  </si>
  <si>
    <t>622531021</t>
  </si>
  <si>
    <t>Tenkovrstvá silikonová zrnitá omítka tl. 2,0 mm včetně penetrace vnějších stěn</t>
  </si>
  <si>
    <t>1841521851</t>
  </si>
  <si>
    <t>"v.č. D1.1.b)-A-09, 10</t>
  </si>
  <si>
    <t>((2,55*11)+(3,95*72)+(7,95*2)+(8,0*2))*0,35</t>
  </si>
  <si>
    <t>66</t>
  </si>
  <si>
    <t>629991011</t>
  </si>
  <si>
    <t>Zakrytí výplní otvorů a svislých ploch fólií přilepenou lepící páskou</t>
  </si>
  <si>
    <t>1344535995</t>
  </si>
  <si>
    <t>((1,35*0,6)*11+(1,35*1,3)*72+(2,65*2,35)*2+(0,9*1,7)*2)</t>
  </si>
  <si>
    <t>"zevnitř"150,785</t>
  </si>
  <si>
    <t>67</t>
  </si>
  <si>
    <t>629995101</t>
  </si>
  <si>
    <t>Očištění vnějších ploch tlakovou vodou</t>
  </si>
  <si>
    <t>2030994212</t>
  </si>
  <si>
    <t>68</t>
  </si>
  <si>
    <t>629999101</t>
  </si>
  <si>
    <t>Vyrovnání nerovností fasády tl. do 50 mm - rozsah do 50% , vč. dodávky materiálu</t>
  </si>
  <si>
    <t>-417878152</t>
  </si>
  <si>
    <t>Podlahy a podlahové konstrukce</t>
  </si>
  <si>
    <t>69</t>
  </si>
  <si>
    <t>632001</t>
  </si>
  <si>
    <t>Dobetonávky parapetů s výztužnou stěrkou a omítkou</t>
  </si>
  <si>
    <t>225167483</t>
  </si>
  <si>
    <t>"výpis prvků</t>
  </si>
  <si>
    <t>"P 06</t>
  </si>
  <si>
    <t>2,4*20</t>
  </si>
  <si>
    <t>70</t>
  </si>
  <si>
    <t>631312141</t>
  </si>
  <si>
    <t>Doplnění rýh v dosavadních mazaninách betonem prostým</t>
  </si>
  <si>
    <t>1303281617</t>
  </si>
  <si>
    <t>"po vybouraných vratech</t>
  </si>
  <si>
    <t>(2,75*0,5*0,10)*2</t>
  </si>
  <si>
    <t>71</t>
  </si>
  <si>
    <t>632451032</t>
  </si>
  <si>
    <t>Vyrovnávací potěr tl do 30 mm z MC 15 provedený v ploše</t>
  </si>
  <si>
    <t>-393803741</t>
  </si>
  <si>
    <t>"vstup</t>
  </si>
  <si>
    <t>3,8*1,0</t>
  </si>
  <si>
    <t>Ostatní konstrukce a práce, bourání</t>
  </si>
  <si>
    <t>72</t>
  </si>
  <si>
    <t>916231213</t>
  </si>
  <si>
    <t>Osazení chodníkového obrubníku betonového stojatého s boční opěrou do lože z betonu prostého</t>
  </si>
  <si>
    <t>721122201</t>
  </si>
  <si>
    <t>73</t>
  </si>
  <si>
    <t>592174100</t>
  </si>
  <si>
    <t>obrubník betonový chodníkový ABO 100/10/25 II nat 100x10x25 cm</t>
  </si>
  <si>
    <t>-1103489354</t>
  </si>
  <si>
    <t>74</t>
  </si>
  <si>
    <t>919726123</t>
  </si>
  <si>
    <t>Geotextilie pro ochranu, separaci a filtraci netkaná měrná hmotnost do 500 g/m2</t>
  </si>
  <si>
    <t>-1254159643</t>
  </si>
  <si>
    <t>"viz..v.č. D.1.1.b)06,07"41,2*1,2*2+13,8*0,65*4+215+324</t>
  </si>
  <si>
    <t>75</t>
  </si>
  <si>
    <t>95332111R</t>
  </si>
  <si>
    <t>Vložky do svislých dilatačních spár z miner. vlny  tl 100 mm</t>
  </si>
  <si>
    <t>351023328</t>
  </si>
  <si>
    <t>"v.č. D1.1.b)-B-05</t>
  </si>
  <si>
    <t>(7,0*0,6)*4</t>
  </si>
  <si>
    <t>76</t>
  </si>
  <si>
    <t>964011211</t>
  </si>
  <si>
    <t>Vybourání ŽB překladů prefabrikovaných dl do 3 m hmotnosti do 50 kg/m</t>
  </si>
  <si>
    <t>-332460906</t>
  </si>
  <si>
    <t>"odk. 03</t>
  </si>
  <si>
    <t>(1,2*0,3*0,45)*2</t>
  </si>
  <si>
    <t>77</t>
  </si>
  <si>
    <t>965043321</t>
  </si>
  <si>
    <t>Bourání podkladů pod dlažby betonových s potěrem  tl do 100 mm pl do 1 m2</t>
  </si>
  <si>
    <t>-1218550338</t>
  </si>
  <si>
    <t>"v.č.D.1.1.b)-A-01</t>
  </si>
  <si>
    <t>"odk. 02</t>
  </si>
  <si>
    <t>(1,5*0,2*0,05)*2</t>
  </si>
  <si>
    <t>78</t>
  </si>
  <si>
    <t>965081212</t>
  </si>
  <si>
    <t>Bourání podlah z dlaždic keramických  tl do 10 mm plochy do 1 m2</t>
  </si>
  <si>
    <t>-1498713204</t>
  </si>
  <si>
    <t>(1,5*0,3)*2</t>
  </si>
  <si>
    <t>79</t>
  </si>
  <si>
    <t>967031132</t>
  </si>
  <si>
    <t>Přisekání rovných ostění v cihelném zdivu na MV nebo MVC</t>
  </si>
  <si>
    <t>1489791892</t>
  </si>
  <si>
    <t>"v.č.D.1.1.b)-B-0</t>
  </si>
  <si>
    <t>(2,0*0,3)*2+2</t>
  </si>
  <si>
    <t>80</t>
  </si>
  <si>
    <t>96704111R</t>
  </si>
  <si>
    <t>Odstranění  nesoudržných degradovaných částí betonu a dlažby</t>
  </si>
  <si>
    <t>-1015919574</t>
  </si>
  <si>
    <t>"odk. 05</t>
  </si>
  <si>
    <t>"1.PP+1.NP</t>
  </si>
  <si>
    <t>"angl. dvorky</t>
  </si>
  <si>
    <t>(8,45*1,4)*2+(7,85+1,1)*2*2*1,0</t>
  </si>
  <si>
    <t>"vstup do 1.PP</t>
  </si>
  <si>
    <t>(4,0*2,0)+(1,4+1,6)*2*1,0+(1,2*1,0)/2*2</t>
  </si>
  <si>
    <t>81</t>
  </si>
  <si>
    <t>968062374</t>
  </si>
  <si>
    <t>Vybourání dřevěných rámů oken zdvojených včetně křídel pl do 1 m2</t>
  </si>
  <si>
    <t>-401046105</t>
  </si>
  <si>
    <t>"odk. 01</t>
  </si>
  <si>
    <t>"1.PP</t>
  </si>
  <si>
    <t>(1,35*0,6)*8</t>
  </si>
  <si>
    <t>82</t>
  </si>
  <si>
    <t>968062375</t>
  </si>
  <si>
    <t>Vybourání dřevěných rámů oken zdvojených včetně křídel pl do 2 m2</t>
  </si>
  <si>
    <t>-495711437</t>
  </si>
  <si>
    <t>"v.č.D.1.1.b)-B-01,02</t>
  </si>
  <si>
    <t>(1,35*1,3)*72</t>
  </si>
  <si>
    <t>83</t>
  </si>
  <si>
    <t>968072455</t>
  </si>
  <si>
    <t>Vybourání kovových dveřních zárubní pl do 2 m2</t>
  </si>
  <si>
    <t>-1553838984</t>
  </si>
  <si>
    <t>(0,8*2,0)*2</t>
  </si>
  <si>
    <t>84</t>
  </si>
  <si>
    <t>968072456</t>
  </si>
  <si>
    <t>Vybourání kovových dveřních zárubní pl přes 2 m2</t>
  </si>
  <si>
    <t>-150323952</t>
  </si>
  <si>
    <t>"odk.12</t>
  </si>
  <si>
    <t>(2,65*2,65)*2</t>
  </si>
  <si>
    <t>85</t>
  </si>
  <si>
    <t>97600002R</t>
  </si>
  <si>
    <t>Odstranění čisticích roštů 45x75 cm</t>
  </si>
  <si>
    <t>ks</t>
  </si>
  <si>
    <t>1019656948</t>
  </si>
  <si>
    <t>"odk. 16</t>
  </si>
  <si>
    <t>86</t>
  </si>
  <si>
    <t>976071111</t>
  </si>
  <si>
    <t>Vybourání kovových  zábradlí</t>
  </si>
  <si>
    <t>-838759908</t>
  </si>
  <si>
    <t>"odk.21</t>
  </si>
  <si>
    <t>(1,2+8,2+1,2)*2+1,7+2,8</t>
  </si>
  <si>
    <t>87</t>
  </si>
  <si>
    <t>97607412R</t>
  </si>
  <si>
    <t>Vybourání kotevních želez ze zdiva cihelného (okenní  mříže)</t>
  </si>
  <si>
    <t>623219387</t>
  </si>
  <si>
    <t>"1,35x1,3 - 4  ks</t>
  </si>
  <si>
    <t>4*8</t>
  </si>
  <si>
    <t>88</t>
  </si>
  <si>
    <t>978013141</t>
  </si>
  <si>
    <t>Otlučení vnitřní vápenné nebo vápenocementové omítky stěn  v rozsahu do 30 %</t>
  </si>
  <si>
    <t>2044664544</t>
  </si>
  <si>
    <t>((5,55*11)+(3,95*72)+(5,0*2)+(8,0*2))*0,3+(0,3*0,3)*2*87</t>
  </si>
  <si>
    <t>89</t>
  </si>
  <si>
    <t>978015341</t>
  </si>
  <si>
    <t>Otlučení vnější vápenné nebo vápenocementové vnější omítky stupně členitosti 1 a 2 rozsahu do 30%</t>
  </si>
  <si>
    <t>-1783775965</t>
  </si>
  <si>
    <t>90</t>
  </si>
  <si>
    <t>98531111R</t>
  </si>
  <si>
    <t>Vyspravení povrchů opravnou maltou z wittenského rychlocementu</t>
  </si>
  <si>
    <t>282604765</t>
  </si>
  <si>
    <t>94</t>
  </si>
  <si>
    <t xml:space="preserve">Lešení </t>
  </si>
  <si>
    <t>91</t>
  </si>
  <si>
    <t>941111122</t>
  </si>
  <si>
    <t>Montáž lešení řadového trubkového lehkého s podlahami zatížení do 200 kg/m2 š do 1,2 m v do 25 m</t>
  </si>
  <si>
    <t>-1320922500</t>
  </si>
  <si>
    <t>"v.č.D.1.1.b)-B 08</t>
  </si>
  <si>
    <t>(41,0*8,0)*2</t>
  </si>
  <si>
    <t>92</t>
  </si>
  <si>
    <t>941111222</t>
  </si>
  <si>
    <t>Příplatek k lešení řadovému trubkovému lehkému s podlahami š 1,2 m v 25 m za první a ZKD den použití</t>
  </si>
  <si>
    <t>-1527955905</t>
  </si>
  <si>
    <t>(656,0*30)*2</t>
  </si>
  <si>
    <t>93</t>
  </si>
  <si>
    <t>941111822</t>
  </si>
  <si>
    <t>Demontáž lešení řadového trubkového lehkého s podlahami zatížení do 200 kg/m2 š do 1,2 m v do 25 m</t>
  </si>
  <si>
    <t>-606959727</t>
  </si>
  <si>
    <t>944511111</t>
  </si>
  <si>
    <t>Montáž ochranné sítě z textilie z umělých vláken</t>
  </si>
  <si>
    <t>747544181</t>
  </si>
  <si>
    <t>95</t>
  </si>
  <si>
    <t>944511211</t>
  </si>
  <si>
    <t>Příplatek k ochranné síti za první a ZKD den použití</t>
  </si>
  <si>
    <t>-1895395595</t>
  </si>
  <si>
    <t>96</t>
  </si>
  <si>
    <t>944511811</t>
  </si>
  <si>
    <t>Demontáž ochranné sítě z textilie z umělých vláken</t>
  </si>
  <si>
    <t>-1816781186</t>
  </si>
  <si>
    <t>97</t>
  </si>
  <si>
    <t>944711112</t>
  </si>
  <si>
    <t>Montáž záchytné stříšky š do 2 m</t>
  </si>
  <si>
    <t>-769521602</t>
  </si>
  <si>
    <t>3,0*2</t>
  </si>
  <si>
    <t>98</t>
  </si>
  <si>
    <t>944711212</t>
  </si>
  <si>
    <t>Příplatek k záchytné stříšce š do 2 m za první a ZKD den použití</t>
  </si>
  <si>
    <t>-421164098</t>
  </si>
  <si>
    <t>(6,0*30)*2</t>
  </si>
  <si>
    <t>99</t>
  </si>
  <si>
    <t>944711812</t>
  </si>
  <si>
    <t>Demontáž záchytné stříšky š do 2 m</t>
  </si>
  <si>
    <t>-299232205</t>
  </si>
  <si>
    <t>Různé dokončovací konstrukce a práce</t>
  </si>
  <si>
    <t>100</t>
  </si>
  <si>
    <t>952901111</t>
  </si>
  <si>
    <t>Vyčištění budov bytové a občanské výstavby při výšce podlaží do 4 m</t>
  </si>
  <si>
    <t>1670257342</t>
  </si>
  <si>
    <t>(40,0*12,0)*2+(8,0*12,0)</t>
  </si>
  <si>
    <t>997</t>
  </si>
  <si>
    <t>Přesun sutě</t>
  </si>
  <si>
    <t>101</t>
  </si>
  <si>
    <t>997013112</t>
  </si>
  <si>
    <t>Vnitrostaveništní doprava suti a vybouraných hmot pro budovy v do 9 m s použitím mechanizace</t>
  </si>
  <si>
    <t>971334537</t>
  </si>
  <si>
    <t>102</t>
  </si>
  <si>
    <t>997013501</t>
  </si>
  <si>
    <t>Odvoz suti na skládku a vybouraných hmot nebo meziskládku do 1 km se složením</t>
  </si>
  <si>
    <t>-44535394</t>
  </si>
  <si>
    <t>103</t>
  </si>
  <si>
    <t>997013509</t>
  </si>
  <si>
    <t>Příplatek k odvozu suti a vybouraných hmot na skládku ZKD 1 km přes 1 km</t>
  </si>
  <si>
    <t>1450252163</t>
  </si>
  <si>
    <t>50,374*(15-1)</t>
  </si>
  <si>
    <t>104</t>
  </si>
  <si>
    <t>997013801</t>
  </si>
  <si>
    <t>Poplatek za uložení stavebního betonového odpadu na skládce (skládkovné)</t>
  </si>
  <si>
    <t>966962854</t>
  </si>
  <si>
    <t>998</t>
  </si>
  <si>
    <t>Přesun hmot</t>
  </si>
  <si>
    <t>105</t>
  </si>
  <si>
    <t>998011002</t>
  </si>
  <si>
    <t>Přesun hmot pro budovy zděné v do 12 m</t>
  </si>
  <si>
    <t>1982173833</t>
  </si>
  <si>
    <t>PSV</t>
  </si>
  <si>
    <t>Práce a dodávky PSV</t>
  </si>
  <si>
    <t>711</t>
  </si>
  <si>
    <t>Izolace proti vodě</t>
  </si>
  <si>
    <t>106</t>
  </si>
  <si>
    <t>711112001</t>
  </si>
  <si>
    <t>Provedení izolace proti zemní vlhkosti svislé nátěrem penetračním</t>
  </si>
  <si>
    <t>706745641</t>
  </si>
  <si>
    <t>((41,05-8,5)*2-3,0)*1</t>
  </si>
  <si>
    <t>107</t>
  </si>
  <si>
    <t>111631500</t>
  </si>
  <si>
    <t>lak asfaltový ALP</t>
  </si>
  <si>
    <t>435838212</t>
  </si>
  <si>
    <t>Poznámka k položce:
Spotřeba 0,3-0,4kg/m2 dle povrchu, ředidlo technický benzín</t>
  </si>
  <si>
    <t>"viz. pol. montáže "62,1*0,0002</t>
  </si>
  <si>
    <t>108</t>
  </si>
  <si>
    <t>711142559</t>
  </si>
  <si>
    <t xml:space="preserve">Provedení izolace proti zemní vlhkosti pásy přitavením svislé </t>
  </si>
  <si>
    <t>1752786472</t>
  </si>
  <si>
    <t>109</t>
  </si>
  <si>
    <t>628331599</t>
  </si>
  <si>
    <t>pás těžký asfaltovaný tl. 4 mm</t>
  </si>
  <si>
    <t>-1393898587</t>
  </si>
  <si>
    <t>62,1*1,15</t>
  </si>
  <si>
    <t>110</t>
  </si>
  <si>
    <t>71116130R</t>
  </si>
  <si>
    <t xml:space="preserve">Nopová fólie D+M vč. kotvení a dodávky kotevních prvků </t>
  </si>
  <si>
    <t>1926116510</t>
  </si>
  <si>
    <t>54,5*1</t>
  </si>
  <si>
    <t>111</t>
  </si>
  <si>
    <t>71116140R</t>
  </si>
  <si>
    <t xml:space="preserve">D+M ukončovací lišty nopové fólie, vč. kotvení a dodávky kotevních prvků </t>
  </si>
  <si>
    <t>619674711</t>
  </si>
  <si>
    <t>"viz. výpis kl. prvků - K10"54,5</t>
  </si>
  <si>
    <t>112</t>
  </si>
  <si>
    <t>99871120R</t>
  </si>
  <si>
    <t>Přesun hmot pro izolace proti vodě, vlhkosti a plynům v objektech v do 12 m</t>
  </si>
  <si>
    <t>Kč</t>
  </si>
  <si>
    <t>-692255490</t>
  </si>
  <si>
    <t>712</t>
  </si>
  <si>
    <t>Povlakové krytiny</t>
  </si>
  <si>
    <t>113</t>
  </si>
  <si>
    <t>99871220R</t>
  </si>
  <si>
    <t>Přesun hmot  pro krytiny povlakové v objektech v do 12 m</t>
  </si>
  <si>
    <t>1574219437</t>
  </si>
  <si>
    <t>114</t>
  </si>
  <si>
    <t>R-7120010</t>
  </si>
  <si>
    <t xml:space="preserve">Vyčištění, prořezání, vyspravení  a doplnění st. asfaltového pásu </t>
  </si>
  <si>
    <t>-1905138537</t>
  </si>
  <si>
    <t>115</t>
  </si>
  <si>
    <t>R-7120011</t>
  </si>
  <si>
    <t xml:space="preserve">D+M PVC folie tl. 1,5 mm vč. kotvení a dodávky kotevních prvků , vč. všech sytémových doplňků a příslušenství </t>
  </si>
  <si>
    <t>3591684</t>
  </si>
  <si>
    <t>116</t>
  </si>
  <si>
    <t>R-7120012</t>
  </si>
  <si>
    <t>Příplatek za provedení krytiny BROOF (T3)</t>
  </si>
  <si>
    <t>-1743198629</t>
  </si>
  <si>
    <t>13,3*3</t>
  </si>
  <si>
    <t>713</t>
  </si>
  <si>
    <t>Izolace tepelné</t>
  </si>
  <si>
    <t>117</t>
  </si>
  <si>
    <t>713003</t>
  </si>
  <si>
    <t>Minerální vlna 250x150 mmn vč, špalíků 25/16/8 - D+M</t>
  </si>
  <si>
    <t>522183324</t>
  </si>
  <si>
    <t>"v.č. D.1.1.b)-B-02</t>
  </si>
  <si>
    <t>"v.č. D.1.b)-D03</t>
  </si>
  <si>
    <t>48,2*2</t>
  </si>
  <si>
    <t>118</t>
  </si>
  <si>
    <t>713004</t>
  </si>
  <si>
    <t>Vyspádování střechy markýzy - min. vlna tl. 100-175 mm - D+M</t>
  </si>
  <si>
    <t>-785471274</t>
  </si>
  <si>
    <t>"v.č. D.1.b)-D05</t>
  </si>
  <si>
    <t>4,2*1,45</t>
  </si>
  <si>
    <t>119</t>
  </si>
  <si>
    <t>713141173</t>
  </si>
  <si>
    <t xml:space="preserve">Montáž izolace tepelné střech plochých ve dvou vrstvách tl do 170 mm vč. kotvení a dodávky kotevních prvků  vč. lepení a dodávky lepidla </t>
  </si>
  <si>
    <t>-62387463</t>
  </si>
  <si>
    <t>"viz..v.č. D.1.1.b)06,07"215+324</t>
  </si>
  <si>
    <t>120</t>
  </si>
  <si>
    <t>283759120</t>
  </si>
  <si>
    <t>deska z pěnového polystyrenu EPS 150 S 1000 x 500 x 80 mm</t>
  </si>
  <si>
    <t>-1845639854</t>
  </si>
  <si>
    <t>539*2*1,1</t>
  </si>
  <si>
    <t>121</t>
  </si>
  <si>
    <t>99871320R</t>
  </si>
  <si>
    <t>Přesun hmot  pro izolace tepelné v objektech v do 12 m</t>
  </si>
  <si>
    <t>700279434</t>
  </si>
  <si>
    <t>122</t>
  </si>
  <si>
    <t>R-7131412</t>
  </si>
  <si>
    <t>D+M spádovýchj klínů EPS 150 S</t>
  </si>
  <si>
    <t>-1739124416</t>
  </si>
  <si>
    <t>721</t>
  </si>
  <si>
    <t>Zdravotechnika - vnitřní kanalizace</t>
  </si>
  <si>
    <t>123</t>
  </si>
  <si>
    <t>721001</t>
  </si>
  <si>
    <t>Oprava a vyčištění venkovní vpustě</t>
  </si>
  <si>
    <t>-1759305918</t>
  </si>
  <si>
    <t>"odk. 38</t>
  </si>
  <si>
    <t>124</t>
  </si>
  <si>
    <t>721242115</t>
  </si>
  <si>
    <t>Lapač střešních splavenin z PP se zápachovou klapkou a lapacím košem DN 110</t>
  </si>
  <si>
    <t>-1190005203</t>
  </si>
  <si>
    <t>125</t>
  </si>
  <si>
    <t>721242804</t>
  </si>
  <si>
    <t>Demontáž lapače střešních splavenin DN 125</t>
  </si>
  <si>
    <t>2123921380</t>
  </si>
  <si>
    <t>"v.č.D.1.1.b)-B-02</t>
  </si>
  <si>
    <t>"odk. 06</t>
  </si>
  <si>
    <t>126</t>
  </si>
  <si>
    <t>99872120R</t>
  </si>
  <si>
    <t>Přesun hmot  pro vnitřní kanalizace v objektech v do 12 m</t>
  </si>
  <si>
    <t>2123887356</t>
  </si>
  <si>
    <t>127</t>
  </si>
  <si>
    <t>R-7212421</t>
  </si>
  <si>
    <t>Stavební úpravy spojené s výměnou lapače vč. dodávky materiálu</t>
  </si>
  <si>
    <t>-1793843776</t>
  </si>
  <si>
    <t>762</t>
  </si>
  <si>
    <t>Konstrukce tesařské</t>
  </si>
  <si>
    <t>128</t>
  </si>
  <si>
    <t>762001</t>
  </si>
  <si>
    <t xml:space="preserve">Desky OSB 3, tl. 18 mm - D+M, vč. kotvení a dodávky kotevních prvků </t>
  </si>
  <si>
    <t>-2083794886</t>
  </si>
  <si>
    <t>(0,25+1,4)*4,2</t>
  </si>
  <si>
    <t>129</t>
  </si>
  <si>
    <t>762003</t>
  </si>
  <si>
    <t xml:space="preserve">Desky OSB 3 š. 250 mm, tl. 18 mm - D+M, vč. kotvení a dodávky kotevních prvků </t>
  </si>
  <si>
    <t>512</t>
  </si>
  <si>
    <t>-122501762</t>
  </si>
  <si>
    <t>"v.č. D.1.b)-B-02</t>
  </si>
  <si>
    <t>"detail 3</t>
  </si>
  <si>
    <t>130</t>
  </si>
  <si>
    <t>99876220R</t>
  </si>
  <si>
    <t>Přesun hmot pro kce tesařské v objektech v do 12 m</t>
  </si>
  <si>
    <t>110733319</t>
  </si>
  <si>
    <t>764</t>
  </si>
  <si>
    <t>Konstrukce klempířské</t>
  </si>
  <si>
    <t>131</t>
  </si>
  <si>
    <t>764001821</t>
  </si>
  <si>
    <t>Demontáž krytiny ze svitků nebo tabulí do suti</t>
  </si>
  <si>
    <t>806067172</t>
  </si>
  <si>
    <t>"odk. 17</t>
  </si>
  <si>
    <t>4,2*1,4</t>
  </si>
  <si>
    <t>132</t>
  </si>
  <si>
    <t>764002811</t>
  </si>
  <si>
    <t>Demontáž ukončovací lišty střešní krytiny</t>
  </si>
  <si>
    <t>-93688530</t>
  </si>
  <si>
    <t>"v.č.D.1.1.b)-A-02</t>
  </si>
  <si>
    <t>"odk.37</t>
  </si>
  <si>
    <t>133</t>
  </si>
  <si>
    <t>764002851</t>
  </si>
  <si>
    <t>Demontáž oplechování parapetů do sutě</t>
  </si>
  <si>
    <t>-2085158758</t>
  </si>
  <si>
    <t>"v.č.D.1.1.b)-B-01- 04</t>
  </si>
  <si>
    <t>134</t>
  </si>
  <si>
    <t>764002861</t>
  </si>
  <si>
    <t>Demontáž oplechování říms do sutě</t>
  </si>
  <si>
    <t>-1408671346</t>
  </si>
  <si>
    <t>"odk.26</t>
  </si>
  <si>
    <t>135</t>
  </si>
  <si>
    <t>764002871</t>
  </si>
  <si>
    <t xml:space="preserve">Demontáž oplechování dilatační spáry </t>
  </si>
  <si>
    <t>1800814976</t>
  </si>
  <si>
    <t>"odk. 07</t>
  </si>
  <si>
    <t>7,0*6</t>
  </si>
  <si>
    <t>"odk. 33,34</t>
  </si>
  <si>
    <t>(0,5*2)*3</t>
  </si>
  <si>
    <t>136</t>
  </si>
  <si>
    <t>764004801</t>
  </si>
  <si>
    <t>Demontáž podokapního žlabu do suti</t>
  </si>
  <si>
    <t>-925757791</t>
  </si>
  <si>
    <t>137</t>
  </si>
  <si>
    <t>764004861</t>
  </si>
  <si>
    <t>Demontáž svodu do sutě</t>
  </si>
  <si>
    <t>-1310629639</t>
  </si>
  <si>
    <t>"v.č.D.1.1.b)-B-01,0</t>
  </si>
  <si>
    <t>138</t>
  </si>
  <si>
    <t>764216606</t>
  </si>
  <si>
    <t>Oplechování rovných parapetů mechanicky kotvené z Pz s povrchovou úpravou rš 500 mm</t>
  </si>
  <si>
    <t>-811134391</t>
  </si>
  <si>
    <t>"viz. výpis kl. prvků - K01"1,35*83</t>
  </si>
  <si>
    <t>139</t>
  </si>
  <si>
    <t>764511603</t>
  </si>
  <si>
    <t xml:space="preserve">Žlab podokapní půlkruhový z Pz s povrchovou úpravou rš 400 mm, vč. háků, čel, rohů, kotlíků </t>
  </si>
  <si>
    <t>490478663</t>
  </si>
  <si>
    <t>"viz. výpis kl. prvků - K14"82,7</t>
  </si>
  <si>
    <t>140</t>
  </si>
  <si>
    <t>764518622</t>
  </si>
  <si>
    <t>Svody kruhové včetně objímek, kolen, odskoků z Pz s povrchovou úpravou průměru 100 mm</t>
  </si>
  <si>
    <t>-990364748</t>
  </si>
  <si>
    <t>"viz. výpis kl. prvků - K02,03"7*4+7*2</t>
  </si>
  <si>
    <t>141</t>
  </si>
  <si>
    <t>99876420R</t>
  </si>
  <si>
    <t>Přesun hmot  pro konstrukce klempířské v objektech v do 24 m</t>
  </si>
  <si>
    <t>1373798905</t>
  </si>
  <si>
    <t>142</t>
  </si>
  <si>
    <t>R-7640101</t>
  </si>
  <si>
    <t xml:space="preserve">D+M oplechování opěrné stěny, popl. plech, rš 500 mm , vč. kotvení a dodávky kotevních prvků </t>
  </si>
  <si>
    <t>814366116</t>
  </si>
  <si>
    <t>"viz. výpis kl. prvků - K04"4,8</t>
  </si>
  <si>
    <t>143</t>
  </si>
  <si>
    <t>R-7640102</t>
  </si>
  <si>
    <t>D+M rohové dilatační lišty s tkaninou , popl. plech, , vč. kotvení a dodávky kotevních prvků - viz. K07</t>
  </si>
  <si>
    <t>1801067010</t>
  </si>
  <si>
    <t>"viz. výpis kl. prvků - K07"7*4</t>
  </si>
  <si>
    <t>144</t>
  </si>
  <si>
    <t>R-7640103</t>
  </si>
  <si>
    <t>D+M průběžné  dilatační lišty s tkaninou , , vč. kotvení a dodávky kotevních prvků - viz. K08</t>
  </si>
  <si>
    <t>-151105177</t>
  </si>
  <si>
    <t>"viz. výpis kl. prvků - K08"7*2</t>
  </si>
  <si>
    <t>145</t>
  </si>
  <si>
    <t>R-7640104</t>
  </si>
  <si>
    <t>D+M ukončovací profil zateplovacího systému  , , vč. kotvení a dodávky kotevních prvků - viz. K11</t>
  </si>
  <si>
    <t>306178805</t>
  </si>
  <si>
    <t>"viz. výpis kl. prvků - K11"1,2*4</t>
  </si>
  <si>
    <t>146</t>
  </si>
  <si>
    <t>R-7640105</t>
  </si>
  <si>
    <t xml:space="preserve">D+M plechové krytiny zastřešení falcovaná krytina, dvojitá stojatá drážka s těsněním, okapnička, vč. všech sytémových doplňků a příslušenství </t>
  </si>
  <si>
    <t>1700581340</t>
  </si>
  <si>
    <t>"viz. výpis kl. prvků - K12"4,6*1,8</t>
  </si>
  <si>
    <t>147</t>
  </si>
  <si>
    <t>R-7640106</t>
  </si>
  <si>
    <t xml:space="preserve">D+M oplechování okapové hrany, popl. plech, rš 300 mm vč. kotvení a dodávky kotevních prvků </t>
  </si>
  <si>
    <t>-1166865502</t>
  </si>
  <si>
    <t>"viz. výpis kl. prvků - K13"82,7</t>
  </si>
  <si>
    <t>148</t>
  </si>
  <si>
    <t>R-7640107</t>
  </si>
  <si>
    <t xml:space="preserve">D+M oplechování dilatace, popl. plech, rš 750 mm vč. kotvení a dodávky kotevních prvků </t>
  </si>
  <si>
    <t>-1161040602</t>
  </si>
  <si>
    <t>"viz. výpis kl. prvků - K15"14</t>
  </si>
  <si>
    <t>"K17"14</t>
  </si>
  <si>
    <t>149</t>
  </si>
  <si>
    <t>R-7640108</t>
  </si>
  <si>
    <t xml:space="preserve">D+M oplechování dilatace, popl. plech, rš 1100 mm vč. kotvení a dodávky kotevních prvků </t>
  </si>
  <si>
    <t>805735674</t>
  </si>
  <si>
    <t>"viz. výpis kl. prvků - K16"1,3</t>
  </si>
  <si>
    <t>150</t>
  </si>
  <si>
    <t>R-7640109</t>
  </si>
  <si>
    <t xml:space="preserve">D+M oplechování dilatace, popl. plech, rš 650 mm vč. kotvení a dodávky kotevních prvků </t>
  </si>
  <si>
    <t>1807659497</t>
  </si>
  <si>
    <t>"viz. výpis kl. prvků - K18"14*2</t>
  </si>
  <si>
    <t>766</t>
  </si>
  <si>
    <t>Konstrukce truhlářské</t>
  </si>
  <si>
    <t>151</t>
  </si>
  <si>
    <t>R- 9987662</t>
  </si>
  <si>
    <t>Přesun hmot pro konstrukce truhlářské v objektech v do 24 m</t>
  </si>
  <si>
    <t>1349962489</t>
  </si>
  <si>
    <t>152</t>
  </si>
  <si>
    <t>R-7660101</t>
  </si>
  <si>
    <t>D+M plastového okna vč. parotěsnicí a difuzní pásky, vč. všech příslušenství a doplňků - viz. O01</t>
  </si>
  <si>
    <t>1354967200</t>
  </si>
  <si>
    <t>"viz. výpis oken O01"8</t>
  </si>
  <si>
    <t>153</t>
  </si>
  <si>
    <t>R-7660102</t>
  </si>
  <si>
    <t>D+M plastového okna vč. parotěsnicí a difuzní pásky, vč. všech příslušenství a doplňků - viz. O02</t>
  </si>
  <si>
    <t>267584313</t>
  </si>
  <si>
    <t>"viz. výpis oken O02"2</t>
  </si>
  <si>
    <t>154</t>
  </si>
  <si>
    <t>R-7660103</t>
  </si>
  <si>
    <t>D+M plastového okna vč. parotěsnicí a difuzní pásky, vč. všech příslušenství a doplňků - viz. O03</t>
  </si>
  <si>
    <t>-1005980042</t>
  </si>
  <si>
    <t>"viz. výpis oken O03"1</t>
  </si>
  <si>
    <t>155</t>
  </si>
  <si>
    <t>R-7660104</t>
  </si>
  <si>
    <t>D+M plastového okna vč. parotěsnicí a difuzní pásky, vč. všech příslušenství a doplňků - viz. O04</t>
  </si>
  <si>
    <t>517445142</t>
  </si>
  <si>
    <t>"viz. výpis oken O04"70</t>
  </si>
  <si>
    <t>156</t>
  </si>
  <si>
    <t>R-7660105</t>
  </si>
  <si>
    <t>D+M plastového okna vč. parotěsnicí a difuzní pásky, vč. všech příslušenství a doplňků - viz. O05</t>
  </si>
  <si>
    <t>-1583652987</t>
  </si>
  <si>
    <t>"viz. výpis oken O05"2</t>
  </si>
  <si>
    <t>767</t>
  </si>
  <si>
    <t>Konstrukce zámečnické</t>
  </si>
  <si>
    <t>157</t>
  </si>
  <si>
    <t>767201</t>
  </si>
  <si>
    <t>D+M mříže, vč. kotvení a dodávky kotevních prvků, vč. povrchové úpravy - viz. Z01</t>
  </si>
  <si>
    <t>1832652029</t>
  </si>
  <si>
    <t>158</t>
  </si>
  <si>
    <t>767202</t>
  </si>
  <si>
    <t>Vyspravení uliční podlah. vpustě 200x150 mm , vyčištění, proplach, mříž - Z02 - D+M</t>
  </si>
  <si>
    <t>-108926730</t>
  </si>
  <si>
    <t>159</t>
  </si>
  <si>
    <t>767203</t>
  </si>
  <si>
    <t>D+M zábradlí, vč. kotvení a dodávky kotevních prvků , vč. povrchové úpravy - viz. Z03</t>
  </si>
  <si>
    <t>-414204734</t>
  </si>
  <si>
    <t>160</t>
  </si>
  <si>
    <t>767204</t>
  </si>
  <si>
    <t>D+M zábradlí, vč. kotvení a dodávky kotevních prvků , vč. povrchové úpravy - viz. Z04</t>
  </si>
  <si>
    <t>334059052</t>
  </si>
  <si>
    <t>161</t>
  </si>
  <si>
    <t>767206</t>
  </si>
  <si>
    <t>Čisticí zóna 700x400 mm v Al rámu, rošt tvořen  gumovými vložkami v. 22 mm a Al pásky - Z 06 - D+M</t>
  </si>
  <si>
    <t>1144549310</t>
  </si>
  <si>
    <t>162</t>
  </si>
  <si>
    <t>767207</t>
  </si>
  <si>
    <t>Přeložení světel  vč. kotvení a dodávky kotevních prvků, vč. prodloužení přívodu, vč. zpětného zapojení, vč. dodávky nového venkovního svítidla viz. Z07</t>
  </si>
  <si>
    <t>672544510</t>
  </si>
  <si>
    <t>163</t>
  </si>
  <si>
    <t>767208</t>
  </si>
  <si>
    <t>Přeložení zvonkových tabel vč. kotvení a dodávky kotevních prvků, vč. prodloužení přívodu, vč. zpětného zapojení viz. Z08</t>
  </si>
  <si>
    <t>997733170</t>
  </si>
  <si>
    <t>164</t>
  </si>
  <si>
    <t>767209</t>
  </si>
  <si>
    <t>Přeložení cedulek vč. dodávky nových cedulí, vč. kotvení a dodávky kotevních prvků  - Z09</t>
  </si>
  <si>
    <t>-1090476443</t>
  </si>
  <si>
    <t>165</t>
  </si>
  <si>
    <t>767210</t>
  </si>
  <si>
    <t>Přeložení krytů, úprava, přebroušení a natření, vč. kotvení a dodávky kotevních prvků - Z10</t>
  </si>
  <si>
    <t>-1077424314</t>
  </si>
  <si>
    <t>166</t>
  </si>
  <si>
    <t>767211</t>
  </si>
  <si>
    <t>Přeložení vypínačů, vč. kotvení a dodávky kotevních prvků, vč. zpětného zapojení, vč. prodloužení přívodu, vč. dodávky nového vypínače - Z11</t>
  </si>
  <si>
    <t>323041656</t>
  </si>
  <si>
    <t>167</t>
  </si>
  <si>
    <t>767212</t>
  </si>
  <si>
    <t>Přeložení elektrodvířek vč. nátěru , vč. kotvení a dodávky kotevních prvků ,  chránička pro kabely - D+M  - Z12</t>
  </si>
  <si>
    <t>-766278488</t>
  </si>
  <si>
    <t>168</t>
  </si>
  <si>
    <t>998767201</t>
  </si>
  <si>
    <t>Přesun hmot  pro zámečnické konstrukce v objektech v do 6 m</t>
  </si>
  <si>
    <t>743305514</t>
  </si>
  <si>
    <t>169</t>
  </si>
  <si>
    <t>R-7670405</t>
  </si>
  <si>
    <t xml:space="preserve">Z05 - demontáž, dodávka a montáž nových konzol , dodávka a montáž nových svodů hromosvodu, vč. kotvení, vč. revize vč. dodávky a montáže nového ochranného úhelníku, vč. nového zemnění pomocí zemnících tyčí  </t>
  </si>
  <si>
    <t>-662441010</t>
  </si>
  <si>
    <t xml:space="preserve">Poznámka k položce:
vč. nového zemnění pomocí zemnících tyčí </t>
  </si>
  <si>
    <t>viz. výpis zám. prvků - Z05</t>
  </si>
  <si>
    <t>170</t>
  </si>
  <si>
    <t>R-7670410</t>
  </si>
  <si>
    <t xml:space="preserve">Sešití trhli helikální výztuží vč. dodávky materiálu - předpoklad - bude upřesněno dle skutečnosti po oklepání omítky </t>
  </si>
  <si>
    <t>270898486</t>
  </si>
  <si>
    <t>"předpoklad"50</t>
  </si>
  <si>
    <t>171</t>
  </si>
  <si>
    <t>R-7670411</t>
  </si>
  <si>
    <t xml:space="preserve">Reprofilace výztuže vč. dodávky materiálu - předpoklad - bude upřesněno po oklepání omítky dle skutečnosti </t>
  </si>
  <si>
    <t>1543687781</t>
  </si>
  <si>
    <t>172</t>
  </si>
  <si>
    <t>R-7670501</t>
  </si>
  <si>
    <t>D+M vstupních dveří - vč. parostěsnicí a difuzní pásky, vč. všech příslušenství a doplňků - viz. D01</t>
  </si>
  <si>
    <t>2054566914</t>
  </si>
  <si>
    <t>"viz. výpis dveří "1</t>
  </si>
  <si>
    <t>173</t>
  </si>
  <si>
    <t>R-7670502</t>
  </si>
  <si>
    <t>D+M vstupních dveří - vč. parostěsnicí a difuzní pásky, vč. všech příslušenství a doplňků - viz. D02</t>
  </si>
  <si>
    <t>2064311757</t>
  </si>
  <si>
    <t>"viz. výpis dveří "2</t>
  </si>
  <si>
    <t>174</t>
  </si>
  <si>
    <t>R-7670503</t>
  </si>
  <si>
    <t>D+M vrat - vč. parostěsnicí a difuzní pásky, vč. všech příslušenství a doplňků - viz. D03</t>
  </si>
  <si>
    <t>-736925002</t>
  </si>
  <si>
    <t>771</t>
  </si>
  <si>
    <t>Podlahy z dlaždic</t>
  </si>
  <si>
    <t>175</t>
  </si>
  <si>
    <t>771001</t>
  </si>
  <si>
    <t>Úprava podlahy v místě měněných dveří - vyspravení podkladních vrstev vč. doplnění nášlapné vrstvy - vč. dodávky materiálu -500 mm na každou stranu</t>
  </si>
  <si>
    <t>1400814884</t>
  </si>
  <si>
    <t>"v místě měněných dveří "1+1*2+2,55*2</t>
  </si>
  <si>
    <t>176</t>
  </si>
  <si>
    <t>771002</t>
  </si>
  <si>
    <t xml:space="preserve">Protiskluzová úprava hran schod. stupňů vč. dodávky materiálu </t>
  </si>
  <si>
    <t>-1240739736</t>
  </si>
  <si>
    <t>1,5*5</t>
  </si>
  <si>
    <t>177</t>
  </si>
  <si>
    <t>77147411R</t>
  </si>
  <si>
    <t xml:space="preserve">Soklíky z dlaždic keramických rovných flexibilní lepidlo v do 120 mm - D+M, vč. dodávky lepidla a spárovací hmoty voděodolné </t>
  </si>
  <si>
    <t>-1019835641</t>
  </si>
  <si>
    <t>"v.č.D.1.1.b)-A-10,12</t>
  </si>
  <si>
    <t>"lodžie</t>
  </si>
  <si>
    <t>(1,3+12,98*1,3)*3*2</t>
  </si>
  <si>
    <t>178</t>
  </si>
  <si>
    <t>771554112</t>
  </si>
  <si>
    <t>Montáž podlah z dlaždic betonových lepených flexibilním lepidlem do 9 ks/m2</t>
  </si>
  <si>
    <t>-79852346</t>
  </si>
  <si>
    <t>179</t>
  </si>
  <si>
    <t>592457160</t>
  </si>
  <si>
    <t>dlažba betonová plošná vymývaná 40x40x4 cm</t>
  </si>
  <si>
    <t>-2141081631</t>
  </si>
  <si>
    <t>Poznámka k položce:
Spotřeba: 6,25 kus/m2</t>
  </si>
  <si>
    <t>3,8*1,1</t>
  </si>
  <si>
    <t>180</t>
  </si>
  <si>
    <t>99877120R</t>
  </si>
  <si>
    <t>Přesun hmot  pro podlahy z dlaždic v objektech v do 24 m</t>
  </si>
  <si>
    <t>-684895860</t>
  </si>
  <si>
    <t>773</t>
  </si>
  <si>
    <t>Podlahy z litého teraca</t>
  </si>
  <si>
    <t>181</t>
  </si>
  <si>
    <t>773001</t>
  </si>
  <si>
    <t xml:space="preserve">Vyčištění a vyspravení teracové parapetní desky vč. dodávky materiálu </t>
  </si>
  <si>
    <t>-233872623</t>
  </si>
  <si>
    <t>"okna - parapety</t>
  </si>
  <si>
    <t>"P 01 - 05</t>
  </si>
  <si>
    <t>(5,8*21)+1,2+0,6+2,65+2,8</t>
  </si>
  <si>
    <t>182</t>
  </si>
  <si>
    <t>773002</t>
  </si>
  <si>
    <t xml:space="preserve">D+M krycí lišty mezi st. parapetem a novým oknem, vč. kotvení a dodávky kotevních prvků </t>
  </si>
  <si>
    <t>1416236940</t>
  </si>
  <si>
    <t>183</t>
  </si>
  <si>
    <t>99877320R</t>
  </si>
  <si>
    <t>Přesun hmot  pro podlahy teracové lité v objektech v do 24 m</t>
  </si>
  <si>
    <t>-1914454797</t>
  </si>
  <si>
    <t>784</t>
  </si>
  <si>
    <t>Malby</t>
  </si>
  <si>
    <t>184</t>
  </si>
  <si>
    <t>784001</t>
  </si>
  <si>
    <t xml:space="preserve">Malby jednobarevné vč. penetrace, vč. dodávky materiálu , vč. vyspravení podkladu </t>
  </si>
  <si>
    <t>358039119</t>
  </si>
  <si>
    <t>"v.č. D.11.b)-B-05,06</t>
  </si>
  <si>
    <t>"obvodové stěny dotčené výměnou výplní otvorů</t>
  </si>
  <si>
    <t>(8,0+2,39)*2+(3,5*2,39)</t>
  </si>
  <si>
    <t>"1.NP</t>
  </si>
  <si>
    <t>(40,0*2,84)*2</t>
  </si>
  <si>
    <t>"2.NP</t>
  </si>
  <si>
    <t>(40,0*2,8)*2</t>
  </si>
  <si>
    <t>-0,345</t>
  </si>
  <si>
    <t>Práce a dodávky M</t>
  </si>
  <si>
    <t>21-M</t>
  </si>
  <si>
    <t>Elektromontáže</t>
  </si>
  <si>
    <t>185</t>
  </si>
  <si>
    <t>R-21000</t>
  </si>
  <si>
    <t>Přeložka hromosvodů  vč. dodávky nových kotev a nového vedení , vč. revize</t>
  </si>
  <si>
    <t>soubor</t>
  </si>
  <si>
    <t>1145507801</t>
  </si>
  <si>
    <t>002 - SO 01 Blok D</t>
  </si>
  <si>
    <t xml:space="preserve">    711 - Izolace proti vodě, vlhkosti a plynům</t>
  </si>
  <si>
    <t>-1086028108</t>
  </si>
  <si>
    <t>"v.č.D.1.1.b)-D-01</t>
  </si>
  <si>
    <t>((6,0*2)+5,4)*0,3+(10,8*0,8)</t>
  </si>
  <si>
    <t>128621837</t>
  </si>
  <si>
    <t>"v.č.D.1.1.b)-D-02</t>
  </si>
  <si>
    <t>1900911577</t>
  </si>
  <si>
    <t>0,8+(1,0*5)</t>
  </si>
  <si>
    <t>675692953</t>
  </si>
  <si>
    <t>61,05*1,0*0,15</t>
  </si>
  <si>
    <t>(7,0+0,7+24,55-4,95+33,7+2,0+1,8)*1,0*0,15</t>
  </si>
  <si>
    <t>(25,95+(1,0*4)+2,1+18,4)*1,0*0,15</t>
  </si>
  <si>
    <t>-1681802955</t>
  </si>
  <si>
    <t>"v.č.D.1.1.b)-D-01,02</t>
  </si>
  <si>
    <t>"odkaz 11</t>
  </si>
  <si>
    <t>"travnatá plocha</t>
  </si>
  <si>
    <t>61,05*1,0*(0,4-0,15)</t>
  </si>
  <si>
    <t>(7,0+0,7+24,55-4,95+33,7+2,0+1,8)*1,0*(0,4-0,15)</t>
  </si>
  <si>
    <t>(25,95+(1,0*4)+2,1+18,4)*1,0*(0,4-0,15)</t>
  </si>
  <si>
    <t>-1937858878</t>
  </si>
  <si>
    <t>522302868</t>
  </si>
  <si>
    <t>" dovozz k rozprostření - ornice</t>
  </si>
  <si>
    <t>50,01*0,15</t>
  </si>
  <si>
    <t>-1244073075</t>
  </si>
  <si>
    <t>" odvoz na skládku</t>
  </si>
  <si>
    <t>44,076</t>
  </si>
  <si>
    <t>403288832</t>
  </si>
  <si>
    <t>44,076*5</t>
  </si>
  <si>
    <t>-2097818577</t>
  </si>
  <si>
    <t>44,076-7,502</t>
  </si>
  <si>
    <t>-1878336279</t>
  </si>
  <si>
    <t>-1868036138</t>
  </si>
  <si>
    <t>44,076*1,8</t>
  </si>
  <si>
    <t>970296883</t>
  </si>
  <si>
    <t>"v.č.D.1.1.b)-D- 08</t>
  </si>
  <si>
    <t>"západ</t>
  </si>
  <si>
    <t>(79,5-4,0)*0,3</t>
  </si>
  <si>
    <t>"sever</t>
  </si>
  <si>
    <t>32,5*0,3</t>
  </si>
  <si>
    <t>"východ</t>
  </si>
  <si>
    <t>(19,0+2,0+26,7+1,7+(1,5*5)+(1,8*0,2)*5)*0,3</t>
  </si>
  <si>
    <t>-1963113708</t>
  </si>
  <si>
    <t>1765588930</t>
  </si>
  <si>
    <t>-360979143</t>
  </si>
  <si>
    <t>-556176956</t>
  </si>
  <si>
    <t>1883628038</t>
  </si>
  <si>
    <t>22495602</t>
  </si>
  <si>
    <t>"- nadezdívka mezistřešních atik"25,2*0,5*2+31*0,5*2</t>
  </si>
  <si>
    <t>-2133255371</t>
  </si>
  <si>
    <t>"- nadezdívka mezistřešních atik"25,2*2+31*2</t>
  </si>
  <si>
    <t>589387009</t>
  </si>
  <si>
    <t>"- nadezdívka mezistřešních atik"25,2*0,15*0,15*2+31*0,15*0,15*2</t>
  </si>
  <si>
    <t>1078129608</t>
  </si>
  <si>
    <t>"- nadezdívka mezistřešních atik"(25,2*0,15*2+31*0,15*2)*2</t>
  </si>
  <si>
    <t>542352572</t>
  </si>
  <si>
    <t>-254032376</t>
  </si>
  <si>
    <t>"viz.v.č D.1.1.b)13,14- nadezdívka mezistřešních atik"0,65</t>
  </si>
  <si>
    <t>-491184962</t>
  </si>
  <si>
    <t>"v.č.D.1.1.b)-E-08</t>
  </si>
  <si>
    <t>(152,7-4,0-9,5-2,2-5,5+0,8)*0,5+(1,8*0,3)*23</t>
  </si>
  <si>
    <t>(152,7-1,5-12,7-6,5-13,0)*0,5+(1,8*0,3)*(1,8*0,3)*17+(3,0*0,5)*2</t>
  </si>
  <si>
    <t>14,4*0,5</t>
  </si>
  <si>
    <t>"jih</t>
  </si>
  <si>
    <t>(6,0+19,6+6,0)*0,5</t>
  </si>
  <si>
    <t>2037997382</t>
  </si>
  <si>
    <t>"v.č.D.1.1.b)-D-08</t>
  </si>
  <si>
    <t>2109484893</t>
  </si>
  <si>
    <t>-326621094</t>
  </si>
  <si>
    <t>243649830</t>
  </si>
  <si>
    <t>-1738706747</t>
  </si>
  <si>
    <t>-1736352511</t>
  </si>
  <si>
    <t>169,027*1,1</t>
  </si>
  <si>
    <t>560792493</t>
  </si>
  <si>
    <t>"výpis oken a dveří</t>
  </si>
  <si>
    <t>((6,6*38)+(5,5*4)+3,6+4,2+(8,4*40)+6,2+6,6+(10,5*4))*0,4</t>
  </si>
  <si>
    <t>1690348463</t>
  </si>
  <si>
    <t>"zateplení atik"</t>
  </si>
  <si>
    <t>24,1*1,0*2+25,2*1,0+25,2*0,5*2+54,2*1,0+31*0,5*2+103,3*1,0</t>
  </si>
  <si>
    <t>-239514697</t>
  </si>
  <si>
    <t>"viz. pol. montáže"287,1*1,1</t>
  </si>
  <si>
    <t>315,81*1,02 'Přepočtené koeficientem množství</t>
  </si>
  <si>
    <t>R-6220013</t>
  </si>
  <si>
    <t xml:space="preserve">Oprava trhlin po odtěžení střechy vč. výmalby v pásu 1000 mm , vč. dodávky materiálu </t>
  </si>
  <si>
    <t>621647841</t>
  </si>
  <si>
    <t xml:space="preserve">Poznámka k položce:
POLOŽKA OBSAHUJE I POMOCNÉ LEŠENÍ </t>
  </si>
  <si>
    <t>"po odtěžení střechy předpoklad"99+23,8*2+12,25*2+3*4+6*5+86+50+130+112+88</t>
  </si>
  <si>
    <t>R-6222503</t>
  </si>
  <si>
    <t xml:space="preserve">Vyčištění, vyrovnání,vyspravení st. betonové desky střechy a lodžie  cementovým potěrem  tl. do tl. 5 cm vč. dodávky materiálu </t>
  </si>
  <si>
    <t>1419421810</t>
  </si>
  <si>
    <t>"viz.v.č D.1.1.b)04,10- "620,5+748+1121</t>
  </si>
  <si>
    <t xml:space="preserve">Začištění omítek kolem otvorů v š. 0,5 m </t>
  </si>
  <si>
    <t>-39879519</t>
  </si>
  <si>
    <t>(6,6*38)+(5,5*4)+3,6+4,2+(8,4*40)+6,2+6,6+(10,5*4)</t>
  </si>
  <si>
    <t>336316303</t>
  </si>
  <si>
    <t>"v.č. D.11.b)-D-04</t>
  </si>
  <si>
    <t>"detail D 2 - spodní plocha římsy</t>
  </si>
  <si>
    <t>171,2*0,25</t>
  </si>
  <si>
    <t>631515270</t>
  </si>
  <si>
    <t>-623710797</t>
  </si>
  <si>
    <t>42,8*1,1</t>
  </si>
  <si>
    <t>2039951664</t>
  </si>
  <si>
    <t>"v.č.D.1.1.b)-D-12,08</t>
  </si>
  <si>
    <t>"ZS 4</t>
  </si>
  <si>
    <t>"nad UT</t>
  </si>
  <si>
    <t>((85,76+32,02)*2-(4,5*3)-11,0-12,9-13,2-4,95)*0,3</t>
  </si>
  <si>
    <t>"výstupky</t>
  </si>
  <si>
    <t>(0,2*2)*25*0,3</t>
  </si>
  <si>
    <t>Mezisoučet - nad UT</t>
  </si>
  <si>
    <t>"pod UT</t>
  </si>
  <si>
    <t>((85,76+32,02)*2-(4,5*3)-11,0-12,9-13,2-4,95)*0,4</t>
  </si>
  <si>
    <t>(0,2*2)*25*0,4</t>
  </si>
  <si>
    <t>Mezisoučet - po UT</t>
  </si>
  <si>
    <t>-534028030</t>
  </si>
  <si>
    <t>133,0072*1,1</t>
  </si>
  <si>
    <t>622221031</t>
  </si>
  <si>
    <t>Montáž kontaktního zateplení vnějších stěn z minerální vlny s podélnou orientací vláken tl do 160 mm</t>
  </si>
  <si>
    <t>2135051664</t>
  </si>
  <si>
    <t>"ZS 1</t>
  </si>
  <si>
    <t>"-0,95/+9,8</t>
  </si>
  <si>
    <t>(85,76*10,75)-(13,2*6,4)+(0,2*2)*9,3*11+(0,2*2)*3,0*2</t>
  </si>
  <si>
    <t>"-2,76/+9,8</t>
  </si>
  <si>
    <t>(61,05*12,56)+(0,2*2)*11,3*10</t>
  </si>
  <si>
    <t>"-2,16/+9,8</t>
  </si>
  <si>
    <t>(85,6-61,05)*11,96-(8,5+6,5)/2*1,3+(1,0*0,5)</t>
  </si>
  <si>
    <t>(0,2*10,7)*4+(0,2*6,0)*4</t>
  </si>
  <si>
    <t>"-1,4/+9,8</t>
  </si>
  <si>
    <t>6,16*11,2</t>
  </si>
  <si>
    <t>(2,6+1,6)/2*5,0+(2,0+1,6)*2*2,0+(3,0*1,2)</t>
  </si>
  <si>
    <t>"-0,95 -1,71/+9,8</t>
  </si>
  <si>
    <t>(32,02*10,95)+(3,2*1,2)/2</t>
  </si>
  <si>
    <t>"odpočet otvorů</t>
  </si>
  <si>
    <t>-((2,4*2,1)*38+(2,4*1,55)*4+(0,6*1,5)+(1,2*1,5)+(1,2*3,6)*40)</t>
  </si>
  <si>
    <t>-((2,0*2,1)+(2,4*2,1)+(1,5*1,5)*2+(4,5*3,0)*4+(1,5*2,0)*2)</t>
  </si>
  <si>
    <t>63151538R</t>
  </si>
  <si>
    <t>deska minerální izolační tl. 160 mm</t>
  </si>
  <si>
    <t>-1179034408</t>
  </si>
  <si>
    <t>1984,867*1,1</t>
  </si>
  <si>
    <t>622222061</t>
  </si>
  <si>
    <t>Montáž kontaktního zateplení vnějšího ostění hl. špalety do 400 mm z minerální vlny tl do 80 mm</t>
  </si>
  <si>
    <t>1308578119</t>
  </si>
  <si>
    <t>"v.č.D.1.1.b)-D-08, 12</t>
  </si>
  <si>
    <t>(6,6*38)+(5,5*4)+3,6+4,2+(8,4*40)+6,2+6,6+(10,5*4)+(5,5*2)+(4,5*2)</t>
  </si>
  <si>
    <t>631515199</t>
  </si>
  <si>
    <t>deska minerální izolační I tl. 50 mm</t>
  </si>
  <si>
    <t>-840596143</t>
  </si>
  <si>
    <t>(691,4*0,3)*1,1</t>
  </si>
  <si>
    <t>-603451299</t>
  </si>
  <si>
    <t>"v.č. D.11.b)-D-08,12</t>
  </si>
  <si>
    <t>(2,4*43)+0,6+(1,2*41)+(1,5*2)</t>
  </si>
  <si>
    <t>631515050</t>
  </si>
  <si>
    <t>deska minerální izolační  tl. 20 mm</t>
  </si>
  <si>
    <t>-1238983510</t>
  </si>
  <si>
    <t>-1641874082</t>
  </si>
  <si>
    <t>"viz. výpis kl. prvků - K08"195</t>
  </si>
  <si>
    <t>1955886777</t>
  </si>
  <si>
    <t>"viz. výpis kl. prvků - K08"195*1,1</t>
  </si>
  <si>
    <t>49021184</t>
  </si>
  <si>
    <t>"v.č.D.1.1.b)-D-01,02,06</t>
  </si>
  <si>
    <t>"-3,06/+9,8</t>
  </si>
  <si>
    <t>(85,6-24,55)*12,86</t>
  </si>
  <si>
    <t>-2,46/+9,8</t>
  </si>
  <si>
    <t>(24,55*12,26)-(8,5+6,5)/2*1,4+(1,7*3,7)*2</t>
  </si>
  <si>
    <t>"-1,25/+9,8</t>
  </si>
  <si>
    <t>(86,5*11,05)-(13,2*6,5)</t>
  </si>
  <si>
    <t>"-1,25 až -1,71/+9,8</t>
  </si>
  <si>
    <t>(31,7*11,28)+(3,2*1,2)/2</t>
  </si>
  <si>
    <t>"-1,7/+9,8</t>
  </si>
  <si>
    <t>6,0*11,5</t>
  </si>
  <si>
    <t>"přípočet ostění</t>
  </si>
  <si>
    <t>((6,6*38)+(5,5*4)+3,6+4,2+(8,4*40)+6,2+6,6+(10,5*4)+(5,5*2))*0,1</t>
  </si>
  <si>
    <t>-1435106877</t>
  </si>
  <si>
    <t>631515190</t>
  </si>
  <si>
    <t>-1453210675</t>
  </si>
  <si>
    <t>(2066,55*0,35)*1,1</t>
  </si>
  <si>
    <t>lišta rohová Al ,10/15 cm s tkaninou</t>
  </si>
  <si>
    <t>-10665005</t>
  </si>
  <si>
    <t>(886,3+512,4)*1,1</t>
  </si>
  <si>
    <t>-1804913293</t>
  </si>
  <si>
    <t>494,4*1,1</t>
  </si>
  <si>
    <t>1500392886</t>
  </si>
  <si>
    <t>(174,58*1,1)+0,002</t>
  </si>
  <si>
    <t>240160380</t>
  </si>
  <si>
    <t>(174,5+512,4)*2*1,1</t>
  </si>
  <si>
    <t>1695950490</t>
  </si>
  <si>
    <t>-21662768</t>
  </si>
  <si>
    <t>1523787289</t>
  </si>
  <si>
    <t>((6,6*38)+(5,5*4)+3,6+4,2+(8,4*40)+6,2+6,6+(4,5*2))*0,3</t>
  </si>
  <si>
    <t>((10,5*4)+(5,5*2))*0,3</t>
  </si>
  <si>
    <t>-822423267</t>
  </si>
  <si>
    <t>((2,4*2,1)*38+(2,4*1,55)*4+(0,6*1,5)+(1,2*1,5)+(1,2*3,6)*40)</t>
  </si>
  <si>
    <t>((2,0*2,1)+(2,4*2,1)+(1,5*1,5)*2+(4,5*3,0)*4+(1,5*2,0)*2)</t>
  </si>
  <si>
    <t>"zevnitř"455,64</t>
  </si>
  <si>
    <t>-1658310897</t>
  </si>
  <si>
    <t>-335071439</t>
  </si>
  <si>
    <t xml:space="preserve">Dobetonávka parapetů s výztužnou stěrkou a omítkou vč. dodávky materiálu </t>
  </si>
  <si>
    <t>1680268427</t>
  </si>
  <si>
    <t>"P06</t>
  </si>
  <si>
    <t>-1208044481</t>
  </si>
  <si>
    <t>"v.č.D.1.1.b)-D-08, 02</t>
  </si>
  <si>
    <t>-145529509</t>
  </si>
  <si>
    <t>-1243770606</t>
  </si>
  <si>
    <t>24,1*1,2*2+25,2*1,2+25,2*0,65*2+54,2*1,2+31*0,65*2+103,3*1,2</t>
  </si>
  <si>
    <t>Vložky do svislých dilatačních spár z minerální plsti tl 100 mm</t>
  </si>
  <si>
    <t>-30717065</t>
  </si>
  <si>
    <t>"v.č. D1.1.b)-D-08</t>
  </si>
  <si>
    <t>(0,6*11,0)*3+(0,6*12,8)*3</t>
  </si>
  <si>
    <t>Odstranění  nesoudržných degradovaných částí betonu a dlažby - tl. 50 mm</t>
  </si>
  <si>
    <t>149501282</t>
  </si>
  <si>
    <t>"odk. 44</t>
  </si>
  <si>
    <t>(4,5*2,0)*3+(11,00*2,0)</t>
  </si>
  <si>
    <t>1346770936</t>
  </si>
  <si>
    <t>"v.č.D.1.1.b)-D-01,14</t>
  </si>
  <si>
    <t>0,6*1,5</t>
  </si>
  <si>
    <t>-540842103</t>
  </si>
  <si>
    <t>1,2*1,5</t>
  </si>
  <si>
    <t>968062376</t>
  </si>
  <si>
    <t>Vybourání dřevěných rámů oken zdvojených včetně křídel pl do 4 m2</t>
  </si>
  <si>
    <t>481976049</t>
  </si>
  <si>
    <t>"v.č.D.1.1.b)-D-14</t>
  </si>
  <si>
    <t>(2,4*1,55)*4</t>
  </si>
  <si>
    <t>968062377</t>
  </si>
  <si>
    <t>Vybourání dřevěných rámů oken zdvojených včetně křídel pl přes 4 m2</t>
  </si>
  <si>
    <t>335176414</t>
  </si>
  <si>
    <t>(2,4*1,2)*38+(1,2*3,6)*40+(2,0*2,1)+(2,4*2,1)</t>
  </si>
  <si>
    <t>97600003R</t>
  </si>
  <si>
    <t>Odstranění čisticích roštů 90x45 cm</t>
  </si>
  <si>
    <t>-1328519252</t>
  </si>
  <si>
    <t>"v.č.D.1.1.b)B-02</t>
  </si>
  <si>
    <t>Vybourání kotevních želez ze zdiva cihelného (okenní a dveřní  mříže)</t>
  </si>
  <si>
    <t>590645609</t>
  </si>
  <si>
    <t>"v.č.D.1.1.b)-B -02</t>
  </si>
  <si>
    <t>"(0,6+1,2/1,5) - 1 ks</t>
  </si>
  <si>
    <t>1*8</t>
  </si>
  <si>
    <t>310502822</t>
  </si>
  <si>
    <t>((6,6*38)+(5,5*4)+3,6+4,2+(8,4*40)+6,2+6,6+(10,5*4))*0,3</t>
  </si>
  <si>
    <t>(0,3*0,3)*2*90</t>
  </si>
  <si>
    <t>-203418283</t>
  </si>
  <si>
    <t>910001</t>
  </si>
  <si>
    <t>Dozdění a keramický obklad schod. stupňů</t>
  </si>
  <si>
    <t>734713583</t>
  </si>
  <si>
    <t>"v.č. D.11.b)-A-14</t>
  </si>
  <si>
    <t>1,2*2</t>
  </si>
  <si>
    <t>-1127309201</t>
  </si>
  <si>
    <t>"v.č.D.1.1.b)-A-01,02,07</t>
  </si>
  <si>
    <t>"odk. 04</t>
  </si>
  <si>
    <t>"zídky</t>
  </si>
  <si>
    <t>(3,45*0,4)*2*2+(3,45*0,5)*2*2+(1,5*1,4)*2*2*2</t>
  </si>
  <si>
    <t>(1,95*(1,25+0,5)/2)*2*2*2</t>
  </si>
  <si>
    <t>"podesta a stupně</t>
  </si>
  <si>
    <t>((3,45*2,0)+(2,0*0,15)*6)*2</t>
  </si>
  <si>
    <t>"čela a horní plochy zídek</t>
  </si>
  <si>
    <t>(0,4*1,5)*4+((5,28*2)+(3,4*2))*0,4</t>
  </si>
  <si>
    <t>"odk. 15</t>
  </si>
  <si>
    <t>(12,3-(0,4*4))*2,24+(9,7*0,15)*8</t>
  </si>
  <si>
    <t>R-9650010</t>
  </si>
  <si>
    <t>Demontáž stávající skladby střechy až na nosný panel - viz. sonad S5</t>
  </si>
  <si>
    <t>-1052389219</t>
  </si>
  <si>
    <t>"viz.v.č D.1.1.b)04,10- "902</t>
  </si>
  <si>
    <t>187</t>
  </si>
  <si>
    <t>R-9650011</t>
  </si>
  <si>
    <t>Demontáž stávající skladby střechy až na nosný panel - viz. sonad S4</t>
  </si>
  <si>
    <t>1730506206</t>
  </si>
  <si>
    <t>"viz.v.č D.1.1.b)04,10- "1587,5</t>
  </si>
  <si>
    <t>941001</t>
  </si>
  <si>
    <t>Podpěrná konstrukce pod lešení - D+M</t>
  </si>
  <si>
    <t>-574498582</t>
  </si>
  <si>
    <t>"střechy</t>
  </si>
  <si>
    <t>(13,0*2,5)+(13,2*2,5)</t>
  </si>
  <si>
    <t>514123369</t>
  </si>
  <si>
    <t>"v.č.D.1.1.b)-D-12</t>
  </si>
  <si>
    <t>(87,0*11,0)-(13,5*6,5)</t>
  </si>
  <si>
    <t>(7,4*11,5)+(13,0*3,0)</t>
  </si>
  <si>
    <t>34,4*11,5</t>
  </si>
  <si>
    <t>(23,4*12,3)+(63,8*12,8)</t>
  </si>
  <si>
    <t>325007591</t>
  </si>
  <si>
    <t>(2493,41*30)*3</t>
  </si>
  <si>
    <t>505404296</t>
  </si>
  <si>
    <t>1826670520</t>
  </si>
  <si>
    <t>391463212</t>
  </si>
  <si>
    <t>140816969</t>
  </si>
  <si>
    <t>-1302606608</t>
  </si>
  <si>
    <t>3,0*3</t>
  </si>
  <si>
    <t>-1702909067</t>
  </si>
  <si>
    <t>(9,0*30)*4</t>
  </si>
  <si>
    <t>-1309506162</t>
  </si>
  <si>
    <t>-1233743718</t>
  </si>
  <si>
    <t>"v.č.D.1.1.b)-D-08,, 09</t>
  </si>
  <si>
    <t>"1.NP+2.NP</t>
  </si>
  <si>
    <t>2337,0+2347,0</t>
  </si>
  <si>
    <t>997013116</t>
  </si>
  <si>
    <t>Vnitrostaveništní doprava suti a vybouraných hmot pro budovy v do 21 m s použitím mechanizace</t>
  </si>
  <si>
    <t>1644009756</t>
  </si>
  <si>
    <t>-54618876</t>
  </si>
  <si>
    <t>-1381253092</t>
  </si>
  <si>
    <t>62,376*(15-1)</t>
  </si>
  <si>
    <t>-1287212850</t>
  </si>
  <si>
    <t>998011003</t>
  </si>
  <si>
    <t>Přesun hmot pro budovy zděné v do 24 m</t>
  </si>
  <si>
    <t>-671454935</t>
  </si>
  <si>
    <t>Izolace proti vodě, vlhkosti a plynům</t>
  </si>
  <si>
    <t>760449365</t>
  </si>
  <si>
    <t>((85,76+32,02)*2-(4,5*3)-11,0-12,9-13,2-4,95)*1</t>
  </si>
  <si>
    <t>(0,2*2)*25*1</t>
  </si>
  <si>
    <t>692075960</t>
  </si>
  <si>
    <t>190,1*0,0002</t>
  </si>
  <si>
    <t>483715324</t>
  </si>
  <si>
    <t>190,1</t>
  </si>
  <si>
    <t>-565873269</t>
  </si>
  <si>
    <t>190,1*1,15</t>
  </si>
  <si>
    <t>31552182</t>
  </si>
  <si>
    <t>((85,76+32,02)*2-(4,5*3)-12,9-13,2-4,95)*1</t>
  </si>
  <si>
    <t>1991923929</t>
  </si>
  <si>
    <t>712321132</t>
  </si>
  <si>
    <t>Provedení povlakové krytiny střech do 10° za horka nátěrem asfaltovým</t>
  </si>
  <si>
    <t>965491283</t>
  </si>
  <si>
    <t>111631510</t>
  </si>
  <si>
    <t xml:space="preserve">lak asfaltový </t>
  </si>
  <si>
    <t>2117584719</t>
  </si>
  <si>
    <t>"viz pol. montáže "2839,64*0,0002*1000</t>
  </si>
  <si>
    <t>712341559</t>
  </si>
  <si>
    <t>Provedení povlakové krytiny střech do 10° pásy NAIP přitavením v plné ploše</t>
  </si>
  <si>
    <t>1722365334</t>
  </si>
  <si>
    <t>R-6283315</t>
  </si>
  <si>
    <t xml:space="preserve">pás těžký asfaltovaný s hliníkovou vložkou  tl. 4 mm - viz. technická specifikace </t>
  </si>
  <si>
    <t>777505046</t>
  </si>
  <si>
    <t>"viz pol. montáže"2839,64*1,15</t>
  </si>
  <si>
    <t>-1672457032</t>
  </si>
  <si>
    <t>186</t>
  </si>
  <si>
    <t>R-7120090</t>
  </si>
  <si>
    <t>Zakrytí střechy plachtami proti zatečení</t>
  </si>
  <si>
    <t>-1721939621</t>
  </si>
  <si>
    <t>622335102</t>
  </si>
  <si>
    <t>Oprava cementové hladké omítky vnějších stěn v rozsahu do 30%</t>
  </si>
  <si>
    <t>-1112248053</t>
  </si>
  <si>
    <t>"v.č.D.1.1.b)-A-10</t>
  </si>
  <si>
    <t>(1,5*0,5)*2+(2,24*1,5)*6+((1,5+0,75)/2*3,0)*2*2+(3,24*0,3)*2</t>
  </si>
  <si>
    <t>713001</t>
  </si>
  <si>
    <t>Extrudovaný polystyrén 150x150 mm - D+M</t>
  </si>
  <si>
    <t>-1091403823</t>
  </si>
  <si>
    <t>"v.č. D.1.1.b)-D-02</t>
  </si>
  <si>
    <t>"v.č. D.1.b)-D02</t>
  </si>
  <si>
    <t>"detail atiky- horní hrana</t>
  </si>
  <si>
    <t>(85,6*2)+6,0+12,8+31,3</t>
  </si>
  <si>
    <t>713002</t>
  </si>
  <si>
    <t>Vyspádování zaatikového žlabu - EPS 150 - š. 250, prům. tl. 40 mm vč. příslušných úprav- D+M</t>
  </si>
  <si>
    <t>-1365921777</t>
  </si>
  <si>
    <t xml:space="preserve">Poznámka k položce:
Vyspádování a doplnění  zaatikového žlabu ,- XPS  - š. 250, prům. tl. 40 mm vč. příslušných úprav- D+M, vč. provedení paozábrany na nosné bet. konstrukci vč. jeho dodávky, vč. přetažení XPS asf. modif. pásem vč. jeho dodávky vč. vyčištění a vyspravení cem. potěrem tl. do 50 mm, vč. dodávky materiálu </t>
  </si>
  <si>
    <t>86*2</t>
  </si>
  <si>
    <t>713010</t>
  </si>
  <si>
    <t>Minerální vlna 250x100 mm - D+M</t>
  </si>
  <si>
    <t>391171516</t>
  </si>
  <si>
    <t>"v.č. D.1.1.b)-D-04</t>
  </si>
  <si>
    <t>"detail atiky- horní hrana římsy</t>
  </si>
  <si>
    <t>85,6*2</t>
  </si>
  <si>
    <t>1488060276</t>
  </si>
  <si>
    <t>"viz.v.č D.1.1.b)04,10- "(620,5+748+1121)</t>
  </si>
  <si>
    <t>283759140</t>
  </si>
  <si>
    <t>deska z pěnového polystyrenu EPS 150 S 1000 x 500 x 100 mm</t>
  </si>
  <si>
    <t>1544910358</t>
  </si>
  <si>
    <t>2489,5*1,1</t>
  </si>
  <si>
    <t>283759900</t>
  </si>
  <si>
    <t>deska z pěnového polystyrenu EPS 150 S 1000 x 500 x 140 mm</t>
  </si>
  <si>
    <t>-718477877</t>
  </si>
  <si>
    <t>Přesun hmot pro izolace tepelné v objektech v do 12 m</t>
  </si>
  <si>
    <t>-1186368052</t>
  </si>
  <si>
    <t>227368202</t>
  </si>
  <si>
    <t>721210823</t>
  </si>
  <si>
    <t xml:space="preserve">Demontáž vpustí střešních </t>
  </si>
  <si>
    <t>-215840967</t>
  </si>
  <si>
    <t>721233213</t>
  </si>
  <si>
    <t xml:space="preserve">Střešní vpusť dvojstupňová, vyhřívaná, vč. košíčku nečistot, vč. napojení na elektroinstalaci, vč. dodávky materiálu </t>
  </si>
  <si>
    <t>1167748857</t>
  </si>
  <si>
    <t>-277991881</t>
  </si>
  <si>
    <t>-1352406490</t>
  </si>
  <si>
    <t>Přesun hmot  pro vnitřní kanalizace v objektech v do 24 m</t>
  </si>
  <si>
    <t>-362553980</t>
  </si>
  <si>
    <t>1724068822</t>
  </si>
  <si>
    <t>"v.č. D.1.1.b)-B-04</t>
  </si>
  <si>
    <t>"detail římsy</t>
  </si>
  <si>
    <t>(0,3+0,3)*171,2</t>
  </si>
  <si>
    <t>762002</t>
  </si>
  <si>
    <t xml:space="preserve">Desky OSB 3 š. 600 mm, tl. 18 mm - D+M, vč. kotvení a dodávky kotevních prvků </t>
  </si>
  <si>
    <t>1425415357</t>
  </si>
  <si>
    <t>"v.č. D.1.b)-D04</t>
  </si>
  <si>
    <t>"detail 02</t>
  </si>
  <si>
    <t>"atika</t>
  </si>
  <si>
    <t>Přesun hmot pro kce tesařské v objektech v do 24 m</t>
  </si>
  <si>
    <t>-24900515</t>
  </si>
  <si>
    <t>764001</t>
  </si>
  <si>
    <t>Demontáž okapového kotlíku</t>
  </si>
  <si>
    <t>-1386018934</t>
  </si>
  <si>
    <t>"v.č.D.1.1.b)-D-04</t>
  </si>
  <si>
    <t>"odk.38</t>
  </si>
  <si>
    <t>809065393</t>
  </si>
  <si>
    <t>"v.č.D.1.1.b)-D-03</t>
  </si>
  <si>
    <t>"odk. 46</t>
  </si>
  <si>
    <t>(4,5*1,5)*2+(11,0*1,5)</t>
  </si>
  <si>
    <t>"oplechovámí komínu</t>
  </si>
  <si>
    <t>"2,0*1,5</t>
  </si>
  <si>
    <t>1734183862</t>
  </si>
  <si>
    <t>"odk.31</t>
  </si>
  <si>
    <t>13,5+7,0</t>
  </si>
  <si>
    <t>764002841</t>
  </si>
  <si>
    <t>Demontáž oplechování horních ploch zdí a nadezdívek do suti</t>
  </si>
  <si>
    <t>2102944497</t>
  </si>
  <si>
    <t>"atika - odk. 32</t>
  </si>
  <si>
    <t>160463477</t>
  </si>
  <si>
    <t>(2,4*43)+0,6+(1,2*41)+2,0</t>
  </si>
  <si>
    <t>-942018212</t>
  </si>
  <si>
    <t>"v.č.D.1.1.b)-B-04</t>
  </si>
  <si>
    <t>-2110063470</t>
  </si>
  <si>
    <t>"v.č.D.1.1.b)-D-02,03,04,06</t>
  </si>
  <si>
    <t>(11,0*7)+12,8</t>
  </si>
  <si>
    <t>1,0*11</t>
  </si>
  <si>
    <t>764003801</t>
  </si>
  <si>
    <t>Demontáž  prostupu přes střechu</t>
  </si>
  <si>
    <t>1060998430</t>
  </si>
  <si>
    <t>"odk. 41</t>
  </si>
  <si>
    <t>-1239196907</t>
  </si>
  <si>
    <t>"v.č.D.1.1.b)-D-02,06</t>
  </si>
  <si>
    <t>(11,0*6)+(12,8*3)</t>
  </si>
  <si>
    <t>764101</t>
  </si>
  <si>
    <t>Ukončovací lišta nopové fólie vč. kotven a dodávky kotevních prvků í - K 09</t>
  </si>
  <si>
    <t>-1577449479</t>
  </si>
  <si>
    <t>764104</t>
  </si>
  <si>
    <t>Prostup přes atiku D 100, D 125 vč. detailů a příslušenství - K 20,K22</t>
  </si>
  <si>
    <t>1646499065</t>
  </si>
  <si>
    <t>764106</t>
  </si>
  <si>
    <t>Napojení přepadu dl 500 mm na okapový svod D 100, vč. kotvení a utěsnění - K24</t>
  </si>
  <si>
    <t>327669336</t>
  </si>
  <si>
    <t>764107</t>
  </si>
  <si>
    <t>Napojení přepadu dl 1 000 mm na okapový svod D 100, vč. kotvení a utěsnění - K23</t>
  </si>
  <si>
    <t>1322904027</t>
  </si>
  <si>
    <t>764108</t>
  </si>
  <si>
    <t xml:space="preserve">Systémová přítlačná lišta r.š. 100 mm vč. kotvení a dodávky kotevních prvků - K30 - D+M </t>
  </si>
  <si>
    <t>-749918191</t>
  </si>
  <si>
    <t>764111641</t>
  </si>
  <si>
    <t>Krytina střechy rovné drážkováním ze svitků z Pz plechu s povrchovou úpravou</t>
  </si>
  <si>
    <t>1561894566</t>
  </si>
  <si>
    <t>"viz. výpis kl. prvků - K14"11,1*1,9</t>
  </si>
  <si>
    <t>76421360R</t>
  </si>
  <si>
    <t xml:space="preserve">D+M dilatační oplechování římsy rš 600 mm vč. kotvení a dodávky kjotevních prvků , popl. plech </t>
  </si>
  <si>
    <t>2090410812</t>
  </si>
  <si>
    <t>"viz. K18"03*3</t>
  </si>
  <si>
    <t>764213638</t>
  </si>
  <si>
    <t xml:space="preserve">Střešní dilatace z Pz s povrchovou úpravou vícedílná rš 750 mm - K19,K21,K26,K27 - D+M </t>
  </si>
  <si>
    <t>316822025</t>
  </si>
  <si>
    <t>"k19"0,3*3</t>
  </si>
  <si>
    <t>"k21"0,45</t>
  </si>
  <si>
    <t>"2K26"2,5</t>
  </si>
  <si>
    <t>"K27"0,3</t>
  </si>
  <si>
    <t>764213641</t>
  </si>
  <si>
    <t xml:space="preserve">D+M SYSTÉMOVÉ UKONČOVACÍ LIŠTY - VIZ. K29, VČ. KOTVENÍ A DODÁVKY KOTEVNÍCH PRVKŮ </t>
  </si>
  <si>
    <t>1774740809</t>
  </si>
  <si>
    <t>"k29"22,6</t>
  </si>
  <si>
    <t>764214698</t>
  </si>
  <si>
    <t>Oplechování horních ploch a atik bez rohů z Pz s povrch úpravou mechanicky kotvené rš 750 mm - K 17</t>
  </si>
  <si>
    <t>-1661404874</t>
  </si>
  <si>
    <t>"viz. K17"170,5</t>
  </si>
  <si>
    <t>7642166053R</t>
  </si>
  <si>
    <t xml:space="preserve">Oplechování rovných parapetů mechanicky kotvené z Pz s povrchovou úpravou rš 425 mm-K01,K10,K11 - D+M </t>
  </si>
  <si>
    <t>-322318339</t>
  </si>
  <si>
    <t>"K01"2,4*64</t>
  </si>
  <si>
    <t>"K10"1,2</t>
  </si>
  <si>
    <t>"K11"0,6</t>
  </si>
  <si>
    <t>76421861R</t>
  </si>
  <si>
    <t xml:space="preserve">Oplechování rovné římsy mechanicky kotvené z Pz s upraveným povrchem rš 600 mm - K16- D+M </t>
  </si>
  <si>
    <t>-246556287</t>
  </si>
  <si>
    <t>"VIZ. k16"170,5</t>
  </si>
  <si>
    <t>764518623</t>
  </si>
  <si>
    <t>Svody kruhové včetně objímek, kolen, odskoků z Pz s povrchovou úpravou průměru 120 mm</t>
  </si>
  <si>
    <t>-1973552167</t>
  </si>
  <si>
    <t>"k03"67,5</t>
  </si>
  <si>
    <t>"k04"10,5</t>
  </si>
  <si>
    <t>"K05"23,2*2</t>
  </si>
  <si>
    <t>767112812</t>
  </si>
  <si>
    <t xml:space="preserve">Demontáž kovových stěn pro zasklení </t>
  </si>
  <si>
    <t>453628514</t>
  </si>
  <si>
    <t>"v.č.D.1.1.b)D- 02</t>
  </si>
  <si>
    <t>"stěna s dveřmi 1,8*2,0</t>
  </si>
  <si>
    <t>(4,5*3,0)*4</t>
  </si>
  <si>
    <t>-1283352154</t>
  </si>
  <si>
    <t>D+M rohové dilatační lišty s tkaninou , popl. plech, , vč. kotvení a dodávky kotevních prvků - viz. K06</t>
  </si>
  <si>
    <t>1343997519</t>
  </si>
  <si>
    <t>"viz. výpis kl. prvků - K06"37</t>
  </si>
  <si>
    <t>D+M průběžné  dilatační lišty s tkaninou , , vč. kotvení a dodávky kotevních prvků - viz. K07</t>
  </si>
  <si>
    <t>1096872577</t>
  </si>
  <si>
    <t>"viz. výpis kl. prvků - K07"47,5</t>
  </si>
  <si>
    <t xml:space="preserve">D+M dfilatační oplechování rš 900 mm, vč. kotvení a dodávky kotevních prvků, popl. plech </t>
  </si>
  <si>
    <t>-1477038070</t>
  </si>
  <si>
    <t>"viz. výpis kl. prvků - K15"14,7</t>
  </si>
  <si>
    <t>R-7660401</t>
  </si>
  <si>
    <t>D+M plastového oknavč. parostěsnicí a difuzní pásky, vč. všech příslušenství a doplňků - viz. O01</t>
  </si>
  <si>
    <t>-587850252</t>
  </si>
  <si>
    <t>"viz. výpis oken"36</t>
  </si>
  <si>
    <t>R-7660402</t>
  </si>
  <si>
    <t>D+M plastového oknavč. parostěsnicí a difuzní pásky, vč. všech příslušenství a doplňků - viz. O02</t>
  </si>
  <si>
    <t>-8037672</t>
  </si>
  <si>
    <t>"viz. výpis oken"4</t>
  </si>
  <si>
    <t>R-7660403</t>
  </si>
  <si>
    <t>D+M plastového oknavč. parostěsnicí a difuzní pásky, vč. všech příslušenství a doplňků - viz. O03</t>
  </si>
  <si>
    <t>1517920548</t>
  </si>
  <si>
    <t>"viz. výpis oken"1</t>
  </si>
  <si>
    <t>R-7660404</t>
  </si>
  <si>
    <t>D+M plastového oknavč. parostěsnicí a difuzní pásky, vč. všech příslušenství a doplňků - viz. O04</t>
  </si>
  <si>
    <t>136020168</t>
  </si>
  <si>
    <t>R-7660405</t>
  </si>
  <si>
    <t>D+M plastového oknavč. parostěsnicí a difuzní pásky, vč. všech příslušenství a doplňků - viz. O05</t>
  </si>
  <si>
    <t>803045332</t>
  </si>
  <si>
    <t>"viz. výpis oken"40</t>
  </si>
  <si>
    <t>R-9987662</t>
  </si>
  <si>
    <t>Přesun hmot  pro konstrukce truhlářské v objektech v do 24 m</t>
  </si>
  <si>
    <t>-27710552</t>
  </si>
  <si>
    <t>Čisticí zóna 900x450 mm v Al rámu, rošt tvořen  gumovými vložkami v. 22 mm a Al pásky - Z 02 - D+M</t>
  </si>
  <si>
    <t>-734904363</t>
  </si>
  <si>
    <t>Kovový žebřík 3 150x 600 mm vč. kotvení a dodávky kotevních prvků , záchytného systému, zachytávače pádu - D+M+povrch. úprava - Z03</t>
  </si>
  <si>
    <t>-437112561</t>
  </si>
  <si>
    <t xml:space="preserve">Větrací mřížka na komínu 1 000x500 mm s protidešťovou žaluzií  - Z 04- D+M+povrch. úprava, vč. kotvení a dodávky kotevních prvků </t>
  </si>
  <si>
    <t>672486537</t>
  </si>
  <si>
    <t>767205</t>
  </si>
  <si>
    <t xml:space="preserve">Větrací mřížka1 000x350 mm na komínu  s protidešťovou žaluzií, velikost čisté větrací plochy stejná jako stávající- Z 05- D+M+povrch. úprava, vč. kotvení a dodávky kotevních prvků </t>
  </si>
  <si>
    <t>516208239</t>
  </si>
  <si>
    <t xml:space="preserve">Větrací mřížka1 000x250 mm na komínu  s protidešťovou žaluzií, velikost čisté větrací plochy stejná jako stávající- Z 06- D+M+povrch. úprava, vč. kotvení a dodávky kotevních prvků </t>
  </si>
  <si>
    <t>1544941530</t>
  </si>
  <si>
    <t xml:space="preserve">Přeložení geodetických bodů dle platné legislativy - Z07, vč. kotvení a dodávky kotevních prvků </t>
  </si>
  <si>
    <t>-34651112</t>
  </si>
  <si>
    <t>Chráničky dl. 400 mm pro přestup bleskosvodu přes atiku, vč. spádování proti zatečení - Z08- D+M</t>
  </si>
  <si>
    <t>1065036321</t>
  </si>
  <si>
    <t xml:space="preserve">Přeložení VZT potrubí D 200, dl. 1 000  mm,vč. dopojení, utěsnění a krytek - Z 09, vč. kotvení a dodávky kotevních prvků </t>
  </si>
  <si>
    <t>1085057351</t>
  </si>
  <si>
    <t xml:space="preserve">Větrací mřížka 1 400x1 500 mm  s protidešťovou žaluzií, velikost čisté větrací plochy stejná jako stávající- Z 10- D+M+povrch. úprava, vč. kotveníé  adodávky kotevních prvků </t>
  </si>
  <si>
    <t>-1207977143</t>
  </si>
  <si>
    <t>Přeložení VZT potrubí D 500 vč. utěsnění prostupu  a krytky, kotvení a dodávka kotevních prvků - Z 11</t>
  </si>
  <si>
    <t>81974469</t>
  </si>
  <si>
    <t>767226</t>
  </si>
  <si>
    <t xml:space="preserve">D+M větracího komínku , vč. demontáže stávajícího, vč. napojení střešní krytiny, vč. souvisejících stavebních úprav </t>
  </si>
  <si>
    <t>-1820647175</t>
  </si>
  <si>
    <t>"viz. výpis zám. prvků - Z13"8</t>
  </si>
  <si>
    <t>767227</t>
  </si>
  <si>
    <t>D+M střešního výlezu zatepleného vč. kotvení a dodávky kotevních prvků - viz. Z14</t>
  </si>
  <si>
    <t>1866102708</t>
  </si>
  <si>
    <t>"viz. výpis zám. prvků - Z14"2</t>
  </si>
  <si>
    <t>767228</t>
  </si>
  <si>
    <t xml:space="preserve">Demontáž stávajícího výlezu na střechu </t>
  </si>
  <si>
    <t>2135500962</t>
  </si>
  <si>
    <t>99876720R</t>
  </si>
  <si>
    <t>Přesun hmot  pro zámečnické konstrukce v objektech v do 24 m</t>
  </si>
  <si>
    <t>-858083359</t>
  </si>
  <si>
    <t xml:space="preserve">Z01 - demontáž, dodávka a montáž nových konzol , dodávka a montáž nových svodů hromosvodu, vč. kotvení, vč. revize vč. dodávky a montáže nového ochranného úhelníku, vč. nového zemnění pomocí zemnících tyčí  </t>
  </si>
  <si>
    <t>-1978563739</t>
  </si>
  <si>
    <t>viz. výpis zám. prvků - Z01</t>
  </si>
  <si>
    <t>R-7670408</t>
  </si>
  <si>
    <t>D+M hliníkových vstupních dveří vč. parotěsnicí a difuzní pásky, vč. všech příslušenství a doplňků - viz. D01</t>
  </si>
  <si>
    <t>-626282819</t>
  </si>
  <si>
    <t>"viz. výpis dveří "4</t>
  </si>
  <si>
    <t>-1530510155</t>
  </si>
  <si>
    <t>599216512</t>
  </si>
  <si>
    <t>1378993837</t>
  </si>
  <si>
    <t>" vmístě výměny dveří "2*4</t>
  </si>
  <si>
    <t>189856603</t>
  </si>
  <si>
    <t>-1061471</t>
  </si>
  <si>
    <t>49,00*1,1</t>
  </si>
  <si>
    <t>-518360621</t>
  </si>
  <si>
    <t>-565416632</t>
  </si>
  <si>
    <t>"P01- P05</t>
  </si>
  <si>
    <t>(5,6*21)+1,2+0,6+2,55+2,8</t>
  </si>
  <si>
    <t>185644059</t>
  </si>
  <si>
    <t>77320094R</t>
  </si>
  <si>
    <t xml:space="preserve">Opravy  poškozených hran stupňů vč. dodávky materiálu </t>
  </si>
  <si>
    <t>276041566</t>
  </si>
  <si>
    <t>"vstupy</t>
  </si>
  <si>
    <t>((4,5*3)+11,5)*2</t>
  </si>
  <si>
    <t>77390111R</t>
  </si>
  <si>
    <t xml:space="preserve">Vyspravení teracového povrchu schodištěvč. dodávky materiálu </t>
  </si>
  <si>
    <t>788819921</t>
  </si>
  <si>
    <t>((4,5*3)+11,00)*0,6</t>
  </si>
  <si>
    <t>-1321663186</t>
  </si>
  <si>
    <t>-1916555678</t>
  </si>
  <si>
    <t>"v.č. D.11.b)-C 04</t>
  </si>
  <si>
    <t>(85,0+12,0)*4,12+0,36</t>
  </si>
  <si>
    <t>(85,0*4,75)+0,25</t>
  </si>
  <si>
    <t>1859445608</t>
  </si>
  <si>
    <t>003 - SO 01 Blok E</t>
  </si>
  <si>
    <t xml:space="preserve">    94 - Lešení</t>
  </si>
  <si>
    <t>1102305042</t>
  </si>
  <si>
    <t>"v.č.D.1.1.b)-E-01</t>
  </si>
  <si>
    <t>(20,65+(6,0*2))*0,3</t>
  </si>
  <si>
    <t>1029151125</t>
  </si>
  <si>
    <t>"odk. 09</t>
  </si>
  <si>
    <t>12,0*5,5</t>
  </si>
  <si>
    <t>(9,2+6,0+8,5)*1,5+(2,0*0,7)</t>
  </si>
  <si>
    <t>12,3*0,7</t>
  </si>
  <si>
    <t>-424506499</t>
  </si>
  <si>
    <t>928611190</t>
  </si>
  <si>
    <t>"v.č.D.1.1.b)-E-01,02</t>
  </si>
  <si>
    <t>-1767601551</t>
  </si>
  <si>
    <t>(1,0*2)+(0,7*3)+(0,3*2)+8,0</t>
  </si>
  <si>
    <t>-1535305303</t>
  </si>
  <si>
    <t>(152,7-4,0-12,0-9,5-6,0)*1,0*0,15+(5,0+4,0+5,0)*0,7*0,15</t>
  </si>
  <si>
    <t>(152,7-1,5-12,0-6,5-13,0-1,0)*1,0*0,15+(8,0*0,3)*0,15</t>
  </si>
  <si>
    <t>15,4*0,5*0,15</t>
  </si>
  <si>
    <t>(20,0+(5,0*2))*0,5*0,15</t>
  </si>
  <si>
    <t>130901121</t>
  </si>
  <si>
    <t>Bourání kcí v hloubených vykopávkách ze zdiva z betonu prostého ručně</t>
  </si>
  <si>
    <t>-219433180</t>
  </si>
  <si>
    <t>"v.č.D.1.1.b)-E-02</t>
  </si>
  <si>
    <t>"odk. 24 - základy</t>
  </si>
  <si>
    <t>(0,4*0,4*1,0)*4</t>
  </si>
  <si>
    <t>-529346487</t>
  </si>
  <si>
    <t>(152,7-4,0-12,0-9,5-6,0)*1,0*(0,40-0,15)+(5,0+4,0+5,0)*0,7*(0,40-0,15)</t>
  </si>
  <si>
    <t>(152,7-1,5-12,0-6,5-13,0-1,0)*1,0*(0,4-0,15)+(8,0*0,3)*(0,40-0,15)</t>
  </si>
  <si>
    <t>15,4*0,5*(0,4-0,15)</t>
  </si>
  <si>
    <t>(20,0+(5,0*2))*0,5*(0,4-0,15)</t>
  </si>
  <si>
    <t>-955455554</t>
  </si>
  <si>
    <t>" odvoz k rozprostření - ornice</t>
  </si>
  <si>
    <t>117,92*0,15</t>
  </si>
  <si>
    <t>"dovoz k zásypu části vybourané betonové plochy</t>
  </si>
  <si>
    <t>12,0*4,0*0,4</t>
  </si>
  <si>
    <t>-589050521</t>
  </si>
  <si>
    <t>68,70+41,22-17,69-19,2</t>
  </si>
  <si>
    <t>-92354756</t>
  </si>
  <si>
    <t>73,03*(15-10)</t>
  </si>
  <si>
    <t>812339840</t>
  </si>
  <si>
    <t>68,7+41,22</t>
  </si>
  <si>
    <t>1052514214</t>
  </si>
  <si>
    <t>1447292258</t>
  </si>
  <si>
    <t>73,03*1,67</t>
  </si>
  <si>
    <t>174101101</t>
  </si>
  <si>
    <t>Zásyp  kolem objektů sypaninou se zhutněním</t>
  </si>
  <si>
    <t>-1168159289</t>
  </si>
  <si>
    <t>-400137411</t>
  </si>
  <si>
    <t>-385190571</t>
  </si>
  <si>
    <t>-1951645305</t>
  </si>
  <si>
    <t>(152,7-4,0-9,5-2,2-5,5+0,8)*0,3+(5,0+4,0+5,0)*0,7</t>
  </si>
  <si>
    <t>(152,7-1,5-12,7-6,5-13,0)*0,3+(0,8+6,5+0,8)*0,3</t>
  </si>
  <si>
    <t>14,4*1,5</t>
  </si>
  <si>
    <t>(5,2+18,6+5,2)*0,3</t>
  </si>
  <si>
    <t>319202331</t>
  </si>
  <si>
    <t>Vyrovnání povrchu zdiva tl do 150 mm přizděním</t>
  </si>
  <si>
    <t>1065927158</t>
  </si>
  <si>
    <t>"v.č.D.1.1.b)-E-10</t>
  </si>
  <si>
    <t>"dozdívka parapetů u oken O 25</t>
  </si>
  <si>
    <t>(1,5*0,45)*7</t>
  </si>
  <si>
    <t>341272612</t>
  </si>
  <si>
    <t>Stěny nosné tl 200 mm z pórobetonových přesných hladkých tvárnic porobetonových  hmotnosti 500 kg/m3</t>
  </si>
  <si>
    <t>-1878385114</t>
  </si>
  <si>
    <t>"podezdívka oken"1,5*0,1*7</t>
  </si>
  <si>
    <t>341272622</t>
  </si>
  <si>
    <t>Stěny nosné tl 250 mm z pórobetonových přesných hladkých tvárnic porobetonových  hmotnosti 500 kg/m3</t>
  </si>
  <si>
    <t>-663457918</t>
  </si>
  <si>
    <t>-676473569</t>
  </si>
  <si>
    <t>"- nadezdívka mezistřešních atik"12,9*0,5+7*0,5*2+12,4*0,5*2*3+6,1*0,5*2</t>
  </si>
  <si>
    <t>1085139784</t>
  </si>
  <si>
    <t>"- nadezdívka mezistřešních atik"12,9+7*2+12,4*2*3+6,1*2</t>
  </si>
  <si>
    <t>1698259458</t>
  </si>
  <si>
    <t>"- nadezdívka mezistřešních atik"12,9*0,15*0,15+7*0,15*0,15*2+12,4*0,15*0,15*2*3+6,1*01,5*0,15*2</t>
  </si>
  <si>
    <t>-417415140</t>
  </si>
  <si>
    <t>"- nadezdívka mezistřešních atik"(12,9*0,15+7*0,15*2+12,4*0,15*2*3+6,1*0,15*2)*2</t>
  </si>
  <si>
    <t>-714297133</t>
  </si>
  <si>
    <t>-604893791</t>
  </si>
  <si>
    <t>"viz.v.č D.1.1.b)13,14- nadezdívka mezistřešních atik"0,8</t>
  </si>
  <si>
    <t>1724434571</t>
  </si>
  <si>
    <t>"v.č. D1.1.b)-A-08,09</t>
  </si>
  <si>
    <t>"asfaltová plocha</t>
  </si>
  <si>
    <t>(5,5*1,5)+(12,5*0,8)</t>
  </si>
  <si>
    <t>"betonová plocha</t>
  </si>
  <si>
    <t>9,2*1,5</t>
  </si>
  <si>
    <t>"dlážděná plocha</t>
  </si>
  <si>
    <t>"zámková dlažba</t>
  </si>
  <si>
    <t>2,1*1,0</t>
  </si>
  <si>
    <t>-513460573</t>
  </si>
  <si>
    <t>Postřik živičný infiltrační z asfaltu s posypem kamenivem do 0,6 kg/m2</t>
  </si>
  <si>
    <t>-794729759</t>
  </si>
  <si>
    <t>Postřik živičný spojovací z asfalltu do 0,7 kg/m2</t>
  </si>
  <si>
    <t>265138705</t>
  </si>
  <si>
    <t>395958189</t>
  </si>
  <si>
    <t>581114113</t>
  </si>
  <si>
    <t>Kryt z betonu komunikace pro pěší tl 100 mm</t>
  </si>
  <si>
    <t>659263385</t>
  </si>
  <si>
    <t>"v.č. D1.1.b)-A-09</t>
  </si>
  <si>
    <t>596211110</t>
  </si>
  <si>
    <t>Kladení zámkové dlažby komunikací pro pěší tl 60 mm skupiny A pl do 50 m2</t>
  </si>
  <si>
    <t>-683806806</t>
  </si>
  <si>
    <t>592450380</t>
  </si>
  <si>
    <t>dlažba zámková tl. 6 cm přírodní</t>
  </si>
  <si>
    <t>-470166579</t>
  </si>
  <si>
    <t>Poznámka k položce:
spotřeba: 36 kus/m2</t>
  </si>
  <si>
    <t>2,1*1,1</t>
  </si>
  <si>
    <t>571619855</t>
  </si>
  <si>
    <t>1205612715</t>
  </si>
  <si>
    <t>-397656867</t>
  </si>
  <si>
    <t>"v.č. D.11.b)-E-09-14</t>
  </si>
  <si>
    <t>((0,6*2)*23+(1,5*2)*64+(3,0*2)*138+(2,4*2)*6+(3,6*2)*17)*0,5</t>
  </si>
  <si>
    <t>((5,35*2)*84+(0,4*2)*5+(0,5*2)*7+(1,8*2)*80+(1,4*2)*8)*0,5</t>
  </si>
  <si>
    <t>((9,25*2)*2+(13,8*2)+9,6)*0,5</t>
  </si>
  <si>
    <t>((1,8*26)+(1,5*32)+(1,2*87)+(2,4*263)+(0,5*2)+(0,7*2))*0,05</t>
  </si>
  <si>
    <t>((0,75*9)+(3,0*2)+(3,6*4)+(1,4*8)+2,1+(4,8*2)+3,6)*0,5</t>
  </si>
  <si>
    <t>"dveře, stěny vstupu</t>
  </si>
  <si>
    <t>(5,0*0,4)*7+(4,5+13,0+4,5)*0,4*2</t>
  </si>
  <si>
    <t>-351166484</t>
  </si>
  <si>
    <t>"viz. v.č. D.1.1.b)10-15"</t>
  </si>
  <si>
    <t>"Střecha nad 1.NP"84*1,0</t>
  </si>
  <si>
    <t>"střecha nad 2.NP"70*1,0</t>
  </si>
  <si>
    <t>"vrchní střecha"</t>
  </si>
  <si>
    <t>25*1,0*2+7,3*0,5*2+30,5*1,0+12,6*0,5*2+15,3*1,0+24,3*1,0*2+12,6*0,5*2+24,3*1,0*2+12,6*0,5*2+9*1,0+24,6*1,0+7,2*0,5*2+63*1,0</t>
  </si>
  <si>
    <t>"střecha nad 4.NP"</t>
  </si>
  <si>
    <t>53,5*1,0+45,2*1,0</t>
  </si>
  <si>
    <t>-211440436</t>
  </si>
  <si>
    <t>"viz. pol. montáže"594,6*1,1</t>
  </si>
  <si>
    <t>654,06*1,02 'Přepočtené koeficientem množství</t>
  </si>
  <si>
    <t>632450124</t>
  </si>
  <si>
    <t>Vyrovnávací cementový potěr tl do 50 mm ze suchých směsí provedený v pásu</t>
  </si>
  <si>
    <t>737089191</t>
  </si>
  <si>
    <t>"podbetonávka parapetů"</t>
  </si>
  <si>
    <t>10,5*0,3</t>
  </si>
  <si>
    <t>2047189870</t>
  </si>
  <si>
    <t>"po odtěžení střechy-předpoklad"450</t>
  </si>
  <si>
    <t>1616389283</t>
  </si>
  <si>
    <t>"Střecha nad 1.NP"325</t>
  </si>
  <si>
    <t>"střecha nad 2.NP"(155+50)</t>
  </si>
  <si>
    <t>Začištění omítek kolem otvorů v š. 0,5 m</t>
  </si>
  <si>
    <t>-1666057163</t>
  </si>
  <si>
    <t>"v.č. D.11.b)-E-08-14</t>
  </si>
  <si>
    <t>"okna, vrata</t>
  </si>
  <si>
    <t>" ostění</t>
  </si>
  <si>
    <t>(0,6*2)*23+(1,5*2)*64+(3,0*2)*138+(2,4*2)*6+(3,6*2)*17</t>
  </si>
  <si>
    <t>(5,35*2)*84+(0,4*2)*5+(0,5*2)*7+(1,8*2)*80+(1,4*2)*8</t>
  </si>
  <si>
    <t>(9,25*2)*2+(13,8*2)+9,6</t>
  </si>
  <si>
    <t>(1,8*26)+(1,5*32)+(1,2*87)+(2,4*263)+(0,5*2)+(0,7*2)</t>
  </si>
  <si>
    <t>(0,75*9)+(3,0*2)+(3,6*4)+(1,4*8)+2,1+(4,8*2)+3,6</t>
  </si>
  <si>
    <t>(5,0*7)+(4,5+13,0+4,5)*2*2</t>
  </si>
  <si>
    <t>86077953</t>
  </si>
  <si>
    <t>"v.č. D.11.b)-E-08-12</t>
  </si>
  <si>
    <t>"detail 02, 03</t>
  </si>
  <si>
    <t>"římsy</t>
  </si>
  <si>
    <t>(301,0*0,25)+(302,7*0,35)</t>
  </si>
  <si>
    <t>"vodorovné výstupky na fasádě</t>
  </si>
  <si>
    <t>"východ+západ</t>
  </si>
  <si>
    <t>(5,6*0,25)*25+(5,6*0,25)*(20+22)</t>
  </si>
  <si>
    <t>"markýza</t>
  </si>
  <si>
    <t>12,5*1,8</t>
  </si>
  <si>
    <t>0,005</t>
  </si>
  <si>
    <t>-678742869</t>
  </si>
  <si>
    <t>297,5*1,1</t>
  </si>
  <si>
    <t>621221031</t>
  </si>
  <si>
    <t>Montáž kontaktního zateplení vnějších podhledů z minerální vlny s podélnou orientací tl do 160 mm</t>
  </si>
  <si>
    <t>1662977907</t>
  </si>
  <si>
    <t>"v.č.D.1.1.b)-E-09</t>
  </si>
  <si>
    <t>(0,75+0,7+2,0)*11,7</t>
  </si>
  <si>
    <t>-995713314</t>
  </si>
  <si>
    <t>40,365*1,1</t>
  </si>
  <si>
    <t>622010001</t>
  </si>
  <si>
    <t>Opravná omítka stěn vč. perlinky</t>
  </si>
  <si>
    <t>-420866570</t>
  </si>
  <si>
    <t>"pilíř</t>
  </si>
  <si>
    <t>(0,8+0,4)*2*4,0</t>
  </si>
  <si>
    <t>((1,25*2,0)+(1,25*1,0))*2+(2,5+2,0)+0,3*2+(1,25*1,0)/2*2*2</t>
  </si>
  <si>
    <t>-586670978</t>
  </si>
  <si>
    <t>-1521551449</t>
  </si>
  <si>
    <t>24,7*1,1</t>
  </si>
  <si>
    <t>-1733870811</t>
  </si>
  <si>
    <t>"v.č. D1.1.b)-E-08,09</t>
  </si>
  <si>
    <t>"XPS 160 nadzemní část</t>
  </si>
  <si>
    <t>"výměra dle odkazu K 20</t>
  </si>
  <si>
    <t>344,0*0,3</t>
  </si>
  <si>
    <t>344,0*0,4</t>
  </si>
  <si>
    <t>-1777962215</t>
  </si>
  <si>
    <t>240,8*1,1</t>
  </si>
  <si>
    <t>622221011</t>
  </si>
  <si>
    <t>Montáž kontaktního zateplení vnějších stěn z minerální vlny s podélnou orientací vláken tl do 80 mm</t>
  </si>
  <si>
    <t>1922447915</t>
  </si>
  <si>
    <t>"v.č. D.11.b)-E-10, E12</t>
  </si>
  <si>
    <t>"ZS 3 - tl. 50  mm</t>
  </si>
  <si>
    <t>"větrací šachty</t>
  </si>
  <si>
    <t>"nad 1.NP</t>
  </si>
  <si>
    <t>(1,0+4,0)*0,75+(4,0*1,0)*2</t>
  </si>
  <si>
    <t>"nad 3.NP</t>
  </si>
  <si>
    <t>(2,0*4)*1,35*4+(2,0*2,0)*2*4</t>
  </si>
  <si>
    <t>-355320398</t>
  </si>
  <si>
    <t>86,95*1,1</t>
  </si>
  <si>
    <t>622221021</t>
  </si>
  <si>
    <t>Montáž kontaktního zateplení vnějších stěn z minerální vlny s podélnou orientací vláken tl do 120 mm</t>
  </si>
  <si>
    <t>359092091</t>
  </si>
  <si>
    <t>"ZS 2 - tl. 100 mm</t>
  </si>
  <si>
    <t>"detail D 03 - čelo římsy</t>
  </si>
  <si>
    <t>302,7*0,25</t>
  </si>
  <si>
    <t>"čela markýzy</t>
  </si>
  <si>
    <t>(1,8+12,5+1,8)*0,3</t>
  </si>
  <si>
    <t>2040877808</t>
  </si>
  <si>
    <t>80,505*1,1</t>
  </si>
  <si>
    <t>-1173680962</t>
  </si>
  <si>
    <t>"v.č. D1.1.b)-E-08-15</t>
  </si>
  <si>
    <t>"-1,45/+15,38</t>
  </si>
  <si>
    <t>(153,02*16,83)-(11,5*5,1)-(13,2*7,0)</t>
  </si>
  <si>
    <t>(0,25*15,9)*40+(0,25*8,8)*6+(0,25*9,8)*4</t>
  </si>
  <si>
    <t>"+14,88/+18,6</t>
  </si>
  <si>
    <t>(15,32*3,72)*2</t>
  </si>
  <si>
    <t>"boční stěny vstupu</t>
  </si>
  <si>
    <t>(2,5*4,5)*2</t>
  </si>
  <si>
    <t>"vniřní proluky nad střechou 1.NP</t>
  </si>
  <si>
    <t>"+4,5/+7,84</t>
  </si>
  <si>
    <t>(73,5+3,2)*2*3,34+(24,2+3,2)*2*3,34</t>
  </si>
  <si>
    <t>"Jih+ dvůr</t>
  </si>
  <si>
    <t>"-2,80/+3,80</t>
  </si>
  <si>
    <t>(6,0+20,6+6,0)*6,6</t>
  </si>
  <si>
    <t>"+3,8/+4,8</t>
  </si>
  <si>
    <t>(25,51+11,8+2,7+6,0)*1,0</t>
  </si>
  <si>
    <t>"+4,8/+7,24 až + 8,63</t>
  </si>
  <si>
    <t>(25,5*2,44)+(12,68*1,39)/2*2</t>
  </si>
  <si>
    <t>"+4,6/18,6</t>
  </si>
  <si>
    <t>2,6*14,0</t>
  </si>
  <si>
    <t>"boční a zadní plochy schodiště</t>
  </si>
  <si>
    <t>"+7,2/18,6</t>
  </si>
  <si>
    <t>(2,76*11,4)*3</t>
  </si>
  <si>
    <t>(8,18*3,72)*2*2+(3,8*3,72)*2</t>
  </si>
  <si>
    <t>"-2,7/+3,8, +4,8/+5,25</t>
  </si>
  <si>
    <t>(24,5*6,5)+(6,53*0,45)</t>
  </si>
  <si>
    <t>"+4,8/+15,38</t>
  </si>
  <si>
    <t>24,53*10,58</t>
  </si>
  <si>
    <t>"-2,70 až -3,20/+7,24</t>
  </si>
  <si>
    <t>71,0*(9,94+10,44)/2</t>
  </si>
  <si>
    <t>"-4,25/+7,24</t>
  </si>
  <si>
    <t>10,0*11,49</t>
  </si>
  <si>
    <t>"-4,0/+7,39</t>
  </si>
  <si>
    <t>(152,86-24,5-71,0-10,0)*11,39</t>
  </si>
  <si>
    <t>"+7,39/+15,38</t>
  </si>
  <si>
    <t>(153,02-24,5-(15,0*2))*7,99</t>
  </si>
  <si>
    <t>"+7,39/+18,6</t>
  </si>
  <si>
    <t>(15,0*11,21)*2</t>
  </si>
  <si>
    <t>(0,25*10,7)*19+(0,25*9,8)*22+(5,0*0,25)*32</t>
  </si>
  <si>
    <t>(0,25*9,5)*8+(0,25*5,0)*6+(0,25*7,0)*2</t>
  </si>
  <si>
    <t>(13,02*7,0)+(11,4+10,0)/2*14,76+(12,68*1,39)/2</t>
  </si>
  <si>
    <t>"boky vstupu</t>
  </si>
  <si>
    <t>"odpočet ZS 4 - nadzemní část</t>
  </si>
  <si>
    <t>-344,0*0,3</t>
  </si>
  <si>
    <t>-302,7*0,25</t>
  </si>
  <si>
    <t>"čelo markýzy</t>
  </si>
  <si>
    <t>-12,5*0,3</t>
  </si>
  <si>
    <t>"stáv. vrata</t>
  </si>
  <si>
    <t>-(4,8*4,5)*2-(3,6*3,0)</t>
  </si>
  <si>
    <t>"okna</t>
  </si>
  <si>
    <t>-((1,8*0,6)*23+(1,5*1,5)*21+(1,2*1,5)*3+(2,4*1,5)*39)</t>
  </si>
  <si>
    <t>-((2,4*3,0)*138+(2,4*2,4)*6+(0,5*3,6)*2+(0,7*3,6)*2)</t>
  </si>
  <si>
    <t>-((0,75*3,6)*9+(1,5*3,6)*4+(1,2*5,35)*84+(1,8*0,4)*3)</t>
  </si>
  <si>
    <t>-((3,0*0,4)*2+(1,5*0,5)*7+(2,4*1,8)*80+(3,6*9,25)*2)</t>
  </si>
  <si>
    <t>-((1,4*1,4)*8+(2,1*1,5))</t>
  </si>
  <si>
    <t>((0,6*2)*23+(1,5*2)*64+(3,0*2)*138+(2,4*2)*6+(3,6*2)*17)*0,15</t>
  </si>
  <si>
    <t>((5,35*2)*84+(0,4*2)*5+(0,5*2)*7+(1,8*2)*80+(1,4*2)*8)*0,15</t>
  </si>
  <si>
    <t>((9,25*2)*2+(13,8*2)+9,6)*0,15</t>
  </si>
  <si>
    <t>((1,8*26)+(1,5*32)+(1,2*87)+(2,4*263)+(0,5*2)+(0,7*2))*0,15</t>
  </si>
  <si>
    <t>((0,75*9)+(3,0*2)+(3,6*4)+(1,4*8)+2,1+(4,8*2)+3,6)*0,15</t>
  </si>
  <si>
    <t>-1623813335</t>
  </si>
  <si>
    <t>5464,58*1,1</t>
  </si>
  <si>
    <t>866916202</t>
  </si>
  <si>
    <t>-2132280443</t>
  </si>
  <si>
    <t>(3379,65*0,25)*1,1</t>
  </si>
  <si>
    <t>-1613204363</t>
  </si>
  <si>
    <t>(0,75*9)+(3,0*2)+(3,6*4)+(1,4*8)+2,1</t>
  </si>
  <si>
    <t>1948343974</t>
  </si>
  <si>
    <t>240,44</t>
  </si>
  <si>
    <t>1051535133</t>
  </si>
  <si>
    <t>"dle výkazu K 19</t>
  </si>
  <si>
    <t>319,5</t>
  </si>
  <si>
    <t>1314355886</t>
  </si>
  <si>
    <t>"svislé</t>
  </si>
  <si>
    <t>(15,9*40)+(8,8*6)+(9,8*4)</t>
  </si>
  <si>
    <t>(10,7*19)+(9,8*22)+(5,0*32)</t>
  </si>
  <si>
    <t>(9,5*8)+(5,0*6)+(7,0*2)</t>
  </si>
  <si>
    <t>(4,5*2)</t>
  </si>
  <si>
    <t>"svislé rohy budov</t>
  </si>
  <si>
    <t>16,8+(3,7*6)*2+(8,0*2)*2+7,6+10,0+2,0+11,0+(7,0*3)</t>
  </si>
  <si>
    <t>"vodorovné (D 02, 03)</t>
  </si>
  <si>
    <t>301,0+303,0</t>
  </si>
  <si>
    <t>Mezisoučet vnější rohy</t>
  </si>
  <si>
    <t>Mezisoučet - ostění</t>
  </si>
  <si>
    <t>Mezisoučet - nadpraží</t>
  </si>
  <si>
    <t>886,45-(4,8*2)-3,6</t>
  </si>
  <si>
    <t>(2493,2+873,25)*2</t>
  </si>
  <si>
    <t>590516380</t>
  </si>
  <si>
    <t>lišta zakládací tl.1,0mm</t>
  </si>
  <si>
    <t>-918772536</t>
  </si>
  <si>
    <t>319,5*1,1</t>
  </si>
  <si>
    <t>-1244869757</t>
  </si>
  <si>
    <t>(2184,7-604,0+2493,2)*1,1</t>
  </si>
  <si>
    <t>-556559176</t>
  </si>
  <si>
    <t>873,25*1,1</t>
  </si>
  <si>
    <t>1871352523</t>
  </si>
  <si>
    <t>(604,0+886,45)*1,1</t>
  </si>
  <si>
    <t>-1511597917</t>
  </si>
  <si>
    <t>6732,9*1,1</t>
  </si>
  <si>
    <t>-243504376</t>
  </si>
  <si>
    <t>(152,7*16,83)-(11,5*5,1)-(13,2*7,0)</t>
  </si>
  <si>
    <t>(15,0*3,72)*2</t>
  </si>
  <si>
    <t>(25,35+11,8+2,7+6,0)*1,0</t>
  </si>
  <si>
    <t>(25,34*2,44)+(12,68*1,39)/2*2</t>
  </si>
  <si>
    <t>(2,6*11,4)*3</t>
  </si>
  <si>
    <t>(15,0-2,6)*3,72*2*2</t>
  </si>
  <si>
    <t>(152,7-24,5-71,0-10,0)*11,39</t>
  </si>
  <si>
    <t>(152,7-24,5-(15,0*2))*7,99</t>
  </si>
  <si>
    <t>(12,7*7,0)+(11,4+10,0)/2*14,6+(12,68*1,39)/2</t>
  </si>
  <si>
    <t>-0,004</t>
  </si>
  <si>
    <t>-2004431124</t>
  </si>
  <si>
    <t>"v.č. D1.1.b)-E-09</t>
  </si>
  <si>
    <t>-1250064816</t>
  </si>
  <si>
    <t>-1391148191</t>
  </si>
  <si>
    <t>"v.č. D.11.b)-E-09-, E12</t>
  </si>
  <si>
    <t>-1293447729</t>
  </si>
  <si>
    <t>((1,8*0,6)*23+(1,5*1,5)*21+(1,2*1,5)*3+(2,4*1,5)*39)</t>
  </si>
  <si>
    <t>((2,4*3,0)*138+(2,4*2,4)*6+(0,5*3,6)*2+(0,7*3,6)*2)</t>
  </si>
  <si>
    <t>((0,75*3,6)*9+(1,5*3,6)*4+(1,2*5,35)*84+(1,8*0,4)*3)</t>
  </si>
  <si>
    <t>((3,0*0,4)*2+(1,5*0,5)*7+(2,4*1,8)*80+(3,6*9,25)*2)</t>
  </si>
  <si>
    <t>((1,4*1,4)*8+(2,1*1,5))</t>
  </si>
  <si>
    <t>586227979</t>
  </si>
  <si>
    <t>-1974236469</t>
  </si>
  <si>
    <t>Dobetonávka parapetů s výztužnou stěrkou a omítkou</t>
  </si>
  <si>
    <t>-355450317</t>
  </si>
  <si>
    <t>"P 17</t>
  </si>
  <si>
    <t>0,9</t>
  </si>
  <si>
    <t>632451441</t>
  </si>
  <si>
    <t>Doplnění cementového potěru hlazeného pl do 1 m2 tl do 40 mm</t>
  </si>
  <si>
    <t>-2094866699</t>
  </si>
  <si>
    <t>"po vybouraných dveřních a stěnových výplní otvorů</t>
  </si>
  <si>
    <t>"vybourané dveře</t>
  </si>
  <si>
    <t>"odk.02,17</t>
  </si>
  <si>
    <t>((1,1*2)+(0,95*2)+0,9+0,75+1,0)*0,4</t>
  </si>
  <si>
    <t>((12,0*2)+2,0)*0,4</t>
  </si>
  <si>
    <t>91001</t>
  </si>
  <si>
    <t>Přeložení čichačky vč. zaslepení pův. otvoru - D+M - odk. 52</t>
  </si>
  <si>
    <t>-1675336016</t>
  </si>
  <si>
    <t>91002</t>
  </si>
  <si>
    <t>Přeložení ovětrávání vč. zaslepení pův. otvoru - D+M - odk. 53</t>
  </si>
  <si>
    <t>1730453167</t>
  </si>
  <si>
    <t>-641265010</t>
  </si>
  <si>
    <t>"v.č.D.1.1.b)-E-0,8,09</t>
  </si>
  <si>
    <t>(1,0*2)+(1,0+2,0+1,0)+(1,0*2)</t>
  </si>
  <si>
    <t>1099804449</t>
  </si>
  <si>
    <t>-1322308464</t>
  </si>
  <si>
    <t>"Střecha nad 1.NP"325+84*1,2</t>
  </si>
  <si>
    <t>"střecha nad 2.NP"155+50+70*1,2</t>
  </si>
  <si>
    <t>"vrchní střecha"302+291+299+300+505</t>
  </si>
  <si>
    <t>25*1,2*2+7,3*0,65*2+30,5*1,2+12,6*0,65*2+15,3*1,2+24,3*1,2*2+12,6*0,65*2+24,3*1,2*2+12,6*0,65*2+9*1,2+24,6*1,2+7,2*0,65*2+63*1,2</t>
  </si>
  <si>
    <t>"střecha nad 4.NP"120+132</t>
  </si>
  <si>
    <t>53,5*1,2+45,2*1,2</t>
  </si>
  <si>
    <t>1570853857</t>
  </si>
  <si>
    <t>"v.č. D1.1.b)-E-08-12</t>
  </si>
  <si>
    <t>"1.PP-3.NP</t>
  </si>
  <si>
    <t>(0,6*4,0)*13+(0,6*4,9)*13+19+12</t>
  </si>
  <si>
    <t>944703690</t>
  </si>
  <si>
    <t>"odk. 20</t>
  </si>
  <si>
    <t>(1,7*0,4*0,05)*4</t>
  </si>
  <si>
    <t>965043341</t>
  </si>
  <si>
    <t>Bourání podkladů pod dlažby betonových s potěrem  tl do 100 mm pl přes 4 m2</t>
  </si>
  <si>
    <t>-1710174684</t>
  </si>
  <si>
    <t>11,7*2,6*0,1</t>
  </si>
  <si>
    <t>965049111</t>
  </si>
  <si>
    <t>Příplatek za bourání mazanin se svařovanou sítí tl do 100 mm</t>
  </si>
  <si>
    <t>853700365</t>
  </si>
  <si>
    <t>966072820</t>
  </si>
  <si>
    <t>Rozebrání oplocení z vlnitého nebo profilového plechu hmotnosti do 30 kg</t>
  </si>
  <si>
    <t>-1431519458</t>
  </si>
  <si>
    <t>(3,5*2)+(10,5*2)</t>
  </si>
  <si>
    <t>-788968138</t>
  </si>
  <si>
    <t>"podlaha</t>
  </si>
  <si>
    <t>6,0*1,4</t>
  </si>
  <si>
    <t>(1,3+6,1+1,3)*(0,5+0,3+0,5)</t>
  </si>
  <si>
    <t>"schody</t>
  </si>
  <si>
    <t>(1,0*1,0)+(0,5*0,8)+(0,8*0,15)*2</t>
  </si>
  <si>
    <t>"odk.04</t>
  </si>
  <si>
    <t>(0,3*0,6)*3+(3,0*0,3)*3+(3,0*0,5)*4</t>
  </si>
  <si>
    <t>"odk.15</t>
  </si>
  <si>
    <t>(5,7*2,7)*2+(5,4*0,15)*10*2</t>
  </si>
  <si>
    <t>1798738790</t>
  </si>
  <si>
    <t>"dle výpisu oken a dveří</t>
  </si>
  <si>
    <t>(1,8*0,4)*3+(1,5*0,5)*7</t>
  </si>
  <si>
    <t>435967763</t>
  </si>
  <si>
    <t>(1,08*0,6)*23+(1,2*1,5)*3+(0,5*3,6)*2+(3,0*0,4)*2+(1,4*1,4)*8</t>
  </si>
  <si>
    <t>89338479</t>
  </si>
  <si>
    <t>(1,5*1,5)*21+(2,4*1,5)*39+(0,7*3,6)*2+(0,75*3,6)*9+(2,1*1,5)</t>
  </si>
  <si>
    <t>376867771</t>
  </si>
  <si>
    <t>(2,4*3,0)*138+(2,4*2,4)*6+(1,5*3,6)*4+(1,2*5,35)*84</t>
  </si>
  <si>
    <t>(2,4*1,8)*80+(3,6*9,25)*4</t>
  </si>
  <si>
    <t>-591246620</t>
  </si>
  <si>
    <t>(0,8*2,0)*2+(1,1*2,0)+(0,9*2,0)*2</t>
  </si>
  <si>
    <t>-1585502815</t>
  </si>
  <si>
    <t>(1,85*2,55)</t>
  </si>
  <si>
    <t>-397196126</t>
  </si>
  <si>
    <t>"v.č.D.1.1.b)E-02</t>
  </si>
  <si>
    <t>-1229801902</t>
  </si>
  <si>
    <t>"v.č.D.1.1.b)-E-01,-02-05</t>
  </si>
  <si>
    <t>1,4+6,1+1,4+(5,0*2)+3,0+2,0</t>
  </si>
  <si>
    <t>246313211</t>
  </si>
  <si>
    <t>((0,6*2)*23+(1,5*2)*64+(3,0*2)*138+(2,4*2)*6+(3,6*2)*17)*0,3</t>
  </si>
  <si>
    <t>((5,35*2)*84+(0,4*2)*5+(0,5*2)*7+(1,8*2)*80+(1,4*2)*8)*0,3</t>
  </si>
  <si>
    <t>((9,25*2)*2+(13,8*2)+9,6)*0,3</t>
  </si>
  <si>
    <t>((1,8*26)+(1,5*32)+(1,2*87)+(2,4*263)+(0,5*2)+(0,7*2))*0,3</t>
  </si>
  <si>
    <t>((0,75*9)+(3,0*2)+(3,6*4)+(1,4*8)+2,1+(4,8*2)+3)*0,3</t>
  </si>
  <si>
    <t>((5,0*7)+(4,5+13,0+4,5)*2)*0,3</t>
  </si>
  <si>
    <t>(0,3*0,3)*443</t>
  </si>
  <si>
    <t>-1127390998</t>
  </si>
  <si>
    <t>979001</t>
  </si>
  <si>
    <t>Odstranění plechové skříně</t>
  </si>
  <si>
    <t>1708083590</t>
  </si>
  <si>
    <t>979002</t>
  </si>
  <si>
    <t>Odstranění prostupů kov. potrubí</t>
  </si>
  <si>
    <t>-1107059543</t>
  </si>
  <si>
    <t>149446748</t>
  </si>
  <si>
    <t>"v.č.D.1.1.b)-E-01,02,E 09</t>
  </si>
  <si>
    <t>"plocha u okap. chodníku</t>
  </si>
  <si>
    <t>(0,8*0,8)+(0,6*0,8)</t>
  </si>
  <si>
    <t xml:space="preserve">Demontáž stávající skladby střechy až na nosný panel </t>
  </si>
  <si>
    <t>-767740706</t>
  </si>
  <si>
    <t>Lešení</t>
  </si>
  <si>
    <t>-1495780866</t>
  </si>
  <si>
    <t>(12,5+20,0+12,5)*2,5*2+(12,0*2,5)</t>
  </si>
  <si>
    <t>(152,0+(2,5*4))*2,5</t>
  </si>
  <si>
    <t>(7,0+2,4)</t>
  </si>
  <si>
    <t>1751322783</t>
  </si>
  <si>
    <t>"v.č.D.1.1.b)-E-14</t>
  </si>
  <si>
    <t>"-1,45/+15,35</t>
  </si>
  <si>
    <t>(154,0*16,8)-(13,2*7,0)+(2,5*6,0)*2</t>
  </si>
  <si>
    <t>"dvůr -2,7/+3,8</t>
  </si>
  <si>
    <t>((20,4-2,4)+(6,0-1,2)*2)*6,5</t>
  </si>
  <si>
    <t xml:space="preserve">"+3,8/+7,2 , +18,6 </t>
  </si>
  <si>
    <t>(26,6*3,4)+(3,7*14,8)</t>
  </si>
  <si>
    <t>"-2,7/+15,3</t>
  </si>
  <si>
    <t>26,0*18,0</t>
  </si>
  <si>
    <t>"-2,7 až -4,0/+7,2</t>
  </si>
  <si>
    <t>(153,0-26,0)*(9,9+11,2)/2</t>
  </si>
  <si>
    <t>"+7,2/+18,6</t>
  </si>
  <si>
    <t>(127,0*11,4)+(3,7*11,4)*3</t>
  </si>
  <si>
    <t>(13,9*7,0)+16,8*(10,0+11,5)*2</t>
  </si>
  <si>
    <t>"4.NP</t>
  </si>
  <si>
    <t>(6,9+17,4+6,9)*3,7*2+(3,8*3,7)*2</t>
  </si>
  <si>
    <t>-0,29</t>
  </si>
  <si>
    <t>-722051887</t>
  </si>
  <si>
    <t>(7310*30)*3</t>
  </si>
  <si>
    <t>1136949772</t>
  </si>
  <si>
    <t>943111112</t>
  </si>
  <si>
    <t>Montáž lešení prostorového trubkového lehkého bez podlah zatížení do 200 kg/m2 v do 20 m</t>
  </si>
  <si>
    <t>-2046475708</t>
  </si>
  <si>
    <t>"proluka ve 2. NP</t>
  </si>
  <si>
    <t>"+4,6/+7,2</t>
  </si>
  <si>
    <t>((73,0*3,0)+(24,0*3,0))*3,6</t>
  </si>
  <si>
    <t>943111212</t>
  </si>
  <si>
    <t>Příplatek k lešení prostorovému trubkovému lehkému bez podlah v do 20 m za první a ZKD den použití</t>
  </si>
  <si>
    <t>1801709105</t>
  </si>
  <si>
    <t>(1047,6*30)*2</t>
  </si>
  <si>
    <t>943111812</t>
  </si>
  <si>
    <t>Demontáž lešení prostorového trubkového lehkého bez podlah zatížení do 200 kg/m2 v do 20 m</t>
  </si>
  <si>
    <t>-473948069</t>
  </si>
  <si>
    <t>949211132</t>
  </si>
  <si>
    <t>Montáž lešeňové podlahy pro trubková lešení  bez příčníků</t>
  </si>
  <si>
    <t>176266543</t>
  </si>
  <si>
    <t>((73,0*3,0)+(24,0*3,0))*2</t>
  </si>
  <si>
    <t>949211231</t>
  </si>
  <si>
    <t>Příplatek k lešeňové podlaze pro trubková lešení  za první a ZKD den použití</t>
  </si>
  <si>
    <t>1057209840</t>
  </si>
  <si>
    <t>(582,0*30)*2</t>
  </si>
  <si>
    <t>949211811</t>
  </si>
  <si>
    <t>Demontáž lešeňové podlahy s příčníky pro trubková lešení v do 10 m</t>
  </si>
  <si>
    <t>1728224033</t>
  </si>
  <si>
    <t>-1448942505</t>
  </si>
  <si>
    <t>1530826307</t>
  </si>
  <si>
    <t>973964822</t>
  </si>
  <si>
    <t>-768178274</t>
  </si>
  <si>
    <t>3,0*4</t>
  </si>
  <si>
    <t>1438470947</t>
  </si>
  <si>
    <t>(12,0*30)*5</t>
  </si>
  <si>
    <t>660614889</t>
  </si>
  <si>
    <t>-764395499</t>
  </si>
  <si>
    <t>3729,0</t>
  </si>
  <si>
    <t>5603,0</t>
  </si>
  <si>
    <t>1879,0</t>
  </si>
  <si>
    <t>"3.NP</t>
  </si>
  <si>
    <t>1810,0</t>
  </si>
  <si>
    <t>226,0</t>
  </si>
  <si>
    <t>-530664402</t>
  </si>
  <si>
    <t>-274834707</t>
  </si>
  <si>
    <t>-1112127500</t>
  </si>
  <si>
    <t>292,551*(15-1)</t>
  </si>
  <si>
    <t>-1810738746</t>
  </si>
  <si>
    <t>-497294631</t>
  </si>
  <si>
    <t>-2051346908</t>
  </si>
  <si>
    <t>(12,0*2,5)*2</t>
  </si>
  <si>
    <t xml:space="preserve">"XPS 160 </t>
  </si>
  <si>
    <t>-1503550026</t>
  </si>
  <si>
    <t>185,80*0,00035</t>
  </si>
  <si>
    <t>71111311R</t>
  </si>
  <si>
    <t xml:space="preserve">Izolace proti zemní vlhkosti  -D+M hydroizolační stěrky ve dvou vrstvách vč. penetrace, vč. koutových a rohových profilů, vč. všech systémových doplňků a příslušenství </t>
  </si>
  <si>
    <t>-2141655161</t>
  </si>
  <si>
    <t>"v.č. D.1.1.b)-E-09</t>
  </si>
  <si>
    <t>12,0*2,5</t>
  </si>
  <si>
    <t>1063472138</t>
  </si>
  <si>
    <t>986897205</t>
  </si>
  <si>
    <t>127,8*1,2</t>
  </si>
  <si>
    <t>-969426970</t>
  </si>
  <si>
    <t>"dle výpisu prvků - K20</t>
  </si>
  <si>
    <t>344,0*(0,4+0,4)</t>
  </si>
  <si>
    <t>Přesun hmot pro izolace proti vodě, vlhkosti a plynům v objektech v do 24 m</t>
  </si>
  <si>
    <t>-1370500234</t>
  </si>
  <si>
    <t>712001</t>
  </si>
  <si>
    <t xml:space="preserve">Modifikovaný pás r.š. 1000 mm -svisle-  D+M vč. penetrace , vč. dodávky materiálu </t>
  </si>
  <si>
    <t>-1079636382</t>
  </si>
  <si>
    <t>"v.č. D.1.1.b)-E-09-12</t>
  </si>
  <si>
    <t>"v.č. D.1.b)-D02, D07</t>
  </si>
  <si>
    <t>"detail atiky</t>
  </si>
  <si>
    <t>"zaatikový žlab</t>
  </si>
  <si>
    <t>18,2+6,8+276,0</t>
  </si>
  <si>
    <t>712002</t>
  </si>
  <si>
    <t>Modifikovaný pás r.š. 500 mm -vodorovně-  D+M vč. penetrace vč. dodávky materiálu</t>
  </si>
  <si>
    <t>-1224124952</t>
  </si>
  <si>
    <t>"v.č. D.1.1.b)-E-10-12</t>
  </si>
  <si>
    <t>"detail D 03</t>
  </si>
  <si>
    <t>302,7</t>
  </si>
  <si>
    <t>712003</t>
  </si>
  <si>
    <t xml:space="preserve">Modifikovaný pás r.š. 500 mm -svisle- vč. penetrace, vč. dodávky materiálu, vč. doplnění tepelné izolace z miner- vlny ve spádu - dodávka  a montáž, vč. vyčištění a vyspravení podkladu </t>
  </si>
  <si>
    <t>1124133229</t>
  </si>
  <si>
    <t>"napojení na stáv. střechy</t>
  </si>
  <si>
    <t>5,0+17,0+(131,0*2)+25,0</t>
  </si>
  <si>
    <t>-1981320571</t>
  </si>
  <si>
    <t>931960418</t>
  </si>
  <si>
    <t>714,8*0,0002*1000</t>
  </si>
  <si>
    <t>2023466747</t>
  </si>
  <si>
    <t>-196036402</t>
  </si>
  <si>
    <t>714,8*1,15</t>
  </si>
  <si>
    <t>Přesun hmot  pro krytiny povlakové v objektech v do 24 m</t>
  </si>
  <si>
    <t>1170741967</t>
  </si>
  <si>
    <t>-1757772525</t>
  </si>
  <si>
    <t>954585918</t>
  </si>
  <si>
    <t>-1774240366</t>
  </si>
  <si>
    <t>"Střecha nad 1.NP"2*28</t>
  </si>
  <si>
    <t>"vrchní střecha"19*3+7,5+10,5+3,5+12,1</t>
  </si>
  <si>
    <t>289</t>
  </si>
  <si>
    <t>R-7120013</t>
  </si>
  <si>
    <t>zakrytí střech proti zatečení plachtami</t>
  </si>
  <si>
    <t>-433561222</t>
  </si>
  <si>
    <t>1904155839</t>
  </si>
  <si>
    <t>"v.č. D.1.1.b)-E-08-12, výpis prvků</t>
  </si>
  <si>
    <t>"detail atiky- horní hrana - K59,46,40</t>
  </si>
  <si>
    <t>713002.1</t>
  </si>
  <si>
    <t xml:space="preserve">Vyspádování a doplnění  zaatikového žlabu ,- XPS  - š. 250, prům. tl. 40 mm vč. příslušných úprav- D+M, vč. provedení paozábrany na nosné bet. konstrukci vč. jeho dodávky, vč. přetažení XPS asf. modif. pásem vč. jeho dodávky </t>
  </si>
  <si>
    <t>727911305</t>
  </si>
  <si>
    <t>"v.č. D.1.b)-D02, D03</t>
  </si>
  <si>
    <t>301,0</t>
  </si>
  <si>
    <t>Minerální vlna 250x150 mm vč. špalíků 25/16/8 cm - D+M</t>
  </si>
  <si>
    <t>-942396116</t>
  </si>
  <si>
    <t>"detail římsy u okapu - K38</t>
  </si>
  <si>
    <t>287,2+15,5</t>
  </si>
  <si>
    <t>655494157</t>
  </si>
  <si>
    <t>"detail atiky- horní hrana římsy - K39,57,45,77</t>
  </si>
  <si>
    <t>276,0+18,0+7,2+113,5</t>
  </si>
  <si>
    <t>713011</t>
  </si>
  <si>
    <t>Minerální vlna  tl. 100 mm - D+M</t>
  </si>
  <si>
    <t>-673655260</t>
  </si>
  <si>
    <t>"v.č. D.1.b)-D05 - markýza - horní plocha</t>
  </si>
  <si>
    <t>12,5*1,6</t>
  </si>
  <si>
    <t xml:space="preserve">Montáž izolace tepelné střech plochých ve dvou vrstvách tl do 220 mm vč. kotvení a dodávky kotevních prvků  vč. lepení a dodávky lepidla </t>
  </si>
  <si>
    <t>-1675047597</t>
  </si>
  <si>
    <t>"vrchní střecha"(302+291+299+300+505)</t>
  </si>
  <si>
    <t>"střecha nad 4.NP"(120+132)</t>
  </si>
  <si>
    <t>-1480712937</t>
  </si>
  <si>
    <t>"vrchní střecha"(302+291+299+300+505)*2*1,1</t>
  </si>
  <si>
    <t>"střecha nad 4.NP"(120+132)*2*1,1</t>
  </si>
  <si>
    <t>-727673650</t>
  </si>
  <si>
    <t>"Střecha nad 1.NP"325*1,1</t>
  </si>
  <si>
    <t>"střecha nad 2.NP"(155+50)*1,1</t>
  </si>
  <si>
    <t>283759150</t>
  </si>
  <si>
    <t>deska z pěnového polystyrenu EPS 150 S 1000 x 500 x 120 mm</t>
  </si>
  <si>
    <t>581490374</t>
  </si>
  <si>
    <t>Přesun hmot  pro izolace tepelné v objektech v do 24 m</t>
  </si>
  <si>
    <t>-2124054471</t>
  </si>
  <si>
    <t>-1258950902</t>
  </si>
  <si>
    <t>436461986</t>
  </si>
  <si>
    <t>-1662625388</t>
  </si>
  <si>
    <t>"v.č.D.1.1.b)-E-07</t>
  </si>
  <si>
    <t>1206487324</t>
  </si>
  <si>
    <t>1214858270</t>
  </si>
  <si>
    <t>"v.č. D.1.1.b)-E-10-12, výpis prvků</t>
  </si>
  <si>
    <t>(0,3+0,3+0,25)*301,0</t>
  </si>
  <si>
    <t>"detail markýzy</t>
  </si>
  <si>
    <t>(1,5+0,25)*12,5</t>
  </si>
  <si>
    <t>762005</t>
  </si>
  <si>
    <t>Desky OSB 3 š.300 mm, tl. 18 mm - D+M</t>
  </si>
  <si>
    <t>-287529515</t>
  </si>
  <si>
    <t>"v.č. D.1.b)-D07</t>
  </si>
  <si>
    <t>"detail 07</t>
  </si>
  <si>
    <t>"střecha</t>
  </si>
  <si>
    <t>(2,0+1,5)*2*4+((9,0*2)+15,0)*2</t>
  </si>
  <si>
    <t>762006</t>
  </si>
  <si>
    <t>Desky OSB 3 š.250 mm, tl. 18 mm - D+M</t>
  </si>
  <si>
    <t>-966075009</t>
  </si>
  <si>
    <t>660161282</t>
  </si>
  <si>
    <t>813302656</t>
  </si>
  <si>
    <t>"v.č.D.1.1.b)-E-10-14</t>
  </si>
  <si>
    <t>-1001021279</t>
  </si>
  <si>
    <t>"v.č.D.1.1.b)-E-03,04</t>
  </si>
  <si>
    <t>"odk. 47</t>
  </si>
  <si>
    <t>(12,5*1,8)+(2,0*1,5)*4+(2,0*2,0)</t>
  </si>
  <si>
    <t>1030100884</t>
  </si>
  <si>
    <t>"v.č.D.1.1.b)-E-03-05, výpis</t>
  </si>
  <si>
    <t>(3,1+73,6)*2+(3,1+24,4)*2+18,6+28,0+12,0+25,0+2,0+73</t>
  </si>
  <si>
    <t>"odk. 37</t>
  </si>
  <si>
    <t>20,6+(6,0*2)+1,0+4,4+1,0+12,5+15,0+(25,0*3)+75,0+12,0+2,5</t>
  </si>
  <si>
    <t>1453278311</t>
  </si>
  <si>
    <t>"v.č.D.1.1.b)-E-03-05</t>
  </si>
  <si>
    <t>"odk.32</t>
  </si>
  <si>
    <t>18,0+1,0+6,8+276,0</t>
  </si>
  <si>
    <t>-1368605355</t>
  </si>
  <si>
    <t>(1,8*26)+(1,5*32)+(1,2*87)+(2,4*264)+(0,5*2)+(0,7*2)+(0,75*9)</t>
  </si>
  <si>
    <t>(3,6*4)+(1,4*8)+2,1</t>
  </si>
  <si>
    <t>-466867724</t>
  </si>
  <si>
    <t>20,6+(6,0*2)+18,0+1,0</t>
  </si>
  <si>
    <t>-1257858631</t>
  </si>
  <si>
    <t>"v.č.D.1.1.b)-E-03-07, výpis prvků</t>
  </si>
  <si>
    <t>"odk. 07,33,34,35</t>
  </si>
  <si>
    <t>61,0+192,0+26,7+1,9+3,8+(1,1*2)+5,9+104,5</t>
  </si>
  <si>
    <t>755209436</t>
  </si>
  <si>
    <t>"odk.41,  43,</t>
  </si>
  <si>
    <t>-2140168684</t>
  </si>
  <si>
    <t>"odk.36</t>
  </si>
  <si>
    <t>1711634288</t>
  </si>
  <si>
    <t>"výpis K  prvků</t>
  </si>
  <si>
    <t>(15,5*7)+(11,5*6)+6,5+9,0+1,8+2,8+10,6+(11,5*2)+(10,5*5)</t>
  </si>
  <si>
    <t>(2,5*5)+(4,5*2)</t>
  </si>
  <si>
    <t>Ukončovací lišta nopové fólie vč. kotvení a dodávky kotevních prvků - K 20</t>
  </si>
  <si>
    <t>457683150</t>
  </si>
  <si>
    <t>764102</t>
  </si>
  <si>
    <t>Startovací lišta hliníková š. 160 mm, vč. příslušenství a kotvení, vč. dodávky kotevních prvků   - K 19</t>
  </si>
  <si>
    <t>1837906166</t>
  </si>
  <si>
    <t>764103</t>
  </si>
  <si>
    <t xml:space="preserve">Rohová a průběžná dilatační lišta s tkaninou, vč. kotvení- K 17, K18 - D+M </t>
  </si>
  <si>
    <t>-1694467062</t>
  </si>
  <si>
    <t>Prostup přes atiku D 100, D 125 vč. kotvení, detailů a příslušenství - K 63,K75</t>
  </si>
  <si>
    <t>1916805071</t>
  </si>
  <si>
    <t xml:space="preserve">Poznámka k položce:
vč. dodávky  a montáže systémového prvku D100vč. všech souvisejících stavebních úprav </t>
  </si>
  <si>
    <t>Napojení přepadu dl 500 mm na okapový svod D 125 vč. kotvení, těsnění a doplňků - K65,K76</t>
  </si>
  <si>
    <t>642886528</t>
  </si>
  <si>
    <t>Napojení přepadu dl 1 000 mm na okapový svod D 125 vč. kotvení, těsnění a  doplňků - K64</t>
  </si>
  <si>
    <t>895099293</t>
  </si>
  <si>
    <t>Systémová přítlačná lišta vč. kotvení a dodávky kotevních prvků  -  r.š. 100 mm - K37 - D+M</t>
  </si>
  <si>
    <t>-1593763319</t>
  </si>
  <si>
    <t>764110</t>
  </si>
  <si>
    <t>Ukončovací  profil zatepl. systému hliník, vč. kotvení a spojek a kotevních prvků  D+M - K 25</t>
  </si>
  <si>
    <t>2143888801</t>
  </si>
  <si>
    <t>Krytina střechy rovné drážkováním ze svitků z Pz plechu s povrchovou úpravou - K44, K51, K52,K67,K71,K72,K79</t>
  </si>
  <si>
    <t>-524487331</t>
  </si>
  <si>
    <t>764212664</t>
  </si>
  <si>
    <t>Oplechování rovné okapové hrany z Pz s povrchovou úpravou rš 300 mm - K41</t>
  </si>
  <si>
    <t>1272235001</t>
  </si>
  <si>
    <t>764212667</t>
  </si>
  <si>
    <t>Oplechování rovné okapové hrany z Pz s povrchovou úpravou rš 700 mm - K42</t>
  </si>
  <si>
    <t>882602130</t>
  </si>
  <si>
    <t>764213614</t>
  </si>
  <si>
    <t>Střešní dilatace z Pz s povrchovou úpravou jednodílná rš 300 mm - K 50</t>
  </si>
  <si>
    <t>-1072113140</t>
  </si>
  <si>
    <t>Střešní dilatace z Pz s povrchovou úpravou vícedílná rš 750 mm - K56</t>
  </si>
  <si>
    <t>-870685919</t>
  </si>
  <si>
    <t>76421363R</t>
  </si>
  <si>
    <t xml:space="preserve">Střešní dilatace z Pz s povrchovou úpravou vícedílná rš 825 mm - K78 D+M </t>
  </si>
  <si>
    <t>-295574297</t>
  </si>
  <si>
    <t>764213640</t>
  </si>
  <si>
    <t>Střešní dilatace z Pz s povrchovou úpravou vícedílná rš 700 mm - D+M, vč. kotvení a dodávky kotevních prvků - viz. K80</t>
  </si>
  <si>
    <t>1545367681</t>
  </si>
  <si>
    <t>188</t>
  </si>
  <si>
    <t>Střešní dilatace z Pz s povrchovou úpravou vícedílná rš  850, 900 mm - K 68-70, 73,74,</t>
  </si>
  <si>
    <t>-336508554</t>
  </si>
  <si>
    <t>1,85+3,8+75+1,1+5,65</t>
  </si>
  <si>
    <t>189</t>
  </si>
  <si>
    <t>76421364R</t>
  </si>
  <si>
    <t>Střešní dilatace z Pz s povrchovou úpravou vícedílná rš 1075 mm - K47, K49</t>
  </si>
  <si>
    <t>1390080342</t>
  </si>
  <si>
    <t>190</t>
  </si>
  <si>
    <t>764214606</t>
  </si>
  <si>
    <t>Oplechování horních ploch a atik bez rohů z Pz s povrch úpravou mechanicky kotvené rš 500, 525 mm - K33</t>
  </si>
  <si>
    <t>2016747451</t>
  </si>
  <si>
    <t>191</t>
  </si>
  <si>
    <t>764214609</t>
  </si>
  <si>
    <t>Oplechování horních ploch a atik bez rohů z Pz s povrch úpravou mechanicky kotvené rš 825 mm - K40,K43,K46,K61,K62</t>
  </si>
  <si>
    <t>-737764193</t>
  </si>
  <si>
    <t>192</t>
  </si>
  <si>
    <t>764216604</t>
  </si>
  <si>
    <t>Oplechování rovných parapetů mechanicky kotvené z Pz s povrchovou úpravou rš 300 mm - K 07-K09,K12,K13,K54,K55</t>
  </si>
  <si>
    <t>1706112528</t>
  </si>
  <si>
    <t>193</t>
  </si>
  <si>
    <t>764216605</t>
  </si>
  <si>
    <t>Oplechování rovných parapetů mechanicky kotvené z Pz s povrchovou úpravou rš 400 mm - K10, K11</t>
  </si>
  <si>
    <t>-1083046887</t>
  </si>
  <si>
    <t>194</t>
  </si>
  <si>
    <t>76421661R</t>
  </si>
  <si>
    <t>Oplechování rovných parapetů mechanicky kotvené z Pz s povrchovou úpravou, r.š. 450 mm - K 14-K16- D+M</t>
  </si>
  <si>
    <t>2141229969</t>
  </si>
  <si>
    <t>195</t>
  </si>
  <si>
    <t>76421662R</t>
  </si>
  <si>
    <t>Oplechování rovných parapetů mechanicky kotvenéz Pz s povrchovou úpravou rš 475mm - K 01 - K06 - D+M</t>
  </si>
  <si>
    <t>1779089247</t>
  </si>
  <si>
    <t>(1,8*24)+(1,5*21)+(1,2*2)+(2,4*304)+2,1+2,15</t>
  </si>
  <si>
    <t>196</t>
  </si>
  <si>
    <t>764218607</t>
  </si>
  <si>
    <t>Oplechování rovné římsy mechanicky kotvené z Pz s upraveným povrchem rš 700 mm - K39,K42,K45,K57,K58</t>
  </si>
  <si>
    <t>-1142152161</t>
  </si>
  <si>
    <t>197</t>
  </si>
  <si>
    <t>764218611</t>
  </si>
  <si>
    <t>Oplechování rovné římsy mechanicky kotvené z Pz s upraveným povrchem rš 825 mm - K77</t>
  </si>
  <si>
    <t>-1426379483</t>
  </si>
  <si>
    <t>198</t>
  </si>
  <si>
    <t>76431161R</t>
  </si>
  <si>
    <t>Ukončovací lišta rš 225 mm z poplastovaného plechu, vč. kotvení   - K36 - D+M</t>
  </si>
  <si>
    <t>-46639529</t>
  </si>
  <si>
    <t>199</t>
  </si>
  <si>
    <t>76431162R</t>
  </si>
  <si>
    <t>Ukončovací lišta rš 350 mm z poplastovaného plechu, vč. kotvení  - K35,K53 - D+M</t>
  </si>
  <si>
    <t>-460097761</t>
  </si>
  <si>
    <t>200</t>
  </si>
  <si>
    <t>Žlab 190 - podokapní půlkruhový z Pz s povrchovou úpravou - K38,K48</t>
  </si>
  <si>
    <t>1952697471</t>
  </si>
  <si>
    <t>201</t>
  </si>
  <si>
    <t>Svody kruhové včetně objímek, kolen, odskoků z Pz s povrchovou úpravou průměru 120 mm - K21-K24, K26-K32</t>
  </si>
  <si>
    <t>-546765290</t>
  </si>
  <si>
    <t>202</t>
  </si>
  <si>
    <t>1693378040</t>
  </si>
  <si>
    <t>203</t>
  </si>
  <si>
    <t>766101</t>
  </si>
  <si>
    <t>D+M plastového okna, vč. parotěsnicí a difuzní pásky, vč. všech příslušenství a doplňků  - viz. O01</t>
  </si>
  <si>
    <t>-297158272</t>
  </si>
  <si>
    <t>204</t>
  </si>
  <si>
    <t>766102</t>
  </si>
  <si>
    <t>D+M plastového okna, vč. parotěsnicí a difuzní pásky, vč. všech příslušenství a doplňků  - viz. O02</t>
  </si>
  <si>
    <t>-721738921</t>
  </si>
  <si>
    <t>205</t>
  </si>
  <si>
    <t>766103</t>
  </si>
  <si>
    <t>D+M plastového okna, vč. parotěsnicí a difuzní pásky, vč. všech příslušenství a doplňků  - viz. O03</t>
  </si>
  <si>
    <t>-1038614139</t>
  </si>
  <si>
    <t>206</t>
  </si>
  <si>
    <t>766104</t>
  </si>
  <si>
    <t>D+M plastového okna, vč. parotěsnicí a difuzní pásky, vč. všech příslušenství a doplňků  - viz. O04</t>
  </si>
  <si>
    <t>-1092752222</t>
  </si>
  <si>
    <t>207</t>
  </si>
  <si>
    <t>766105</t>
  </si>
  <si>
    <t>D+M plastového okna, vč. parotěsnicí a difuzní pásky, vč. všech příslušenství a doplňků  - viz. O05</t>
  </si>
  <si>
    <t>1741764091</t>
  </si>
  <si>
    <t>208</t>
  </si>
  <si>
    <t>766107</t>
  </si>
  <si>
    <t>D+M plastového okna, vč. parotěsnicí a difuzní pásky, vč. všech příslušenství a doplňků  - viz. O07</t>
  </si>
  <si>
    <t>1222560115</t>
  </si>
  <si>
    <t>209</t>
  </si>
  <si>
    <t>766108</t>
  </si>
  <si>
    <t>D+M plastového okna, vč. parotěsnicí a difuzní pásky, vč. všech příslušenství a doplňků  - viz. O08</t>
  </si>
  <si>
    <t>854270134</t>
  </si>
  <si>
    <t>210</t>
  </si>
  <si>
    <t>766109</t>
  </si>
  <si>
    <t>D+M plastového okna, vč. parotěsnicí a difuzní pásky, vč. všech příslušenství a doplňků  - viz. O09</t>
  </si>
  <si>
    <t>2090305987</t>
  </si>
  <si>
    <t>211</t>
  </si>
  <si>
    <t>766110</t>
  </si>
  <si>
    <t>D+M hliníkové sestavy , vč. parotěsnicí a difuzní pásky, vč. všech příslušenství a doplňků  - viz. O10 (složená z 9 ks)</t>
  </si>
  <si>
    <t>sestava</t>
  </si>
  <si>
    <t>-1774276820</t>
  </si>
  <si>
    <t>212</t>
  </si>
  <si>
    <t>766111</t>
  </si>
  <si>
    <t>D+M hliníkové sestavy , vč. parotěsnicí a difuzní pásky, vč. všech příslušenství a doplňků  - viz. O11 (složená z 2 ks)</t>
  </si>
  <si>
    <t>1940113004</t>
  </si>
  <si>
    <t>213</t>
  </si>
  <si>
    <t>766112</t>
  </si>
  <si>
    <t>D+M hliníkové sestavy , vč. parotěsnicí a difuzní pásky, vč. všech příslušenství a doplňků  - viz. O12 (složená z 9 ks)</t>
  </si>
  <si>
    <t>1798731722</t>
  </si>
  <si>
    <t>214</t>
  </si>
  <si>
    <t>766113</t>
  </si>
  <si>
    <t>D+M plastového okna, vč. parotěsnicí a difuzní pásky, vč. všech příslušenství a doplňků  - viz. O13</t>
  </si>
  <si>
    <t>-1818751676</t>
  </si>
  <si>
    <t>215</t>
  </si>
  <si>
    <t>766114</t>
  </si>
  <si>
    <t>D+M plastového okna, vč. parotěsnicí a difuzní pásky, vč. všech příslušenství a doplňků  - viz. O14</t>
  </si>
  <si>
    <t>1609933321</t>
  </si>
  <si>
    <t>216</t>
  </si>
  <si>
    <t>766115</t>
  </si>
  <si>
    <t>D+M plastového okna, vč. parotěsnicí a difuzní pásky, vč. všech příslušenství a doplňků  - viz. O15</t>
  </si>
  <si>
    <t>-1167351585</t>
  </si>
  <si>
    <t>217</t>
  </si>
  <si>
    <t>766116</t>
  </si>
  <si>
    <t>D+M plastového okna, vč. parotěsnicí a difuzní pásky, vč. všech příslušenství a doplňků  - viz. O06</t>
  </si>
  <si>
    <t>-1347224495</t>
  </si>
  <si>
    <t>218</t>
  </si>
  <si>
    <t>766117</t>
  </si>
  <si>
    <t>D+M plastového okna, vč. parotěsnicí a difuzní pásky, vč. všech příslušenství a doplňků  - viz. O17</t>
  </si>
  <si>
    <t>-276331651</t>
  </si>
  <si>
    <t>219</t>
  </si>
  <si>
    <t>766121</t>
  </si>
  <si>
    <t>D+M plastového okna, vč. parotěsnicí a difuzní pásky, vč. všech příslušenství a doplňků  - viz. O21</t>
  </si>
  <si>
    <t>-2137206293</t>
  </si>
  <si>
    <t>220</t>
  </si>
  <si>
    <t>766122</t>
  </si>
  <si>
    <t>D+M plastového okna, vč. parotěsnicí a difuzní pásky, vč. všech příslušenství a doplňků  - viz. O22</t>
  </si>
  <si>
    <t>1536490321</t>
  </si>
  <si>
    <t>221</t>
  </si>
  <si>
    <t>766123</t>
  </si>
  <si>
    <t>D+M plastového okna, vč. parotěsnicí a difuzní pásky, vč. všech příslušenství a doplňků  - viz. O23</t>
  </si>
  <si>
    <t>255505255</t>
  </si>
  <si>
    <t>222</t>
  </si>
  <si>
    <t>766124</t>
  </si>
  <si>
    <t>D+M plastového okna, vč. parotěsnicí a difuzní pásky, vč. všech příslušenství a doplňků  - viz. O24</t>
  </si>
  <si>
    <t>889102195</t>
  </si>
  <si>
    <t>223</t>
  </si>
  <si>
    <t>766125</t>
  </si>
  <si>
    <t>D+M plastového okna, vč. parotěsnicí a difuzní pásky, vč. všech příslušenství a doplňků  - viz. O25</t>
  </si>
  <si>
    <t>1884206227</t>
  </si>
  <si>
    <t>224</t>
  </si>
  <si>
    <t>766126</t>
  </si>
  <si>
    <t>D+M plastového okna, vč. parotěsnicí a difuzní pásky, vč. všech příslušenství a doplňků  - viz. O26</t>
  </si>
  <si>
    <t>543769549</t>
  </si>
  <si>
    <t>225</t>
  </si>
  <si>
    <t>766128</t>
  </si>
  <si>
    <t>D+M plastového okna, vč. parotěsnicí a difuzní pásky, vč. všech příslušenství a doplňků  - viz. O28</t>
  </si>
  <si>
    <t>-2074722331</t>
  </si>
  <si>
    <t>226</t>
  </si>
  <si>
    <t>766129</t>
  </si>
  <si>
    <t>D+M plastového okna, vč. parotěsnicí a difuzní pásky, vč. všech příslušenství a doplňků  - viz. O29</t>
  </si>
  <si>
    <t>-1282678936</t>
  </si>
  <si>
    <t>227</t>
  </si>
  <si>
    <t>766690001</t>
  </si>
  <si>
    <t xml:space="preserve">Montáž parapetních desek dřevěných </t>
  </si>
  <si>
    <t>-270910588</t>
  </si>
  <si>
    <t>"P13</t>
  </si>
  <si>
    <t>1,5*7</t>
  </si>
  <si>
    <t>228</t>
  </si>
  <si>
    <t>607941030</t>
  </si>
  <si>
    <t>deska parapetní dřevotřísková vnitřní 0,3 x 1 m</t>
  </si>
  <si>
    <t>-2014711969</t>
  </si>
  <si>
    <t>229</t>
  </si>
  <si>
    <t>607941210</t>
  </si>
  <si>
    <t>koncovka PVC k parapetním deskám 600 mm</t>
  </si>
  <si>
    <t>-568523936</t>
  </si>
  <si>
    <t>7*2</t>
  </si>
  <si>
    <t>230</t>
  </si>
  <si>
    <t>99876620R</t>
  </si>
  <si>
    <t>1015320794</t>
  </si>
  <si>
    <t>231</t>
  </si>
  <si>
    <t>767001</t>
  </si>
  <si>
    <t xml:space="preserve">Demontáž kovového přístřešku </t>
  </si>
  <si>
    <t>-1001682358</t>
  </si>
  <si>
    <t>"v.č.D.1.1.b)-A-01, -08</t>
  </si>
  <si>
    <t>"odk.46</t>
  </si>
  <si>
    <t>1,25*1,8*1,8</t>
  </si>
  <si>
    <t>232</t>
  </si>
  <si>
    <t>767002</t>
  </si>
  <si>
    <t>Demontáž žebříků</t>
  </si>
  <si>
    <t>-1294239980</t>
  </si>
  <si>
    <t>"v.č.D.1.1.b)-E-0,7</t>
  </si>
  <si>
    <t>"odk.40</t>
  </si>
  <si>
    <t>4,0+(3,5*2)+2,5+3,0</t>
  </si>
  <si>
    <t>233</t>
  </si>
  <si>
    <t>767003</t>
  </si>
  <si>
    <t>Demontáž antény vč. kotvení a kabelů</t>
  </si>
  <si>
    <t>-1492656772</t>
  </si>
  <si>
    <t>"v.č.D.1.1.b)-A-06</t>
  </si>
  <si>
    <t>"odk.44</t>
  </si>
  <si>
    <t>234</t>
  </si>
  <si>
    <t>767004</t>
  </si>
  <si>
    <t>Demontáž kovové plošiny</t>
  </si>
  <si>
    <t>-512207309</t>
  </si>
  <si>
    <t>"odk.45</t>
  </si>
  <si>
    <t>12,0*1,5</t>
  </si>
  <si>
    <t>235</t>
  </si>
  <si>
    <t>767101</t>
  </si>
  <si>
    <t>D+M hliníkových dveří vč. parotěsnicí a difuzní pásky, vč. všech příslušenství a doplňků - viz. D01</t>
  </si>
  <si>
    <t>1294896338</t>
  </si>
  <si>
    <t>236</t>
  </si>
  <si>
    <t>767102</t>
  </si>
  <si>
    <t>D+M hliníkových dveří vč. parotěsnicí a difuzní pásky, vč. všech příslušenství a doplňků - viz. D02</t>
  </si>
  <si>
    <t>-1653050385</t>
  </si>
  <si>
    <t>237</t>
  </si>
  <si>
    <t>767103</t>
  </si>
  <si>
    <t>D+M hliníkových dveří vč. parotěsnicí a difuzní pásky, vč. všech příslušenství a doplňků - viz. D03</t>
  </si>
  <si>
    <t>-421238600</t>
  </si>
  <si>
    <t>238</t>
  </si>
  <si>
    <t>767104</t>
  </si>
  <si>
    <t>D+M hliníkových dveří vč. parotěsnicí a difuzní pásky, vč. všech příslušenství a doplňků - viz. D04</t>
  </si>
  <si>
    <t>1032507167</t>
  </si>
  <si>
    <t>239</t>
  </si>
  <si>
    <t>767105</t>
  </si>
  <si>
    <t>D+M hliníkových dveří vč. parotěsnicí a difuzní pásky, vč. všech příslušenství a doplňků - viz. D05</t>
  </si>
  <si>
    <t>1771744655</t>
  </si>
  <si>
    <t>240</t>
  </si>
  <si>
    <t>767106</t>
  </si>
  <si>
    <t>D+M hliníkových dveří vč. parotěsnicí a difuzní pásky, vč. všech příslušenství a doplňků - viz. D10</t>
  </si>
  <si>
    <t>193344994</t>
  </si>
  <si>
    <t>241</t>
  </si>
  <si>
    <t>767107</t>
  </si>
  <si>
    <t>D+M hliníkových dveří vč. parotěsnicí a difuzní pásky, vč. všech příslušenství a doplňků - viz. D11</t>
  </si>
  <si>
    <t>-637931815</t>
  </si>
  <si>
    <t>242</t>
  </si>
  <si>
    <t>767108</t>
  </si>
  <si>
    <t>D+M hliníkových dveří vč. parotěsnicí a difuzní pásky, vč. všech příslušenství a doplňků - viz. D12</t>
  </si>
  <si>
    <t>-271141175</t>
  </si>
  <si>
    <t>243</t>
  </si>
  <si>
    <t>767111</t>
  </si>
  <si>
    <t>D+M hliníkového schodišťového  okna, vč. parotěsnicí a difuzní pásky, vč. všech příslušenství a doplňků  - viz. O07</t>
  </si>
  <si>
    <t>-2101939324</t>
  </si>
  <si>
    <t>244</t>
  </si>
  <si>
    <t>-1096049857</t>
  </si>
  <si>
    <t>"v.č.D.1.1.b)-A- 02-04</t>
  </si>
  <si>
    <t>"odk. 22</t>
  </si>
  <si>
    <t>(11,7*4,5)*2+(2,0*4,5)+(3,6*9,25)*2</t>
  </si>
  <si>
    <t>245</t>
  </si>
  <si>
    <t>Vyspravení uliční podlah. vpustě 200x150 mm , vyčištění, proplach, mříž - Z01 - D+M</t>
  </si>
  <si>
    <t>-2005022956</t>
  </si>
  <si>
    <t>246</t>
  </si>
  <si>
    <t>Přebroušení a natření kov. zábradlí 15 100x 1 000 mm,rozměrové upravení, vč. kotvení a vyspravení degrad. částí - Z03</t>
  </si>
  <si>
    <t>-2134151242</t>
  </si>
  <si>
    <t>247</t>
  </si>
  <si>
    <t>Přebroušení a natření kov. zábradlí 8 100x 1 000 mm,rozměrové upravení, vč. kotvení a vyspravení degrad. částí - Z04</t>
  </si>
  <si>
    <t>173323113</t>
  </si>
  <si>
    <t>248</t>
  </si>
  <si>
    <t>Větrací mřížka 1 100x1 400 mm s protidešťovou žaluzií, vč. kotvení - Z 05 - D+M+povrch. úprava</t>
  </si>
  <si>
    <t>-457154525</t>
  </si>
  <si>
    <t>249</t>
  </si>
  <si>
    <t>Čisticí zóna 900x450 mm v Al rámu, rošt tvořen  gumovými vložkami v. 22 mm a Al pásky - Z 06 - D+M</t>
  </si>
  <si>
    <t>286909109</t>
  </si>
  <si>
    <t>250</t>
  </si>
  <si>
    <t>Zábradlí trubkové nerezové, madla a sloupky pr. 50 mm, kotvené  3 300x900 mm - Z 07 - D+M, vč. kotvení a dodávky kotevních prvků</t>
  </si>
  <si>
    <t>295157098</t>
  </si>
  <si>
    <t>251</t>
  </si>
  <si>
    <t xml:space="preserve">Zábradlí trubkové nerezové, madla a sloupky pr. 50 mm, kotvené  8 000x900 mm - Z 08 - D+M, vč. kotvení a dodávky kotevních prvků </t>
  </si>
  <si>
    <t>-1061698563</t>
  </si>
  <si>
    <t>252</t>
  </si>
  <si>
    <t>Kovový žebřík 2 150x 600 mm vč. kotvení, záchytného systému, zachytávače pádu - D+M+povrch. úprava - Z09</t>
  </si>
  <si>
    <t>566136925</t>
  </si>
  <si>
    <t>253</t>
  </si>
  <si>
    <t>Kovový žebřík 3 500x 600 mm vč. kotvení, záchytného systému, zachytávače pádu - D+M+povrch. úprava - Z10</t>
  </si>
  <si>
    <t>-1711129758</t>
  </si>
  <si>
    <t>254</t>
  </si>
  <si>
    <t>Kovový žebřík 3300x 600 mm vč. kotvení, záchytného systému, zachytávače pádu - D+M+povrch. úprava - Z11</t>
  </si>
  <si>
    <t>-716989109</t>
  </si>
  <si>
    <t>255</t>
  </si>
  <si>
    <t>Kovový žebřík 3 930x 450 mm vč. kotvení, záchytného systému, zachytávače pádu - D+M+povrch. úprava - Z12</t>
  </si>
  <si>
    <t>-609794323</t>
  </si>
  <si>
    <t>256</t>
  </si>
  <si>
    <t>767213</t>
  </si>
  <si>
    <t>Přebroušení a natření kov. výfuku VZT 500x600 mm  vč. kotvení a vyspravení degrad. částí - Z13</t>
  </si>
  <si>
    <t>-1612846923</t>
  </si>
  <si>
    <t>257</t>
  </si>
  <si>
    <t>767214</t>
  </si>
  <si>
    <t>Kovový žebřík 3 200x 450 mm vč. kotvení, záchytného systému, zachytávače pádu - D+M+povrch. úprava - Z14</t>
  </si>
  <si>
    <t>917524127</t>
  </si>
  <si>
    <t>258</t>
  </si>
  <si>
    <t>767215</t>
  </si>
  <si>
    <t>Přeložení venkovních světel hl. vstupu vč. kotvení a dodávky kotevních prvků,, prodloužení přívodu, zpětného dopojení, vč. dodávky nového venkovního svítidla - Z 15 -</t>
  </si>
  <si>
    <t>497838949</t>
  </si>
  <si>
    <t>259</t>
  </si>
  <si>
    <t>767216</t>
  </si>
  <si>
    <t xml:space="preserve">Přeložení geodetických bodů dle platné legislativy - Z16, vč. kotvení a dodávky kotevních prvků </t>
  </si>
  <si>
    <t>-1685346243</t>
  </si>
  <si>
    <t>260</t>
  </si>
  <si>
    <t>767217</t>
  </si>
  <si>
    <t>Přeložení zvonkových tabel vč. kotvení a dodávky kotevních prvků, vč. prodloužení přívodu, vč. zpětného zapojení  - Z 17 -</t>
  </si>
  <si>
    <t>685026847</t>
  </si>
  <si>
    <t>261</t>
  </si>
  <si>
    <t>767218</t>
  </si>
  <si>
    <t xml:space="preserve">Přeložení venkovního osvětlení vstupu do dílen vč. kotvení a dodávky kotevních prvků, vč. prodloužení přívodu, vč. zpětného zapojení, vč. dodávky nového svítidla - Z 18 - </t>
  </si>
  <si>
    <t>1492943955</t>
  </si>
  <si>
    <t>262</t>
  </si>
  <si>
    <t>767219</t>
  </si>
  <si>
    <t xml:space="preserve">Přeložení VZT potrubí D 100, dl. 1 000  mm,vč. dopojení, utěsnění a krytek - Z 19, vč. kotvení a dodávky kotevních prvků </t>
  </si>
  <si>
    <t>-1156021370</t>
  </si>
  <si>
    <t>263</t>
  </si>
  <si>
    <t>767220</t>
  </si>
  <si>
    <t>Větrací mřížka 350x350 mm s protidešťovou žaluzií  - Z 20- D+M+povrch. úprava</t>
  </si>
  <si>
    <t>-2102167625</t>
  </si>
  <si>
    <t>264</t>
  </si>
  <si>
    <t>767221</t>
  </si>
  <si>
    <t>Větrací mřížka  s protidešťovou žaluzií, velikost čisté větrací plochy stejná jako stávající- Z 21- D+M+povrch. úprava</t>
  </si>
  <si>
    <t>-1574609814</t>
  </si>
  <si>
    <t>265</t>
  </si>
  <si>
    <t>767222</t>
  </si>
  <si>
    <t>Větrací mřížka  s protidešťovou žaluzií, velikost čisté větrací plochy stejná jako stávající- Z 22- D+M+povrch. úprava</t>
  </si>
  <si>
    <t>-1620413832</t>
  </si>
  <si>
    <t>266</t>
  </si>
  <si>
    <t>767223</t>
  </si>
  <si>
    <t>Větrací mřížka  s protidešťovou žaluzií, velikost čisté větrací plochy stejná jako stávající- Z 23- D+M+povrch. úprava</t>
  </si>
  <si>
    <t>-1825487153</t>
  </si>
  <si>
    <t>267</t>
  </si>
  <si>
    <t>767224</t>
  </si>
  <si>
    <t>Zaslepení kovových prostupů D 100 - Z24</t>
  </si>
  <si>
    <t>542987640</t>
  </si>
  <si>
    <t>268</t>
  </si>
  <si>
    <t>767225</t>
  </si>
  <si>
    <t>Osazení krytů krabic vč. kotvení - T25 - D+M</t>
  </si>
  <si>
    <t>-1215760819</t>
  </si>
  <si>
    <t>269</t>
  </si>
  <si>
    <t>1844996101</t>
  </si>
  <si>
    <t>270</t>
  </si>
  <si>
    <t>76758180R</t>
  </si>
  <si>
    <t>Demontáž kovového podhledu</t>
  </si>
  <si>
    <t>2135799612</t>
  </si>
  <si>
    <t>"v.č.D.1.1.b)-A- 02</t>
  </si>
  <si>
    <t>"odk. 51</t>
  </si>
  <si>
    <t>11,7*2,1</t>
  </si>
  <si>
    <t>271</t>
  </si>
  <si>
    <t>76799670R</t>
  </si>
  <si>
    <t>Demontáž  ocelového schodiště</t>
  </si>
  <si>
    <t>331943979</t>
  </si>
  <si>
    <t>"odk. 24</t>
  </si>
  <si>
    <t>7,5*1,5</t>
  </si>
  <si>
    <t>272</t>
  </si>
  <si>
    <t>1110620516</t>
  </si>
  <si>
    <t>273</t>
  </si>
  <si>
    <t>-2410364</t>
  </si>
  <si>
    <t>274</t>
  </si>
  <si>
    <t>2073947172</t>
  </si>
  <si>
    <t>275</t>
  </si>
  <si>
    <t>1040599484</t>
  </si>
  <si>
    <t>276</t>
  </si>
  <si>
    <t>467536267</t>
  </si>
  <si>
    <t>(1,1*2)+(0,95*2)+0,9+0,75+1,0</t>
  </si>
  <si>
    <t>277</t>
  </si>
  <si>
    <t>913659748</t>
  </si>
  <si>
    <t>2,5*2</t>
  </si>
  <si>
    <t>278</t>
  </si>
  <si>
    <t>1153256072</t>
  </si>
  <si>
    <t>279</t>
  </si>
  <si>
    <t>106672532</t>
  </si>
  <si>
    <t>30,0*1,1</t>
  </si>
  <si>
    <t>280</t>
  </si>
  <si>
    <t>1984357383</t>
  </si>
  <si>
    <t>281</t>
  </si>
  <si>
    <t>-1017091804</t>
  </si>
  <si>
    <t>"P01-P06</t>
  </si>
  <si>
    <t>(1,9*25)+(1,6*20)+(1,2*2)+(2,6*303)+2,1</t>
  </si>
  <si>
    <t>"P8-P12</t>
  </si>
  <si>
    <t>2,15+(6,0*2)+(0,55*8)+(0,85*2)+(0,8*2)</t>
  </si>
  <si>
    <t>"P14-P17</t>
  </si>
  <si>
    <t>(3,1*2)+(3,8*4)+(1,4*8)</t>
  </si>
  <si>
    <t>282</t>
  </si>
  <si>
    <t>-25045186</t>
  </si>
  <si>
    <t>283</t>
  </si>
  <si>
    <t>814358391</t>
  </si>
  <si>
    <t>(5,7*10)*2</t>
  </si>
  <si>
    <t>284</t>
  </si>
  <si>
    <t>773500920</t>
  </si>
  <si>
    <t xml:space="preserve">Opravy podlah z litého teraca tl do 30 mm pásů šířky přes 450 mm vč. dodávky materiálu </t>
  </si>
  <si>
    <t>-1640427389</t>
  </si>
  <si>
    <t>285</t>
  </si>
  <si>
    <t>-177477063</t>
  </si>
  <si>
    <t>(5,7*2,7)*2+(0,16*5,7)*10*2</t>
  </si>
  <si>
    <t>286</t>
  </si>
  <si>
    <t>660821751</t>
  </si>
  <si>
    <t>287</t>
  </si>
  <si>
    <t>-406036279</t>
  </si>
  <si>
    <t>((150,0*2)-27,0-15,0-13,0-16,0-21,0+6,0)*3,6</t>
  </si>
  <si>
    <t>((150,0*2)+22,0+(6,0*2)-8,0)*4,5</t>
  </si>
  <si>
    <t>(27,0+18,0+12,0+150,0+25,0+73,0+3,0)*4,5</t>
  </si>
  <si>
    <t>(150,0*2)*4,5</t>
  </si>
  <si>
    <t>(14,0+7,0)*2*2,8*2</t>
  </si>
  <si>
    <t>0,4</t>
  </si>
  <si>
    <t>288</t>
  </si>
  <si>
    <t>774255422</t>
  </si>
  <si>
    <t xml:space="preserve">004 - Ostatní a vedlejší náklady </t>
  </si>
  <si>
    <t>VRN - VRN</t>
  </si>
  <si>
    <t xml:space="preserve">    999 - Ostatní vedlejší náklady </t>
  </si>
  <si>
    <t>VRN</t>
  </si>
  <si>
    <t>999</t>
  </si>
  <si>
    <t xml:space="preserve">Ostatní vedlejší náklady </t>
  </si>
  <si>
    <t>R-99902</t>
  </si>
  <si>
    <t xml:space="preserve">Vytýčení a ochrana st. inženýrských sítí </t>
  </si>
  <si>
    <t>1778203297</t>
  </si>
  <si>
    <t>Poznámka k položce:
Ochrana stávajících inženýrských sítí na staveništi
Náklady na přezkoumání podkladů objednatele o stavu inženýrských sítí
probíhajících staveništěm nebo dotčenými stavbou i mimo území staveništi
Vytýčení jejich skutečné  trasy dle podmínek správců sítí v dokladové části
Zajištění  aktualizace vyjádření správců sítí v případě ukončení platnosti vyjádření
Zajištění a zebezpečení stávajících inženýrských sítí a přípojek při výkopových a bouracích pracích</t>
  </si>
  <si>
    <t>R-99903</t>
  </si>
  <si>
    <t xml:space="preserve">Dočasná dopravní opatření </t>
  </si>
  <si>
    <t>835230113</t>
  </si>
  <si>
    <t>Poznámka k položce:
Náklady na vyhotovení návrhu dočasného dopravního značení, jeho projednání
s dotčenými orgány a organizacemi, dodání dopravních značek, jejich rozmístění a ppřemístování,jejich údržba v průběhuvýstavby včetně následného odstranění po ukončení stavebních prací</t>
  </si>
  <si>
    <t>R-99904</t>
  </si>
  <si>
    <t>Užívání veřejných ploch a prostranství vč. vyřízení a poplatku za zábor veř. prostranství</t>
  </si>
  <si>
    <t>1396993980</t>
  </si>
  <si>
    <t xml:space="preserve">Poznámka k položce:
Náklady a poplatky spojené s užíváním veřejných ploch a prostranství, vč. užívání ploch v souvislosti s uložením stavebního materiálu nebo stavebního odpadu </t>
  </si>
  <si>
    <t>R-99905</t>
  </si>
  <si>
    <t xml:space="preserve">Vypracování výrobní dokumentace </t>
  </si>
  <si>
    <t>1928140042</t>
  </si>
  <si>
    <t>R-99906</t>
  </si>
  <si>
    <t>Dokumentace skutečného provedení stavby v počtu a formátech dle SoD</t>
  </si>
  <si>
    <t>1182289527</t>
  </si>
  <si>
    <t>R-99907</t>
  </si>
  <si>
    <t xml:space="preserve">Kompletační činnost zhotovitele </t>
  </si>
  <si>
    <t>1187867284</t>
  </si>
  <si>
    <t>Poznámka k položce:
kompletní dokladová část dle SoD (revize, atesty, certifikáty, prohlášení o shodě) pro předání a převzetí dokončeného díla a pro zajištění kolaudačního souhlasu
náklady zhotovitele, související s prováděním VZORKOVÁNÍ DODÁVANÝCH MATERIÁLU a VÝROBKU v souladu s SoD
náklady zhotovitele, související s prováděním zkoušek a REVIZÍ předepsaných technickými normami a vyjádřeními dotčených orgánů pro řádné provedení a předání  díla
náklady na individuální zkoušky dodaných a smontovaných technologických
zařízení včetně  komplexního vyzkoušení
náklady zhotovitele na vypracování provozních řádů pro trvalý provoz
náklady na předání všech návodů k obsluze a údržbě pro technologická zařízení a
náklady na zaškolení obsluhy objednatele</t>
  </si>
  <si>
    <t>R-99908</t>
  </si>
  <si>
    <t>Vybudování zařízení staveniště</t>
  </si>
  <si>
    <t>-1537914357</t>
  </si>
  <si>
    <t xml:space="preserve">Poznámka k položce:
Zajištění bezpečného příjezdu a přístupu na staveniště vč. dopravního značení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</t>
  </si>
  <si>
    <t>R-99909</t>
  </si>
  <si>
    <t xml:space="preserve">Provoz zařízení staveniště </t>
  </si>
  <si>
    <t>1419608567</t>
  </si>
  <si>
    <t>Poznámka k položce:
náklady na vybavení zařízení staveniště, náklady na spotřebované energie provozem zařízení staveniště, náklady na úklid v prostoru staveniště a příjezdových komunikací ke staveništi, opatření k zabránění nadměrného zatěžování zařízení staveniště a jeho okolí prachem (např. používání plachet, kropení sutě a odtěžované zeminy vodou)</t>
  </si>
  <si>
    <t>R-99910</t>
  </si>
  <si>
    <t xml:space="preserve">Náklady na publicitu </t>
  </si>
  <si>
    <t>-1302181335</t>
  </si>
  <si>
    <t>R-9991010</t>
  </si>
  <si>
    <t xml:space="preserve">Odstranění zařízení staveniště </t>
  </si>
  <si>
    <t>1444472336</t>
  </si>
  <si>
    <t>Poznámka k položce:
náklady  na odstranění zařízení staveniště, uvedení stavbou dotčených ploch a ploch zařízení staveniště do původního stavu</t>
  </si>
  <si>
    <t>R-9991017</t>
  </si>
  <si>
    <t xml:space="preserve">Odtrhové a tahové  zkoušky , zpracování kotevního plánu </t>
  </si>
  <si>
    <t>-1278758019</t>
  </si>
  <si>
    <t>006 - Vytápění E</t>
  </si>
  <si>
    <t xml:space="preserve"> </t>
  </si>
  <si>
    <t>713 - Izolace tepelné</t>
  </si>
  <si>
    <t>731 - Kotelny</t>
  </si>
  <si>
    <t>732 - Strojovny</t>
  </si>
  <si>
    <t>733 - Rozvod potrubí</t>
  </si>
  <si>
    <t>734 - Armatury</t>
  </si>
  <si>
    <t>735 - Otopná tělesa</t>
  </si>
  <si>
    <t>783 - Nátěry</t>
  </si>
  <si>
    <t>799 - Ostatní</t>
  </si>
  <si>
    <t>VN - Vedlejší náklady</t>
  </si>
  <si>
    <t>ON - Ostatní náklady</t>
  </si>
  <si>
    <t>722181214RT6</t>
  </si>
  <si>
    <t>Izolace vodovodního potrubí návleková trubice z pěnového polyetylenu, tloušťka stěny 20 mm, d 18 mm</t>
  </si>
  <si>
    <t>722181214RT7</t>
  </si>
  <si>
    <t>Izolace vodovodního potrubí návleková trubice z pěnového polyetylenu, tloušťka stěny 20 mm, d 22 mm</t>
  </si>
  <si>
    <t>722181215RT9</t>
  </si>
  <si>
    <t>Izolace vodovodního potrubí návleková trubice z pěnového polyetylenu, tloušťka stěny 25 mm, d 28 mm</t>
  </si>
  <si>
    <t>713461121V</t>
  </si>
  <si>
    <t>Izolace potrubí-skružemi se zámkem a AL povrchem</t>
  </si>
  <si>
    <t>631547215R</t>
  </si>
  <si>
    <t>pouzdro potrubní řezané; minerální vlákno; povrchová úprava Al fólie se skelnou mřížkou; vnitřní průměr 35,0 mm; tl. izolace 40,0 mm; provozní teplota  do 250 °C; tepelná vodivost (10°C) 0,0330 W/mK; tepelná vodivost (50°C) 0,037 W/mK</t>
  </si>
  <si>
    <t>631547216R</t>
  </si>
  <si>
    <t>pouzdro potrubní řezané; minerální vlákno; povrchová úprava Al fólie se skelnou mřížkou; vnitřní průměr 42,0 mm; tl. izolace 40,0 mm; provozní teplota  do 250 °C; tepelná vodivost (10°C) 0,0330 W/mK; tepelná vodivost (50°C) 0,037 W/mK</t>
  </si>
  <si>
    <t>631547218R</t>
  </si>
  <si>
    <t>pouzdro potrubní řezané; minerální vlákno; povrchová úprava Al fólie se skelnou mřížkou; vnitřní průměr 54,0 mm; tl. izolace 40,0 mm; provozní teplota  do 250 °C; tepelná vodivost (10°C) 0,0330 W/mK; tepelná vodivost (50°C) 0,037 W/mK</t>
  </si>
  <si>
    <t>631547220R</t>
  </si>
  <si>
    <t>pouzdro potrubní řezané; minerální vlákno; povrchová úprava Al fólie se skelnou mřížkou; vnitřní průměr 64,0 mm; tl. izolace 40,0 mm; provozní teplota  do 250 °C; tepelná vodivost (10°C) 0,0330 W/mK; tepelná vodivost (50°C) 0,037 W/mK</t>
  </si>
  <si>
    <t>631547223R</t>
  </si>
  <si>
    <t>pouzdro potrubní řezané; minerální vlákno; povrchová úprava Al fólie se skelnou mřížkou; vnitřní průměr 89,0 mm; tl. izolace 40,0 mm; provozní teplota  do 250 °C; tepelná vodivost (10°C) 0,0330 W/mK; tepelná vodivost (50°C) 0,037 W/mK</t>
  </si>
  <si>
    <t>731</t>
  </si>
  <si>
    <t>Kotelny</t>
  </si>
  <si>
    <t>731311201V</t>
  </si>
  <si>
    <t>Sekundární strana výměníkové stanice o celkovém výkonu 995 kW, včetně uvedení do provozu (mimo vlastní výměník, regulační ventil a hlavní oběhové čerpadlo)</t>
  </si>
  <si>
    <t>Poznámka k položce:
včetně: rozdělovač a sběrač, měření a MaR, zabezpečovací zařízení (pojistný ventil), dopouštění systému ÚT - dodávka odborného dodavatele</t>
  </si>
  <si>
    <t>731311202V</t>
  </si>
  <si>
    <t>Uvedení do provozu PS, zaškolení obsluhy</t>
  </si>
  <si>
    <t>hod</t>
  </si>
  <si>
    <t>731311211V</t>
  </si>
  <si>
    <t>Nástěnná teplovodní vytápěcí jednotka o výkonu 20 kW, nástěnná konzola, žaluzie, hlavní vypínač, termostat</t>
  </si>
  <si>
    <t>904      R02</t>
  </si>
  <si>
    <t>Hzs-zkousky v rámci montaz.praci, Topná zkouška</t>
  </si>
  <si>
    <t>h</t>
  </si>
  <si>
    <t>998731201R00</t>
  </si>
  <si>
    <t>Přesun hmot pro kotelny umístěné ve výšce (hloubce) do 6 m</t>
  </si>
  <si>
    <t>%</t>
  </si>
  <si>
    <t>Poznámka k položce:
vodorovně do 50 m</t>
  </si>
  <si>
    <t>732</t>
  </si>
  <si>
    <t>Strojovny</t>
  </si>
  <si>
    <t>732331516V</t>
  </si>
  <si>
    <t>Expanzní automat</t>
  </si>
  <si>
    <t>Poznámka k položce:
Složení:; Jednočerpadlový expanzní automat s řídící jednotkou (dotykové ovládání), tlakové expanzní nádoba, oddělovací člen, odlučovač nečistot a kalů, uvolňovací nádoba, tepelná izolace, včetně uvedení do provozu</t>
  </si>
  <si>
    <t>998732201R00</t>
  </si>
  <si>
    <t>Přesun hmot pro strojovny v objektech výšky do 6 m</t>
  </si>
  <si>
    <t>733</t>
  </si>
  <si>
    <t>Rozvod potrubí</t>
  </si>
  <si>
    <t>722131113R00</t>
  </si>
  <si>
    <t>Potrubí z trubek ocelových vně pozinkovaných pro průmysl spojované lisováním D 18 mm, s 1,2 mm</t>
  </si>
  <si>
    <t>Poznámka k položce:
včetně tvarovek, bez zednických výpomocí,</t>
  </si>
  <si>
    <t>722131114R00</t>
  </si>
  <si>
    <t>Potrubí z trubek ocelových vně pozinkovaných pro průmysl spojované lisováním D 22 mm, s 1,5 mm</t>
  </si>
  <si>
    <t>722131115R00</t>
  </si>
  <si>
    <t>Potrubí z trubek ocelových vně pozinkovaných pro průmysl spojované lisováním D 28 mm, s 1,5 mm</t>
  </si>
  <si>
    <t>722131116R00</t>
  </si>
  <si>
    <t>Potrubí z trubek ocelových vně pozinkovaných pro průmysl spojované lisováním D 35 mm, s 1,5 mm</t>
  </si>
  <si>
    <t>722131117R00</t>
  </si>
  <si>
    <t>Potrubí z trubek ocelových vně pozinkovaných pro průmysl spojované lisováním D 42 mm, s 1,5 mm</t>
  </si>
  <si>
    <t>722131118R00</t>
  </si>
  <si>
    <t>Potrubí z trubek ocelových vně pozinkovaných pro průmysl spojované lisováním D 54 mm, s 1,5 mm</t>
  </si>
  <si>
    <t>733113113R00</t>
  </si>
  <si>
    <t>Potrubí z trubek závitových příplatek k ceně za zhotovení přípojky z ocelových trubek závitových,  ,  , DN 15</t>
  </si>
  <si>
    <t>733113114R00</t>
  </si>
  <si>
    <t>Potrubí z trubek závitových příplatek k ceně za zhotovení přípojky z ocelových trubek závitových,  ,  , DN 20</t>
  </si>
  <si>
    <t>733113115R00</t>
  </si>
  <si>
    <t>Potrubí z trubek závitových příplatek k ceně za zhotovení přípojky z ocelových trubek závitových,  ,  , DN 25</t>
  </si>
  <si>
    <t>733113116R00</t>
  </si>
  <si>
    <t>Potrubí z trubek závitových příplatek k ceně za zhotovení přípojky z ocelových trubek závitových,  ,  , DN 32</t>
  </si>
  <si>
    <t>733113118R00</t>
  </si>
  <si>
    <t>Potrubí z trubek závitových příplatek k ceně za zhotovení přípojky z ocelových trubek závitových,  ,  , DN 50</t>
  </si>
  <si>
    <t>733121218R00</t>
  </si>
  <si>
    <t>Potrubí z trubek hladkých ocelových bezešvých tvářených za tepla  v kotelnách a strojovnách, D 57 mm, tloušťka stěny 2,9 mm</t>
  </si>
  <si>
    <t>733121222R00</t>
  </si>
  <si>
    <t>Potrubí z trubek hladkých ocelových bezešvých tvářených za tepla  v kotelnách a strojovnách, D 76, tloušťka stěny 3,2 mm</t>
  </si>
  <si>
    <t>733121225R00</t>
  </si>
  <si>
    <t>Potrubí z trubek hladkých ocelových bezešvých tvářených za tepla  v kotelnách a strojovnách, D 89, tloušťka stěny 3,6 mm</t>
  </si>
  <si>
    <t>733121228R00</t>
  </si>
  <si>
    <t>Potrubí z trubek hladkých ocelových bezešvých tvářených za tepla  v kotelnách a strojovnách, D 108, tloušťka stěny 4 mm</t>
  </si>
  <si>
    <t>733123120R00</t>
  </si>
  <si>
    <t>Potrubí z trubek hladkých příplatek k ceně za zhotovení přípojky z trubek hladkých  D 70, tloušťka stěny 3,6 mm</t>
  </si>
  <si>
    <t>733123128R00</t>
  </si>
  <si>
    <t>Potrubí z trubek hladkých příplatek k ceně za zhotovení přípojky z trubek hladkých  D 108, tloušťka stěny 4,0 mm</t>
  </si>
  <si>
    <t>733190106R00</t>
  </si>
  <si>
    <t>Tlakové zkoušky potrubí ocelových závitových, plastových, měděných do DN 32</t>
  </si>
  <si>
    <t>733190107R00</t>
  </si>
  <si>
    <t>Tlakové zkoušky potrubí ocelových závitových, plastových, měděných přes DN 32 do DN 40</t>
  </si>
  <si>
    <t>733190108R00</t>
  </si>
  <si>
    <t>Tlakové zkoušky potrubí ocelových závitových, plastových, měděných přes DN 40 do DN 50</t>
  </si>
  <si>
    <t>733190109R00</t>
  </si>
  <si>
    <t>Tlakové zkoušky potrubí ocelových závitových, plastových, měděných přes DN 50 do DN 65</t>
  </si>
  <si>
    <t>733190225R00</t>
  </si>
  <si>
    <t>Tlakové zkoušky potrubí ocelových hladkých přes D 60,3/2,9 do D 89/3,6</t>
  </si>
  <si>
    <t>733190232R00</t>
  </si>
  <si>
    <t>Tlakové zkoušky potrubí ocelových hladkých přes D 89/3,6 do D 133/4,5</t>
  </si>
  <si>
    <t>733191111R00</t>
  </si>
  <si>
    <t>Manžety prostupové do DN 20</t>
  </si>
  <si>
    <t>733191112R00</t>
  </si>
  <si>
    <t>Manžety prostupové přes DN 20 do DN 32</t>
  </si>
  <si>
    <t>733191113R00</t>
  </si>
  <si>
    <t>Manžety prostupové přes DN 32 do DN 50</t>
  </si>
  <si>
    <t>733191114R00</t>
  </si>
  <si>
    <t>Manžety prostupové přes DN 50 do DN 60</t>
  </si>
  <si>
    <t>733123110V</t>
  </si>
  <si>
    <t>Napojení primáru PS na stávající přípojky horkovodu 110/70  , 130/70</t>
  </si>
  <si>
    <t>631547324R</t>
  </si>
  <si>
    <t>pouzdro potrubní řezané; minerální vlákno; povrchová úprava Al fólie se skelnou mřížkou; vnitřní průměr 108,0 mm; tl. izolace 50,0 mm; provozní teplota  do 250 °C; tepelná vodivost (10°C) 0,0330 W/mK; tepelná vodivost (50°C) 0,037 W/mK</t>
  </si>
  <si>
    <t>998733203R00</t>
  </si>
  <si>
    <t>Přesun hmot pro rozvody potrubí v objektech výšky do 24 m</t>
  </si>
  <si>
    <t>734</t>
  </si>
  <si>
    <t>Armatury</t>
  </si>
  <si>
    <t>734113119R00</t>
  </si>
  <si>
    <t>Ventily a kohouty uzavírací přírubové včetně dodávky materiálu kulový kohout, DN 100, PN 16, litina, spoj s navařením přírub</t>
  </si>
  <si>
    <t>734173214R00</t>
  </si>
  <si>
    <t>přírubové spoje  PN 0,6/I MPa, DN 50</t>
  </si>
  <si>
    <t>734173216R00</t>
  </si>
  <si>
    <t>přírubové spoje  PN 0,6/I MPa, DN 65</t>
  </si>
  <si>
    <t>734173218R00</t>
  </si>
  <si>
    <t>přírubové spoje  PN 0,6/I MPa, DN 100</t>
  </si>
  <si>
    <t>734215133R00</t>
  </si>
  <si>
    <t>Ventily odvzdušňovací závitové včetně dodávky materiálu automatický odvzdušňovací ventil , DN 15, PN 14, mosaz</t>
  </si>
  <si>
    <t>734235221R00</t>
  </si>
  <si>
    <t>Ventily a kohouty uzavírací závitové včetně dodávky materiálu kulový kohout, DN 15, vnitřní-vnitřní, PN 42, mosaz</t>
  </si>
  <si>
    <t>734235222R00</t>
  </si>
  <si>
    <t>Ventily a kohouty uzavírací závitové včetně dodávky materiálu kulový kohout, DN 20, vnitřní-vnitřní, PN 42, mosaz</t>
  </si>
  <si>
    <t>734235223R00</t>
  </si>
  <si>
    <t>Ventily a kohouty uzavírací závitové včetně dodávky materiálu kulový kohout, DN 25, vnitřní-vnitřní, PN 35, mosaz</t>
  </si>
  <si>
    <t>734235224R00</t>
  </si>
  <si>
    <t>Ventily a kohouty uzavírací závitové včetně dodávky materiálu kulový kohout, DN 32, vnitřní-vnitřní, PN 35, mosaz</t>
  </si>
  <si>
    <t>734266222R00</t>
  </si>
  <si>
    <t>Šroubení včetně dodávky materiálu uzavíratelné radiátorové šroubení regulační s vypouštěním, DN 15, přímé, PN 10, bronz</t>
  </si>
  <si>
    <t>734266432R00</t>
  </si>
  <si>
    <t>Šroubení včetně dodávky materiálu šroubení pro radiátory typu VK jednotrubkový systém s vypouštěním, DN EK 20 x 15, přímé, PN 10, bronz</t>
  </si>
  <si>
    <t>734295321R00</t>
  </si>
  <si>
    <t>Ostatní armatury kohouty plnící a vypouštěcí včetně dodávky materiálu  kulový kohout vypouštěcí a napouštěcí, DN 15, PN 10, mosaz</t>
  </si>
  <si>
    <t>734494213R00</t>
  </si>
  <si>
    <t>Stavoznaky, ochranné jímky, návarky návarky s trubkovým závitem  G 1/2"</t>
  </si>
  <si>
    <t>734263772V</t>
  </si>
  <si>
    <t>Šroubení svěrné  DN 15</t>
  </si>
  <si>
    <t>734291962V</t>
  </si>
  <si>
    <t>Hlavice ovládání term.ventilů ruční</t>
  </si>
  <si>
    <t>734449114V</t>
  </si>
  <si>
    <t>Vyvažovací ventil DN 15 (doplnění stávajících nástěnných vytápěcích jednotek)</t>
  </si>
  <si>
    <t>734449115V</t>
  </si>
  <si>
    <t>Vyvažovací ventil DN 20 (nové nástěnné vytápěcí jednotky)</t>
  </si>
  <si>
    <t>998734201R00</t>
  </si>
  <si>
    <t>Přesun hmot pro armatury v objektech výšky do 6 m</t>
  </si>
  <si>
    <t>735</t>
  </si>
  <si>
    <t>Otopná tělesa</t>
  </si>
  <si>
    <t>735000912R00</t>
  </si>
  <si>
    <t>Regulace otopného systému při opravách vyregulování dvojregulačních ventilů a kohoutů s termostatickým ovládáním</t>
  </si>
  <si>
    <t>735157569R00</t>
  </si>
  <si>
    <t>Otopná tělesa panelová počet desek 2, počet přídavných přestupných ploch 1, výška 600 mm, délka 1400 mm, provedení ventil kompakt, pravé spodní připojení, s nuceným oběhem, čelní deska profilovaná</t>
  </si>
  <si>
    <t>735157570R00</t>
  </si>
  <si>
    <t>Otopná tělesa panelová počet desek 2, počet přídavných přestupných ploch 1, výška 600 mm, délka 1600 mm, provedení ventil kompakt, pravé spodní připojení, s nuceným oběhem, čelní deska profilovaná</t>
  </si>
  <si>
    <t>735157571R00</t>
  </si>
  <si>
    <t>Otopná tělesa panelová počet desek 2, počet přídavných přestupných ploch 1, výška 600 mm, délka 1800 mm, provedení ventil kompakt, pravé spodní připojení, s nuceným oběhem, čelní deska profilovaná</t>
  </si>
  <si>
    <t>735157671R00</t>
  </si>
  <si>
    <t>Otopná tělesa panelová počet desek 2, počet přídavných přestupných ploch 2, výška 600 mm, délka 1800 mm, provedení ventil kompakt, pravé spodní připojení, s nuceným oběhem, čelní deska profilovaná</t>
  </si>
  <si>
    <t>735157674R00</t>
  </si>
  <si>
    <t>Otopná tělesa panelová počet desek 2, počet přídavných přestupných ploch 2, výška 600 mm, délka 2600 mm, provedení ventil kompakt, pravé spodní připojení, s nuceným oběhem, čelní deska profilovaná</t>
  </si>
  <si>
    <t>735191903R00</t>
  </si>
  <si>
    <t>Ostatní opravy otopných těles vyčištění otopných těles propláchnutím vodou  ocelových nebo hliníkových</t>
  </si>
  <si>
    <t>735191905R00</t>
  </si>
  <si>
    <t>Ostatní opravy otopných těles odvzdušnění   otopných těles</t>
  </si>
  <si>
    <t>735001912V</t>
  </si>
  <si>
    <t>Posunutí stávajících trubkových registrů od stoupacího potrubí ,dilatace ,  úprava přípojek</t>
  </si>
  <si>
    <t>735191910V</t>
  </si>
  <si>
    <t>Vypuštění a napuštění topného sytému</t>
  </si>
  <si>
    <t>735221823V</t>
  </si>
  <si>
    <t>Demontáž topných registrů z hl.trubek DN 65, nástěnných vytápěcích jednotek (2 ks)</t>
  </si>
  <si>
    <t>998735201R00</t>
  </si>
  <si>
    <t>Přesun hmot pro otopná tělesa v objektech výšky do 6 m</t>
  </si>
  <si>
    <t>783</t>
  </si>
  <si>
    <t>Nátěry</t>
  </si>
  <si>
    <t>783425350R00</t>
  </si>
  <si>
    <t>Nátěry potrubí a armatur syntetické potrubí, do DN 100 mm, dvojnásobné s 1x emailováním a základním nátěrem</t>
  </si>
  <si>
    <t>Poznámka k položce:
na vzduchu schnoucí</t>
  </si>
  <si>
    <t>799</t>
  </si>
  <si>
    <t>Ostatní</t>
  </si>
  <si>
    <t>799730564V</t>
  </si>
  <si>
    <t>Stavební výpomoc ( prostupy a průrazy pro potrubí, a pod) zapravení</t>
  </si>
  <si>
    <t>799730566V</t>
  </si>
  <si>
    <t>Pomocný materiál - montážní, těsnící, spojovací, drobné fitinky, konzoly, závěsy.....</t>
  </si>
  <si>
    <t>VN</t>
  </si>
  <si>
    <t>Vedlejší náklady</t>
  </si>
  <si>
    <t>005121010R</t>
  </si>
  <si>
    <t>Soubor</t>
  </si>
  <si>
    <t>005121020R</t>
  </si>
  <si>
    <t>Provoz zařízení staveniště</t>
  </si>
  <si>
    <t>005121030R</t>
  </si>
  <si>
    <t>Odstranění zařízení staveniště</t>
  </si>
  <si>
    <t>005124010R</t>
  </si>
  <si>
    <t>Koordinační činnost</t>
  </si>
  <si>
    <t>ON</t>
  </si>
  <si>
    <t>Ostatní náklady</t>
  </si>
  <si>
    <t>008</t>
  </si>
  <si>
    <t>Nájem lešení</t>
  </si>
  <si>
    <t>Nákladní automobilová doprava</t>
  </si>
  <si>
    <t>005231040R</t>
  </si>
  <si>
    <t>Provozní řády</t>
  </si>
  <si>
    <t>005241010R</t>
  </si>
  <si>
    <t>Dokumentace skutečného provedení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</si>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</sst>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22</v>
      </c>
      <c r="AO7" s="29"/>
      <c r="AP7" s="29"/>
      <c r="AQ7" s="31"/>
      <c r="BE7" s="39"/>
      <c r="BS7" s="24" t="s">
        <v>24</v>
      </c>
    </row>
    <row r="8" spans="2:71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20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20</v>
      </c>
    </row>
    <row r="10" spans="2:71" ht="14.4" customHeight="1">
      <c r="B10" s="28"/>
      <c r="C10" s="29"/>
      <c r="D10" s="40" t="s">
        <v>29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30</v>
      </c>
      <c r="AL10" s="29"/>
      <c r="AM10" s="29"/>
      <c r="AN10" s="35" t="s">
        <v>22</v>
      </c>
      <c r="AO10" s="29"/>
      <c r="AP10" s="29"/>
      <c r="AQ10" s="31"/>
      <c r="BE10" s="39"/>
      <c r="BS10" s="24" t="s">
        <v>20</v>
      </c>
    </row>
    <row r="11" spans="2:71" ht="18.45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32</v>
      </c>
      <c r="AL11" s="29"/>
      <c r="AM11" s="29"/>
      <c r="AN11" s="35" t="s">
        <v>22</v>
      </c>
      <c r="AO11" s="29"/>
      <c r="AP11" s="29"/>
      <c r="AQ11" s="31"/>
      <c r="BE11" s="39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spans="2:71" ht="14.4" customHeight="1">
      <c r="B13" s="28"/>
      <c r="C13" s="29"/>
      <c r="D13" s="40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30</v>
      </c>
      <c r="AL13" s="29"/>
      <c r="AM13" s="29"/>
      <c r="AN13" s="42" t="s">
        <v>34</v>
      </c>
      <c r="AO13" s="29"/>
      <c r="AP13" s="29"/>
      <c r="AQ13" s="31"/>
      <c r="BE13" s="39"/>
      <c r="BS13" s="24" t="s">
        <v>20</v>
      </c>
    </row>
    <row r="14" spans="2:71" ht="13.5">
      <c r="B14" s="28"/>
      <c r="C14" s="29"/>
      <c r="D14" s="29"/>
      <c r="E14" s="42" t="s">
        <v>34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32</v>
      </c>
      <c r="AL14" s="29"/>
      <c r="AM14" s="29"/>
      <c r="AN14" s="42" t="s">
        <v>34</v>
      </c>
      <c r="AO14" s="29"/>
      <c r="AP14" s="29"/>
      <c r="AQ14" s="31"/>
      <c r="BE14" s="39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30</v>
      </c>
      <c r="AL16" s="29"/>
      <c r="AM16" s="29"/>
      <c r="AN16" s="35" t="s">
        <v>22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32</v>
      </c>
      <c r="AL17" s="29"/>
      <c r="AM17" s="29"/>
      <c r="AN17" s="35" t="s">
        <v>22</v>
      </c>
      <c r="AO17" s="29"/>
      <c r="AP17" s="29"/>
      <c r="AQ17" s="31"/>
      <c r="BE17" s="39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4" t="s">
        <v>22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37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40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41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42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43</v>
      </c>
      <c r="E26" s="54"/>
      <c r="F26" s="55" t="s">
        <v>44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45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46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47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48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49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50</v>
      </c>
      <c r="U32" s="61"/>
      <c r="V32" s="61"/>
      <c r="W32" s="61"/>
      <c r="X32" s="63" t="s">
        <v>51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20181504002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Administrativně výrobní a výukové centrum řemesel, pavilon B,D,E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25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Kunčice nad Ostravicí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27</v>
      </c>
      <c r="AJ44" s="74"/>
      <c r="AK44" s="74"/>
      <c r="AL44" s="74"/>
      <c r="AM44" s="85" t="str">
        <f>IF(AN8="","",AN8)</f>
        <v>2. 4. 2018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29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Podolí Development a.s.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35</v>
      </c>
      <c r="AJ46" s="74"/>
      <c r="AK46" s="74"/>
      <c r="AL46" s="74"/>
      <c r="AM46" s="77" t="str">
        <f>IF(E17="","",E17)</f>
        <v>ATRIS, s.r.o.</v>
      </c>
      <c r="AN46" s="77"/>
      <c r="AO46" s="77"/>
      <c r="AP46" s="77"/>
      <c r="AQ46" s="74"/>
      <c r="AR46" s="72"/>
      <c r="AS46" s="86" t="s">
        <v>53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33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54</v>
      </c>
      <c r="D49" s="97"/>
      <c r="E49" s="97"/>
      <c r="F49" s="97"/>
      <c r="G49" s="97"/>
      <c r="H49" s="98"/>
      <c r="I49" s="99" t="s">
        <v>55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56</v>
      </c>
      <c r="AH49" s="97"/>
      <c r="AI49" s="97"/>
      <c r="AJ49" s="97"/>
      <c r="AK49" s="97"/>
      <c r="AL49" s="97"/>
      <c r="AM49" s="97"/>
      <c r="AN49" s="99" t="s">
        <v>57</v>
      </c>
      <c r="AO49" s="97"/>
      <c r="AP49" s="97"/>
      <c r="AQ49" s="101" t="s">
        <v>58</v>
      </c>
      <c r="AR49" s="72"/>
      <c r="AS49" s="102" t="s">
        <v>59</v>
      </c>
      <c r="AT49" s="103" t="s">
        <v>60</v>
      </c>
      <c r="AU49" s="103" t="s">
        <v>61</v>
      </c>
      <c r="AV49" s="103" t="s">
        <v>62</v>
      </c>
      <c r="AW49" s="103" t="s">
        <v>63</v>
      </c>
      <c r="AX49" s="103" t="s">
        <v>64</v>
      </c>
      <c r="AY49" s="103" t="s">
        <v>65</v>
      </c>
      <c r="AZ49" s="103" t="s">
        <v>66</v>
      </c>
      <c r="BA49" s="103" t="s">
        <v>67</v>
      </c>
      <c r="BB49" s="103" t="s">
        <v>68</v>
      </c>
      <c r="BC49" s="103" t="s">
        <v>69</v>
      </c>
      <c r="BD49" s="104" t="s">
        <v>70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71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ROUND(SUM(AG52:AG56),2)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22</v>
      </c>
      <c r="AR51" s="83"/>
      <c r="AS51" s="113">
        <f>ROUND(SUM(AS52:AS56),2)</f>
        <v>0</v>
      </c>
      <c r="AT51" s="114">
        <f>ROUND(SUM(AV51:AW51),2)</f>
        <v>0</v>
      </c>
      <c r="AU51" s="115">
        <f>ROUND(SUM(AU52:AU56),5)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ROUND(SUM(AZ52:AZ56),2)</f>
        <v>0</v>
      </c>
      <c r="BA51" s="114">
        <f>ROUND(SUM(BA52:BA56),2)</f>
        <v>0</v>
      </c>
      <c r="BB51" s="114">
        <f>ROUND(SUM(BB52:BB56),2)</f>
        <v>0</v>
      </c>
      <c r="BC51" s="114">
        <f>ROUND(SUM(BC52:BC56),2)</f>
        <v>0</v>
      </c>
      <c r="BD51" s="116">
        <f>ROUND(SUM(BD52:BD56),2)</f>
        <v>0</v>
      </c>
      <c r="BS51" s="117" t="s">
        <v>72</v>
      </c>
      <c r="BT51" s="117" t="s">
        <v>73</v>
      </c>
      <c r="BU51" s="118" t="s">
        <v>74</v>
      </c>
      <c r="BV51" s="117" t="s">
        <v>75</v>
      </c>
      <c r="BW51" s="117" t="s">
        <v>7</v>
      </c>
      <c r="BX51" s="117" t="s">
        <v>76</v>
      </c>
      <c r="CL51" s="117" t="s">
        <v>22</v>
      </c>
    </row>
    <row r="52" spans="1:91" s="5" customFormat="1" ht="16.5" customHeight="1">
      <c r="A52" s="119" t="s">
        <v>77</v>
      </c>
      <c r="B52" s="120"/>
      <c r="C52" s="121"/>
      <c r="D52" s="122" t="s">
        <v>78</v>
      </c>
      <c r="E52" s="122"/>
      <c r="F52" s="122"/>
      <c r="G52" s="122"/>
      <c r="H52" s="122"/>
      <c r="I52" s="123"/>
      <c r="J52" s="122" t="s">
        <v>79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'001 - SO 01 Blok B'!J27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80</v>
      </c>
      <c r="AR52" s="126"/>
      <c r="AS52" s="127">
        <v>0</v>
      </c>
      <c r="AT52" s="128">
        <f>ROUND(SUM(AV52:AW52),2)</f>
        <v>0</v>
      </c>
      <c r="AU52" s="129">
        <f>'001 - SO 01 Blok B'!P104</f>
        <v>0</v>
      </c>
      <c r="AV52" s="128">
        <f>'001 - SO 01 Blok B'!J30</f>
        <v>0</v>
      </c>
      <c r="AW52" s="128">
        <f>'001 - SO 01 Blok B'!J31</f>
        <v>0</v>
      </c>
      <c r="AX52" s="128">
        <f>'001 - SO 01 Blok B'!J32</f>
        <v>0</v>
      </c>
      <c r="AY52" s="128">
        <f>'001 - SO 01 Blok B'!J33</f>
        <v>0</v>
      </c>
      <c r="AZ52" s="128">
        <f>'001 - SO 01 Blok B'!F30</f>
        <v>0</v>
      </c>
      <c r="BA52" s="128">
        <f>'001 - SO 01 Blok B'!F31</f>
        <v>0</v>
      </c>
      <c r="BB52" s="128">
        <f>'001 - SO 01 Blok B'!F32</f>
        <v>0</v>
      </c>
      <c r="BC52" s="128">
        <f>'001 - SO 01 Blok B'!F33</f>
        <v>0</v>
      </c>
      <c r="BD52" s="130">
        <f>'001 - SO 01 Blok B'!F34</f>
        <v>0</v>
      </c>
      <c r="BT52" s="131" t="s">
        <v>24</v>
      </c>
      <c r="BV52" s="131" t="s">
        <v>75</v>
      </c>
      <c r="BW52" s="131" t="s">
        <v>81</v>
      </c>
      <c r="BX52" s="131" t="s">
        <v>7</v>
      </c>
      <c r="CL52" s="131" t="s">
        <v>22</v>
      </c>
      <c r="CM52" s="131" t="s">
        <v>82</v>
      </c>
    </row>
    <row r="53" spans="1:91" s="5" customFormat="1" ht="16.5" customHeight="1">
      <c r="A53" s="119" t="s">
        <v>77</v>
      </c>
      <c r="B53" s="120"/>
      <c r="C53" s="121"/>
      <c r="D53" s="122" t="s">
        <v>83</v>
      </c>
      <c r="E53" s="122"/>
      <c r="F53" s="122"/>
      <c r="G53" s="122"/>
      <c r="H53" s="122"/>
      <c r="I53" s="123"/>
      <c r="J53" s="122" t="s">
        <v>84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'002 - SO 01 Blok D'!J27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80</v>
      </c>
      <c r="AR53" s="126"/>
      <c r="AS53" s="127">
        <v>0</v>
      </c>
      <c r="AT53" s="128">
        <f>ROUND(SUM(AV53:AW53),2)</f>
        <v>0</v>
      </c>
      <c r="AU53" s="129">
        <f>'002 - SO 01 Blok D'!P104</f>
        <v>0</v>
      </c>
      <c r="AV53" s="128">
        <f>'002 - SO 01 Blok D'!J30</f>
        <v>0</v>
      </c>
      <c r="AW53" s="128">
        <f>'002 - SO 01 Blok D'!J31</f>
        <v>0</v>
      </c>
      <c r="AX53" s="128">
        <f>'002 - SO 01 Blok D'!J32</f>
        <v>0</v>
      </c>
      <c r="AY53" s="128">
        <f>'002 - SO 01 Blok D'!J33</f>
        <v>0</v>
      </c>
      <c r="AZ53" s="128">
        <f>'002 - SO 01 Blok D'!F30</f>
        <v>0</v>
      </c>
      <c r="BA53" s="128">
        <f>'002 - SO 01 Blok D'!F31</f>
        <v>0</v>
      </c>
      <c r="BB53" s="128">
        <f>'002 - SO 01 Blok D'!F32</f>
        <v>0</v>
      </c>
      <c r="BC53" s="128">
        <f>'002 - SO 01 Blok D'!F33</f>
        <v>0</v>
      </c>
      <c r="BD53" s="130">
        <f>'002 - SO 01 Blok D'!F34</f>
        <v>0</v>
      </c>
      <c r="BT53" s="131" t="s">
        <v>24</v>
      </c>
      <c r="BV53" s="131" t="s">
        <v>75</v>
      </c>
      <c r="BW53" s="131" t="s">
        <v>85</v>
      </c>
      <c r="BX53" s="131" t="s">
        <v>7</v>
      </c>
      <c r="CL53" s="131" t="s">
        <v>22</v>
      </c>
      <c r="CM53" s="131" t="s">
        <v>82</v>
      </c>
    </row>
    <row r="54" spans="1:91" s="5" customFormat="1" ht="16.5" customHeight="1">
      <c r="A54" s="119" t="s">
        <v>77</v>
      </c>
      <c r="B54" s="120"/>
      <c r="C54" s="121"/>
      <c r="D54" s="122" t="s">
        <v>86</v>
      </c>
      <c r="E54" s="122"/>
      <c r="F54" s="122"/>
      <c r="G54" s="122"/>
      <c r="H54" s="122"/>
      <c r="I54" s="123"/>
      <c r="J54" s="122" t="s">
        <v>87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'003 - SO 01 Blok E'!J27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80</v>
      </c>
      <c r="AR54" s="126"/>
      <c r="AS54" s="127">
        <v>0</v>
      </c>
      <c r="AT54" s="128">
        <f>ROUND(SUM(AV54:AW54),2)</f>
        <v>0</v>
      </c>
      <c r="AU54" s="129">
        <f>'003 - SO 01 Blok E'!P104</f>
        <v>0</v>
      </c>
      <c r="AV54" s="128">
        <f>'003 - SO 01 Blok E'!J30</f>
        <v>0</v>
      </c>
      <c r="AW54" s="128">
        <f>'003 - SO 01 Blok E'!J31</f>
        <v>0</v>
      </c>
      <c r="AX54" s="128">
        <f>'003 - SO 01 Blok E'!J32</f>
        <v>0</v>
      </c>
      <c r="AY54" s="128">
        <f>'003 - SO 01 Blok E'!J33</f>
        <v>0</v>
      </c>
      <c r="AZ54" s="128">
        <f>'003 - SO 01 Blok E'!F30</f>
        <v>0</v>
      </c>
      <c r="BA54" s="128">
        <f>'003 - SO 01 Blok E'!F31</f>
        <v>0</v>
      </c>
      <c r="BB54" s="128">
        <f>'003 - SO 01 Blok E'!F32</f>
        <v>0</v>
      </c>
      <c r="BC54" s="128">
        <f>'003 - SO 01 Blok E'!F33</f>
        <v>0</v>
      </c>
      <c r="BD54" s="130">
        <f>'003 - SO 01 Blok E'!F34</f>
        <v>0</v>
      </c>
      <c r="BT54" s="131" t="s">
        <v>24</v>
      </c>
      <c r="BV54" s="131" t="s">
        <v>75</v>
      </c>
      <c r="BW54" s="131" t="s">
        <v>88</v>
      </c>
      <c r="BX54" s="131" t="s">
        <v>7</v>
      </c>
      <c r="CL54" s="131" t="s">
        <v>22</v>
      </c>
      <c r="CM54" s="131" t="s">
        <v>82</v>
      </c>
    </row>
    <row r="55" spans="1:91" s="5" customFormat="1" ht="16.5" customHeight="1">
      <c r="A55" s="119" t="s">
        <v>77</v>
      </c>
      <c r="B55" s="120"/>
      <c r="C55" s="121"/>
      <c r="D55" s="122" t="s">
        <v>89</v>
      </c>
      <c r="E55" s="122"/>
      <c r="F55" s="122"/>
      <c r="G55" s="122"/>
      <c r="H55" s="122"/>
      <c r="I55" s="123"/>
      <c r="J55" s="122" t="s">
        <v>90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'004 - Ostatní a vedlejší ...'!J27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80</v>
      </c>
      <c r="AR55" s="126"/>
      <c r="AS55" s="127">
        <v>0</v>
      </c>
      <c r="AT55" s="128">
        <f>ROUND(SUM(AV55:AW55),2)</f>
        <v>0</v>
      </c>
      <c r="AU55" s="129">
        <f>'004 - Ostatní a vedlejší ...'!P78</f>
        <v>0</v>
      </c>
      <c r="AV55" s="128">
        <f>'004 - Ostatní a vedlejší ...'!J30</f>
        <v>0</v>
      </c>
      <c r="AW55" s="128">
        <f>'004 - Ostatní a vedlejší ...'!J31</f>
        <v>0</v>
      </c>
      <c r="AX55" s="128">
        <f>'004 - Ostatní a vedlejší ...'!J32</f>
        <v>0</v>
      </c>
      <c r="AY55" s="128">
        <f>'004 - Ostatní a vedlejší ...'!J33</f>
        <v>0</v>
      </c>
      <c r="AZ55" s="128">
        <f>'004 - Ostatní a vedlejší ...'!F30</f>
        <v>0</v>
      </c>
      <c r="BA55" s="128">
        <f>'004 - Ostatní a vedlejší ...'!F31</f>
        <v>0</v>
      </c>
      <c r="BB55" s="128">
        <f>'004 - Ostatní a vedlejší ...'!F32</f>
        <v>0</v>
      </c>
      <c r="BC55" s="128">
        <f>'004 - Ostatní a vedlejší ...'!F33</f>
        <v>0</v>
      </c>
      <c r="BD55" s="130">
        <f>'004 - Ostatní a vedlejší ...'!F34</f>
        <v>0</v>
      </c>
      <c r="BT55" s="131" t="s">
        <v>24</v>
      </c>
      <c r="BV55" s="131" t="s">
        <v>75</v>
      </c>
      <c r="BW55" s="131" t="s">
        <v>91</v>
      </c>
      <c r="BX55" s="131" t="s">
        <v>7</v>
      </c>
      <c r="CL55" s="131" t="s">
        <v>22</v>
      </c>
      <c r="CM55" s="131" t="s">
        <v>82</v>
      </c>
    </row>
    <row r="56" spans="1:91" s="5" customFormat="1" ht="16.5" customHeight="1">
      <c r="A56" s="119" t="s">
        <v>77</v>
      </c>
      <c r="B56" s="120"/>
      <c r="C56" s="121"/>
      <c r="D56" s="122" t="s">
        <v>92</v>
      </c>
      <c r="E56" s="122"/>
      <c r="F56" s="122"/>
      <c r="G56" s="122"/>
      <c r="H56" s="122"/>
      <c r="I56" s="123"/>
      <c r="J56" s="122" t="s">
        <v>93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'006 - Vytápění E'!J27</f>
        <v>0</v>
      </c>
      <c r="AH56" s="123"/>
      <c r="AI56" s="123"/>
      <c r="AJ56" s="123"/>
      <c r="AK56" s="123"/>
      <c r="AL56" s="123"/>
      <c r="AM56" s="123"/>
      <c r="AN56" s="124">
        <f>SUM(AG56,AT56)</f>
        <v>0</v>
      </c>
      <c r="AO56" s="123"/>
      <c r="AP56" s="123"/>
      <c r="AQ56" s="125" t="s">
        <v>80</v>
      </c>
      <c r="AR56" s="126"/>
      <c r="AS56" s="132">
        <v>0</v>
      </c>
      <c r="AT56" s="133">
        <f>ROUND(SUM(AV56:AW56),2)</f>
        <v>0</v>
      </c>
      <c r="AU56" s="134">
        <f>'006 - Vytápění E'!P86</f>
        <v>0</v>
      </c>
      <c r="AV56" s="133">
        <f>'006 - Vytápění E'!J30</f>
        <v>0</v>
      </c>
      <c r="AW56" s="133">
        <f>'006 - Vytápění E'!J31</f>
        <v>0</v>
      </c>
      <c r="AX56" s="133">
        <f>'006 - Vytápění E'!J32</f>
        <v>0</v>
      </c>
      <c r="AY56" s="133">
        <f>'006 - Vytápění E'!J33</f>
        <v>0</v>
      </c>
      <c r="AZ56" s="133">
        <f>'006 - Vytápění E'!F30</f>
        <v>0</v>
      </c>
      <c r="BA56" s="133">
        <f>'006 - Vytápění E'!F31</f>
        <v>0</v>
      </c>
      <c r="BB56" s="133">
        <f>'006 - Vytápění E'!F32</f>
        <v>0</v>
      </c>
      <c r="BC56" s="133">
        <f>'006 - Vytápění E'!F33</f>
        <v>0</v>
      </c>
      <c r="BD56" s="135">
        <f>'006 - Vytápění E'!F34</f>
        <v>0</v>
      </c>
      <c r="BT56" s="131" t="s">
        <v>24</v>
      </c>
      <c r="BV56" s="131" t="s">
        <v>75</v>
      </c>
      <c r="BW56" s="131" t="s">
        <v>94</v>
      </c>
      <c r="BX56" s="131" t="s">
        <v>7</v>
      </c>
      <c r="CL56" s="131" t="s">
        <v>22</v>
      </c>
      <c r="CM56" s="131" t="s">
        <v>82</v>
      </c>
    </row>
    <row r="57" spans="2:44" s="1" customFormat="1" ht="30" customHeight="1">
      <c r="B57" s="4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2"/>
    </row>
    <row r="58" spans="2:44" s="1" customFormat="1" ht="6.95" customHeight="1"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72"/>
    </row>
  </sheetData>
  <sheetProtection password="CC35" sheet="1" objects="1" scenarios="1" formatColumns="0" formatRows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01 - SO 01 Blok B'!C2" display="/"/>
    <hyperlink ref="A53" location="'002 - SO 01 Blok D'!C2" display="/"/>
    <hyperlink ref="A54" location="'003 - SO 01 Blok E'!C2" display="/"/>
    <hyperlink ref="A55" location="'004 - Ostatní a vedlejší ...'!C2" display="/"/>
    <hyperlink ref="A56" location="'006 - Vytápění 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Administrativně výrobní a výukové centrum řemesel, pavilon B,D,E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102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46" t="s">
        <v>27</v>
      </c>
      <c r="J12" s="147" t="str">
        <f>'Rekapitulace stavby'!AN8</f>
        <v>2. 4. 2018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29</v>
      </c>
      <c r="E14" s="47"/>
      <c r="F14" s="47"/>
      <c r="G14" s="47"/>
      <c r="H14" s="47"/>
      <c r="I14" s="146" t="s">
        <v>30</v>
      </c>
      <c r="J14" s="35" t="s">
        <v>22</v>
      </c>
      <c r="K14" s="51"/>
    </row>
    <row r="15" spans="2:11" s="1" customFormat="1" ht="18" customHeight="1">
      <c r="B15" s="46"/>
      <c r="C15" s="47"/>
      <c r="D15" s="47"/>
      <c r="E15" s="35" t="s">
        <v>103</v>
      </c>
      <c r="F15" s="47"/>
      <c r="G15" s="47"/>
      <c r="H15" s="47"/>
      <c r="I15" s="146" t="s">
        <v>32</v>
      </c>
      <c r="J15" s="35" t="s">
        <v>22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30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30</v>
      </c>
      <c r="J20" s="35" t="s">
        <v>22</v>
      </c>
      <c r="K20" s="51"/>
    </row>
    <row r="21" spans="2:11" s="1" customFormat="1" ht="18" customHeight="1">
      <c r="B21" s="46"/>
      <c r="C21" s="47"/>
      <c r="D21" s="47"/>
      <c r="E21" s="35" t="s">
        <v>36</v>
      </c>
      <c r="F21" s="47"/>
      <c r="G21" s="47"/>
      <c r="H21" s="47"/>
      <c r="I21" s="146" t="s">
        <v>32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22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ROUND(J104,2)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ROUND(SUM(BE104:BE691),2)</f>
        <v>0</v>
      </c>
      <c r="G30" s="47"/>
      <c r="H30" s="47"/>
      <c r="I30" s="158">
        <v>0.21</v>
      </c>
      <c r="J30" s="157">
        <f>ROUND(ROUND((SUM(BE104:BE691)),2)*I30,2)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ROUND(SUM(BF104:BF691),2)</f>
        <v>0</v>
      </c>
      <c r="G31" s="47"/>
      <c r="H31" s="47"/>
      <c r="I31" s="158">
        <v>0.15</v>
      </c>
      <c r="J31" s="157">
        <f>ROUND(ROUND((SUM(BF104:BF691)),2)*I31,2)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ROUND(SUM(BG104:BG691),2)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ROUND(SUM(BH104:BH691),2)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ROUND(SUM(BI104:BI691),2)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104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Administrativně výrobní a výukové centrum řemesel, pavilon B,D,E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001 - SO 01 Blok B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>Kunčice nad Ostravicí</v>
      </c>
      <c r="G49" s="47"/>
      <c r="H49" s="47"/>
      <c r="I49" s="146" t="s">
        <v>27</v>
      </c>
      <c r="J49" s="147" t="str">
        <f>IF(J12="","",J12)</f>
        <v>2. 4. 2018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29</v>
      </c>
      <c r="D51" s="47"/>
      <c r="E51" s="47"/>
      <c r="F51" s="35" t="str">
        <f>E15</f>
        <v>ALPEKO plus, s.r.o.</v>
      </c>
      <c r="G51" s="47"/>
      <c r="H51" s="47"/>
      <c r="I51" s="146" t="s">
        <v>35</v>
      </c>
      <c r="J51" s="44" t="str">
        <f>E21</f>
        <v>ATRIS,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105</v>
      </c>
      <c r="D54" s="159"/>
      <c r="E54" s="159"/>
      <c r="F54" s="159"/>
      <c r="G54" s="159"/>
      <c r="H54" s="159"/>
      <c r="I54" s="173"/>
      <c r="J54" s="174" t="s">
        <v>106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107</v>
      </c>
      <c r="D56" s="47"/>
      <c r="E56" s="47"/>
      <c r="F56" s="47"/>
      <c r="G56" s="47"/>
      <c r="H56" s="47"/>
      <c r="I56" s="144"/>
      <c r="J56" s="155">
        <f>J104</f>
        <v>0</v>
      </c>
      <c r="K56" s="51"/>
      <c r="AU56" s="24" t="s">
        <v>108</v>
      </c>
    </row>
    <row r="57" spans="2:11" s="7" customFormat="1" ht="24.95" customHeight="1">
      <c r="B57" s="177"/>
      <c r="C57" s="178"/>
      <c r="D57" s="179" t="s">
        <v>109</v>
      </c>
      <c r="E57" s="180"/>
      <c r="F57" s="180"/>
      <c r="G57" s="180"/>
      <c r="H57" s="180"/>
      <c r="I57" s="181"/>
      <c r="J57" s="182">
        <f>J105</f>
        <v>0</v>
      </c>
      <c r="K57" s="183"/>
    </row>
    <row r="58" spans="2:11" s="8" customFormat="1" ht="19.9" customHeight="1">
      <c r="B58" s="184"/>
      <c r="C58" s="185"/>
      <c r="D58" s="186" t="s">
        <v>110</v>
      </c>
      <c r="E58" s="187"/>
      <c r="F58" s="187"/>
      <c r="G58" s="187"/>
      <c r="H58" s="187"/>
      <c r="I58" s="188"/>
      <c r="J58" s="189">
        <f>J106</f>
        <v>0</v>
      </c>
      <c r="K58" s="190"/>
    </row>
    <row r="59" spans="2:11" s="8" customFormat="1" ht="19.9" customHeight="1">
      <c r="B59" s="184"/>
      <c r="C59" s="185"/>
      <c r="D59" s="186" t="s">
        <v>111</v>
      </c>
      <c r="E59" s="187"/>
      <c r="F59" s="187"/>
      <c r="G59" s="187"/>
      <c r="H59" s="187"/>
      <c r="I59" s="188"/>
      <c r="J59" s="189">
        <f>J164</f>
        <v>0</v>
      </c>
      <c r="K59" s="190"/>
    </row>
    <row r="60" spans="2:11" s="8" customFormat="1" ht="19.9" customHeight="1">
      <c r="B60" s="184"/>
      <c r="C60" s="185"/>
      <c r="D60" s="186" t="s">
        <v>112</v>
      </c>
      <c r="E60" s="187"/>
      <c r="F60" s="187"/>
      <c r="G60" s="187"/>
      <c r="H60" s="187"/>
      <c r="I60" s="188"/>
      <c r="J60" s="189">
        <f>J182</f>
        <v>0</v>
      </c>
      <c r="K60" s="190"/>
    </row>
    <row r="61" spans="2:11" s="8" customFormat="1" ht="19.9" customHeight="1">
      <c r="B61" s="184"/>
      <c r="C61" s="185"/>
      <c r="D61" s="186" t="s">
        <v>113</v>
      </c>
      <c r="E61" s="187"/>
      <c r="F61" s="187"/>
      <c r="G61" s="187"/>
      <c r="H61" s="187"/>
      <c r="I61" s="188"/>
      <c r="J61" s="189">
        <f>J190</f>
        <v>0</v>
      </c>
      <c r="K61" s="190"/>
    </row>
    <row r="62" spans="2:11" s="8" customFormat="1" ht="19.9" customHeight="1">
      <c r="B62" s="184"/>
      <c r="C62" s="185"/>
      <c r="D62" s="186" t="s">
        <v>114</v>
      </c>
      <c r="E62" s="187"/>
      <c r="F62" s="187"/>
      <c r="G62" s="187"/>
      <c r="H62" s="187"/>
      <c r="I62" s="188"/>
      <c r="J62" s="189">
        <f>J215</f>
        <v>0</v>
      </c>
      <c r="K62" s="190"/>
    </row>
    <row r="63" spans="2:11" s="8" customFormat="1" ht="19.9" customHeight="1">
      <c r="B63" s="184"/>
      <c r="C63" s="185"/>
      <c r="D63" s="186" t="s">
        <v>115</v>
      </c>
      <c r="E63" s="187"/>
      <c r="F63" s="187"/>
      <c r="G63" s="187"/>
      <c r="H63" s="187"/>
      <c r="I63" s="188"/>
      <c r="J63" s="189">
        <f>J225</f>
        <v>0</v>
      </c>
      <c r="K63" s="190"/>
    </row>
    <row r="64" spans="2:11" s="8" customFormat="1" ht="19.9" customHeight="1">
      <c r="B64" s="184"/>
      <c r="C64" s="185"/>
      <c r="D64" s="186" t="s">
        <v>116</v>
      </c>
      <c r="E64" s="187"/>
      <c r="F64" s="187"/>
      <c r="G64" s="187"/>
      <c r="H64" s="187"/>
      <c r="I64" s="188"/>
      <c r="J64" s="189">
        <f>J229</f>
        <v>0</v>
      </c>
      <c r="K64" s="190"/>
    </row>
    <row r="65" spans="2:11" s="8" customFormat="1" ht="19.9" customHeight="1">
      <c r="B65" s="184"/>
      <c r="C65" s="185"/>
      <c r="D65" s="186" t="s">
        <v>117</v>
      </c>
      <c r="E65" s="187"/>
      <c r="F65" s="187"/>
      <c r="G65" s="187"/>
      <c r="H65" s="187"/>
      <c r="I65" s="188"/>
      <c r="J65" s="189">
        <f>J351</f>
        <v>0</v>
      </c>
      <c r="K65" s="190"/>
    </row>
    <row r="66" spans="2:11" s="8" customFormat="1" ht="19.9" customHeight="1">
      <c r="B66" s="184"/>
      <c r="C66" s="185"/>
      <c r="D66" s="186" t="s">
        <v>118</v>
      </c>
      <c r="E66" s="187"/>
      <c r="F66" s="187"/>
      <c r="G66" s="187"/>
      <c r="H66" s="187"/>
      <c r="I66" s="188"/>
      <c r="J66" s="189">
        <f>J364</f>
        <v>0</v>
      </c>
      <c r="K66" s="190"/>
    </row>
    <row r="67" spans="2:11" s="8" customFormat="1" ht="19.9" customHeight="1">
      <c r="B67" s="184"/>
      <c r="C67" s="185"/>
      <c r="D67" s="186" t="s">
        <v>119</v>
      </c>
      <c r="E67" s="187"/>
      <c r="F67" s="187"/>
      <c r="G67" s="187"/>
      <c r="H67" s="187"/>
      <c r="I67" s="188"/>
      <c r="J67" s="189">
        <f>J452</f>
        <v>0</v>
      </c>
      <c r="K67" s="190"/>
    </row>
    <row r="68" spans="2:11" s="8" customFormat="1" ht="19.9" customHeight="1">
      <c r="B68" s="184"/>
      <c r="C68" s="185"/>
      <c r="D68" s="186" t="s">
        <v>120</v>
      </c>
      <c r="E68" s="187"/>
      <c r="F68" s="187"/>
      <c r="G68" s="187"/>
      <c r="H68" s="187"/>
      <c r="I68" s="188"/>
      <c r="J68" s="189">
        <f>J467</f>
        <v>0</v>
      </c>
      <c r="K68" s="190"/>
    </row>
    <row r="69" spans="2:11" s="8" customFormat="1" ht="19.9" customHeight="1">
      <c r="B69" s="184"/>
      <c r="C69" s="185"/>
      <c r="D69" s="186" t="s">
        <v>121</v>
      </c>
      <c r="E69" s="187"/>
      <c r="F69" s="187"/>
      <c r="G69" s="187"/>
      <c r="H69" s="187"/>
      <c r="I69" s="188"/>
      <c r="J69" s="189">
        <f>J470</f>
        <v>0</v>
      </c>
      <c r="K69" s="190"/>
    </row>
    <row r="70" spans="2:11" s="8" customFormat="1" ht="19.9" customHeight="1">
      <c r="B70" s="184"/>
      <c r="C70" s="185"/>
      <c r="D70" s="186" t="s">
        <v>122</v>
      </c>
      <c r="E70" s="187"/>
      <c r="F70" s="187"/>
      <c r="G70" s="187"/>
      <c r="H70" s="187"/>
      <c r="I70" s="188"/>
      <c r="J70" s="189">
        <f>J476</f>
        <v>0</v>
      </c>
      <c r="K70" s="190"/>
    </row>
    <row r="71" spans="2:11" s="7" customFormat="1" ht="24.95" customHeight="1">
      <c r="B71" s="177"/>
      <c r="C71" s="178"/>
      <c r="D71" s="179" t="s">
        <v>123</v>
      </c>
      <c r="E71" s="180"/>
      <c r="F71" s="180"/>
      <c r="G71" s="180"/>
      <c r="H71" s="180"/>
      <c r="I71" s="181"/>
      <c r="J71" s="182">
        <f>J478</f>
        <v>0</v>
      </c>
      <c r="K71" s="183"/>
    </row>
    <row r="72" spans="2:11" s="8" customFormat="1" ht="19.9" customHeight="1">
      <c r="B72" s="184"/>
      <c r="C72" s="185"/>
      <c r="D72" s="186" t="s">
        <v>124</v>
      </c>
      <c r="E72" s="187"/>
      <c r="F72" s="187"/>
      <c r="G72" s="187"/>
      <c r="H72" s="187"/>
      <c r="I72" s="188"/>
      <c r="J72" s="189">
        <f>J479</f>
        <v>0</v>
      </c>
      <c r="K72" s="190"/>
    </row>
    <row r="73" spans="2:11" s="8" customFormat="1" ht="19.9" customHeight="1">
      <c r="B73" s="184"/>
      <c r="C73" s="185"/>
      <c r="D73" s="186" t="s">
        <v>125</v>
      </c>
      <c r="E73" s="187"/>
      <c r="F73" s="187"/>
      <c r="G73" s="187"/>
      <c r="H73" s="187"/>
      <c r="I73" s="188"/>
      <c r="J73" s="189">
        <f>J497</f>
        <v>0</v>
      </c>
      <c r="K73" s="190"/>
    </row>
    <row r="74" spans="2:11" s="8" customFormat="1" ht="19.9" customHeight="1">
      <c r="B74" s="184"/>
      <c r="C74" s="185"/>
      <c r="D74" s="186" t="s">
        <v>126</v>
      </c>
      <c r="E74" s="187"/>
      <c r="F74" s="187"/>
      <c r="G74" s="187"/>
      <c r="H74" s="187"/>
      <c r="I74" s="188"/>
      <c r="J74" s="189">
        <f>J505</f>
        <v>0</v>
      </c>
      <c r="K74" s="190"/>
    </row>
    <row r="75" spans="2:11" s="8" customFormat="1" ht="19.9" customHeight="1">
      <c r="B75" s="184"/>
      <c r="C75" s="185"/>
      <c r="D75" s="186" t="s">
        <v>127</v>
      </c>
      <c r="E75" s="187"/>
      <c r="F75" s="187"/>
      <c r="G75" s="187"/>
      <c r="H75" s="187"/>
      <c r="I75" s="188"/>
      <c r="J75" s="189">
        <f>J522</f>
        <v>0</v>
      </c>
      <c r="K75" s="190"/>
    </row>
    <row r="76" spans="2:11" s="8" customFormat="1" ht="19.9" customHeight="1">
      <c r="B76" s="184"/>
      <c r="C76" s="185"/>
      <c r="D76" s="186" t="s">
        <v>128</v>
      </c>
      <c r="E76" s="187"/>
      <c r="F76" s="187"/>
      <c r="G76" s="187"/>
      <c r="H76" s="187"/>
      <c r="I76" s="188"/>
      <c r="J76" s="189">
        <f>J534</f>
        <v>0</v>
      </c>
      <c r="K76" s="190"/>
    </row>
    <row r="77" spans="2:11" s="8" customFormat="1" ht="19.9" customHeight="1">
      <c r="B77" s="184"/>
      <c r="C77" s="185"/>
      <c r="D77" s="186" t="s">
        <v>129</v>
      </c>
      <c r="E77" s="187"/>
      <c r="F77" s="187"/>
      <c r="G77" s="187"/>
      <c r="H77" s="187"/>
      <c r="I77" s="188"/>
      <c r="J77" s="189">
        <f>J544</f>
        <v>0</v>
      </c>
      <c r="K77" s="190"/>
    </row>
    <row r="78" spans="2:11" s="8" customFormat="1" ht="19.9" customHeight="1">
      <c r="B78" s="184"/>
      <c r="C78" s="185"/>
      <c r="D78" s="186" t="s">
        <v>130</v>
      </c>
      <c r="E78" s="187"/>
      <c r="F78" s="187"/>
      <c r="G78" s="187"/>
      <c r="H78" s="187"/>
      <c r="I78" s="188"/>
      <c r="J78" s="189">
        <f>J603</f>
        <v>0</v>
      </c>
      <c r="K78" s="190"/>
    </row>
    <row r="79" spans="2:11" s="8" customFormat="1" ht="19.9" customHeight="1">
      <c r="B79" s="184"/>
      <c r="C79" s="185"/>
      <c r="D79" s="186" t="s">
        <v>131</v>
      </c>
      <c r="E79" s="187"/>
      <c r="F79" s="187"/>
      <c r="G79" s="187"/>
      <c r="H79" s="187"/>
      <c r="I79" s="188"/>
      <c r="J79" s="189">
        <f>J615</f>
        <v>0</v>
      </c>
      <c r="K79" s="190"/>
    </row>
    <row r="80" spans="2:11" s="8" customFormat="1" ht="19.9" customHeight="1">
      <c r="B80" s="184"/>
      <c r="C80" s="185"/>
      <c r="D80" s="186" t="s">
        <v>132</v>
      </c>
      <c r="E80" s="187"/>
      <c r="F80" s="187"/>
      <c r="G80" s="187"/>
      <c r="H80" s="187"/>
      <c r="I80" s="188"/>
      <c r="J80" s="189">
        <f>J647</f>
        <v>0</v>
      </c>
      <c r="K80" s="190"/>
    </row>
    <row r="81" spans="2:11" s="8" customFormat="1" ht="19.9" customHeight="1">
      <c r="B81" s="184"/>
      <c r="C81" s="185"/>
      <c r="D81" s="186" t="s">
        <v>133</v>
      </c>
      <c r="E81" s="187"/>
      <c r="F81" s="187"/>
      <c r="G81" s="187"/>
      <c r="H81" s="187"/>
      <c r="I81" s="188"/>
      <c r="J81" s="189">
        <f>J665</f>
        <v>0</v>
      </c>
      <c r="K81" s="190"/>
    </row>
    <row r="82" spans="2:11" s="8" customFormat="1" ht="19.9" customHeight="1">
      <c r="B82" s="184"/>
      <c r="C82" s="185"/>
      <c r="D82" s="186" t="s">
        <v>134</v>
      </c>
      <c r="E82" s="187"/>
      <c r="F82" s="187"/>
      <c r="G82" s="187"/>
      <c r="H82" s="187"/>
      <c r="I82" s="188"/>
      <c r="J82" s="189">
        <f>J677</f>
        <v>0</v>
      </c>
      <c r="K82" s="190"/>
    </row>
    <row r="83" spans="2:11" s="7" customFormat="1" ht="24.95" customHeight="1">
      <c r="B83" s="177"/>
      <c r="C83" s="178"/>
      <c r="D83" s="179" t="s">
        <v>135</v>
      </c>
      <c r="E83" s="180"/>
      <c r="F83" s="180"/>
      <c r="G83" s="180"/>
      <c r="H83" s="180"/>
      <c r="I83" s="181"/>
      <c r="J83" s="182">
        <f>J689</f>
        <v>0</v>
      </c>
      <c r="K83" s="183"/>
    </row>
    <row r="84" spans="2:11" s="8" customFormat="1" ht="19.9" customHeight="1">
      <c r="B84" s="184"/>
      <c r="C84" s="185"/>
      <c r="D84" s="186" t="s">
        <v>136</v>
      </c>
      <c r="E84" s="187"/>
      <c r="F84" s="187"/>
      <c r="G84" s="187"/>
      <c r="H84" s="187"/>
      <c r="I84" s="188"/>
      <c r="J84" s="189">
        <f>J690</f>
        <v>0</v>
      </c>
      <c r="K84" s="190"/>
    </row>
    <row r="85" spans="2:11" s="1" customFormat="1" ht="21.8" customHeight="1">
      <c r="B85" s="46"/>
      <c r="C85" s="47"/>
      <c r="D85" s="47"/>
      <c r="E85" s="47"/>
      <c r="F85" s="47"/>
      <c r="G85" s="47"/>
      <c r="H85" s="47"/>
      <c r="I85" s="144"/>
      <c r="J85" s="47"/>
      <c r="K85" s="51"/>
    </row>
    <row r="86" spans="2:11" s="1" customFormat="1" ht="6.95" customHeight="1">
      <c r="B86" s="67"/>
      <c r="C86" s="68"/>
      <c r="D86" s="68"/>
      <c r="E86" s="68"/>
      <c r="F86" s="68"/>
      <c r="G86" s="68"/>
      <c r="H86" s="68"/>
      <c r="I86" s="166"/>
      <c r="J86" s="68"/>
      <c r="K86" s="69"/>
    </row>
    <row r="90" spans="2:12" s="1" customFormat="1" ht="6.95" customHeight="1">
      <c r="B90" s="70"/>
      <c r="C90" s="71"/>
      <c r="D90" s="71"/>
      <c r="E90" s="71"/>
      <c r="F90" s="71"/>
      <c r="G90" s="71"/>
      <c r="H90" s="71"/>
      <c r="I90" s="169"/>
      <c r="J90" s="71"/>
      <c r="K90" s="71"/>
      <c r="L90" s="72"/>
    </row>
    <row r="91" spans="2:12" s="1" customFormat="1" ht="36.95" customHeight="1">
      <c r="B91" s="46"/>
      <c r="C91" s="73" t="s">
        <v>137</v>
      </c>
      <c r="D91" s="74"/>
      <c r="E91" s="74"/>
      <c r="F91" s="74"/>
      <c r="G91" s="74"/>
      <c r="H91" s="74"/>
      <c r="I91" s="191"/>
      <c r="J91" s="74"/>
      <c r="K91" s="74"/>
      <c r="L91" s="72"/>
    </row>
    <row r="92" spans="2:12" s="1" customFormat="1" ht="6.95" customHeight="1">
      <c r="B92" s="46"/>
      <c r="C92" s="74"/>
      <c r="D92" s="74"/>
      <c r="E92" s="74"/>
      <c r="F92" s="74"/>
      <c r="G92" s="74"/>
      <c r="H92" s="74"/>
      <c r="I92" s="191"/>
      <c r="J92" s="74"/>
      <c r="K92" s="74"/>
      <c r="L92" s="72"/>
    </row>
    <row r="93" spans="2:12" s="1" customFormat="1" ht="14.4" customHeight="1">
      <c r="B93" s="46"/>
      <c r="C93" s="76" t="s">
        <v>18</v>
      </c>
      <c r="D93" s="74"/>
      <c r="E93" s="74"/>
      <c r="F93" s="74"/>
      <c r="G93" s="74"/>
      <c r="H93" s="74"/>
      <c r="I93" s="191"/>
      <c r="J93" s="74"/>
      <c r="K93" s="74"/>
      <c r="L93" s="72"/>
    </row>
    <row r="94" spans="2:12" s="1" customFormat="1" ht="16.5" customHeight="1">
      <c r="B94" s="46"/>
      <c r="C94" s="74"/>
      <c r="D94" s="74"/>
      <c r="E94" s="192" t="str">
        <f>E7</f>
        <v>Administrativně výrobní a výukové centrum řemesel, pavilon B,D,E</v>
      </c>
      <c r="F94" s="76"/>
      <c r="G94" s="76"/>
      <c r="H94" s="76"/>
      <c r="I94" s="191"/>
      <c r="J94" s="74"/>
      <c r="K94" s="74"/>
      <c r="L94" s="72"/>
    </row>
    <row r="95" spans="2:12" s="1" customFormat="1" ht="14.4" customHeight="1">
      <c r="B95" s="46"/>
      <c r="C95" s="76" t="s">
        <v>101</v>
      </c>
      <c r="D95" s="74"/>
      <c r="E95" s="74"/>
      <c r="F95" s="74"/>
      <c r="G95" s="74"/>
      <c r="H95" s="74"/>
      <c r="I95" s="191"/>
      <c r="J95" s="74"/>
      <c r="K95" s="74"/>
      <c r="L95" s="72"/>
    </row>
    <row r="96" spans="2:12" s="1" customFormat="1" ht="17.25" customHeight="1">
      <c r="B96" s="46"/>
      <c r="C96" s="74"/>
      <c r="D96" s="74"/>
      <c r="E96" s="82" t="str">
        <f>E9</f>
        <v>001 - SO 01 Blok B</v>
      </c>
      <c r="F96" s="74"/>
      <c r="G96" s="74"/>
      <c r="H96" s="74"/>
      <c r="I96" s="191"/>
      <c r="J96" s="74"/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191"/>
      <c r="J97" s="74"/>
      <c r="K97" s="74"/>
      <c r="L97" s="72"/>
    </row>
    <row r="98" spans="2:12" s="1" customFormat="1" ht="18" customHeight="1">
      <c r="B98" s="46"/>
      <c r="C98" s="76" t="s">
        <v>25</v>
      </c>
      <c r="D98" s="74"/>
      <c r="E98" s="74"/>
      <c r="F98" s="193" t="str">
        <f>F12</f>
        <v>Kunčice nad Ostravicí</v>
      </c>
      <c r="G98" s="74"/>
      <c r="H98" s="74"/>
      <c r="I98" s="194" t="s">
        <v>27</v>
      </c>
      <c r="J98" s="85" t="str">
        <f>IF(J12="","",J12)</f>
        <v>2. 4. 2018</v>
      </c>
      <c r="K98" s="74"/>
      <c r="L98" s="72"/>
    </row>
    <row r="99" spans="2:12" s="1" customFormat="1" ht="6.95" customHeight="1">
      <c r="B99" s="46"/>
      <c r="C99" s="74"/>
      <c r="D99" s="74"/>
      <c r="E99" s="74"/>
      <c r="F99" s="74"/>
      <c r="G99" s="74"/>
      <c r="H99" s="74"/>
      <c r="I99" s="191"/>
      <c r="J99" s="74"/>
      <c r="K99" s="74"/>
      <c r="L99" s="72"/>
    </row>
    <row r="100" spans="2:12" s="1" customFormat="1" ht="13.5">
      <c r="B100" s="46"/>
      <c r="C100" s="76" t="s">
        <v>29</v>
      </c>
      <c r="D100" s="74"/>
      <c r="E100" s="74"/>
      <c r="F100" s="193" t="str">
        <f>E15</f>
        <v>ALPEKO plus, s.r.o.</v>
      </c>
      <c r="G100" s="74"/>
      <c r="H100" s="74"/>
      <c r="I100" s="194" t="s">
        <v>35</v>
      </c>
      <c r="J100" s="193" t="str">
        <f>E21</f>
        <v>ATRIS, s.r.o.</v>
      </c>
      <c r="K100" s="74"/>
      <c r="L100" s="72"/>
    </row>
    <row r="101" spans="2:12" s="1" customFormat="1" ht="14.4" customHeight="1">
      <c r="B101" s="46"/>
      <c r="C101" s="76" t="s">
        <v>33</v>
      </c>
      <c r="D101" s="74"/>
      <c r="E101" s="74"/>
      <c r="F101" s="193" t="str">
        <f>IF(E18="","",E18)</f>
        <v/>
      </c>
      <c r="G101" s="74"/>
      <c r="H101" s="74"/>
      <c r="I101" s="191"/>
      <c r="J101" s="74"/>
      <c r="K101" s="74"/>
      <c r="L101" s="72"/>
    </row>
    <row r="102" spans="2:12" s="1" customFormat="1" ht="10.3" customHeight="1">
      <c r="B102" s="46"/>
      <c r="C102" s="74"/>
      <c r="D102" s="74"/>
      <c r="E102" s="74"/>
      <c r="F102" s="74"/>
      <c r="G102" s="74"/>
      <c r="H102" s="74"/>
      <c r="I102" s="191"/>
      <c r="J102" s="74"/>
      <c r="K102" s="74"/>
      <c r="L102" s="72"/>
    </row>
    <row r="103" spans="2:20" s="9" customFormat="1" ht="29.25" customHeight="1">
      <c r="B103" s="195"/>
      <c r="C103" s="196" t="s">
        <v>138</v>
      </c>
      <c r="D103" s="197" t="s">
        <v>58</v>
      </c>
      <c r="E103" s="197" t="s">
        <v>54</v>
      </c>
      <c r="F103" s="197" t="s">
        <v>139</v>
      </c>
      <c r="G103" s="197" t="s">
        <v>140</v>
      </c>
      <c r="H103" s="197" t="s">
        <v>141</v>
      </c>
      <c r="I103" s="198" t="s">
        <v>142</v>
      </c>
      <c r="J103" s="197" t="s">
        <v>106</v>
      </c>
      <c r="K103" s="199" t="s">
        <v>143</v>
      </c>
      <c r="L103" s="200"/>
      <c r="M103" s="102" t="s">
        <v>144</v>
      </c>
      <c r="N103" s="103" t="s">
        <v>43</v>
      </c>
      <c r="O103" s="103" t="s">
        <v>145</v>
      </c>
      <c r="P103" s="103" t="s">
        <v>146</v>
      </c>
      <c r="Q103" s="103" t="s">
        <v>147</v>
      </c>
      <c r="R103" s="103" t="s">
        <v>148</v>
      </c>
      <c r="S103" s="103" t="s">
        <v>149</v>
      </c>
      <c r="T103" s="104" t="s">
        <v>150</v>
      </c>
    </row>
    <row r="104" spans="2:63" s="1" customFormat="1" ht="29.25" customHeight="1">
      <c r="B104" s="46"/>
      <c r="C104" s="108" t="s">
        <v>107</v>
      </c>
      <c r="D104" s="74"/>
      <c r="E104" s="74"/>
      <c r="F104" s="74"/>
      <c r="G104" s="74"/>
      <c r="H104" s="74"/>
      <c r="I104" s="191"/>
      <c r="J104" s="201">
        <f>BK104</f>
        <v>0</v>
      </c>
      <c r="K104" s="74"/>
      <c r="L104" s="72"/>
      <c r="M104" s="105"/>
      <c r="N104" s="106"/>
      <c r="O104" s="106"/>
      <c r="P104" s="202">
        <f>P105+P478+P689</f>
        <v>0</v>
      </c>
      <c r="Q104" s="106"/>
      <c r="R104" s="202">
        <f>R105+R478+R689</f>
        <v>52.034233009999994</v>
      </c>
      <c r="S104" s="106"/>
      <c r="T104" s="203">
        <f>T105+T478+T689</f>
        <v>57.10921370000001</v>
      </c>
      <c r="AT104" s="24" t="s">
        <v>72</v>
      </c>
      <c r="AU104" s="24" t="s">
        <v>108</v>
      </c>
      <c r="BK104" s="204">
        <f>BK105+BK478+BK689</f>
        <v>0</v>
      </c>
    </row>
    <row r="105" spans="2:63" s="10" customFormat="1" ht="37.4" customHeight="1">
      <c r="B105" s="205"/>
      <c r="C105" s="206"/>
      <c r="D105" s="207" t="s">
        <v>72</v>
      </c>
      <c r="E105" s="208" t="s">
        <v>151</v>
      </c>
      <c r="F105" s="208" t="s">
        <v>152</v>
      </c>
      <c r="G105" s="206"/>
      <c r="H105" s="206"/>
      <c r="I105" s="209"/>
      <c r="J105" s="210">
        <f>BK105</f>
        <v>0</v>
      </c>
      <c r="K105" s="206"/>
      <c r="L105" s="211"/>
      <c r="M105" s="212"/>
      <c r="N105" s="213"/>
      <c r="O105" s="213"/>
      <c r="P105" s="214">
        <f>P106+P164+P182+P190+P215+P225+P229+P351+P364+P452+P467+P470+P476</f>
        <v>0</v>
      </c>
      <c r="Q105" s="213"/>
      <c r="R105" s="214">
        <f>R106+R164+R182+R190+R215+R225+R229+R351+R364+R452+R467+R470+R476</f>
        <v>46.78358623</v>
      </c>
      <c r="S105" s="213"/>
      <c r="T105" s="215">
        <f>T106+T164+T182+T190+T215+T225+T229+T351+T364+T452+T467+T470+T476</f>
        <v>55.85567300000001</v>
      </c>
      <c r="AR105" s="216" t="s">
        <v>24</v>
      </c>
      <c r="AT105" s="217" t="s">
        <v>72</v>
      </c>
      <c r="AU105" s="217" t="s">
        <v>73</v>
      </c>
      <c r="AY105" s="216" t="s">
        <v>153</v>
      </c>
      <c r="BK105" s="218">
        <f>BK106+BK164+BK182+BK190+BK215+BK225+BK229+BK351+BK364+BK452+BK467+BK470+BK476</f>
        <v>0</v>
      </c>
    </row>
    <row r="106" spans="2:63" s="10" customFormat="1" ht="19.9" customHeight="1">
      <c r="B106" s="205"/>
      <c r="C106" s="206"/>
      <c r="D106" s="207" t="s">
        <v>72</v>
      </c>
      <c r="E106" s="219" t="s">
        <v>24</v>
      </c>
      <c r="F106" s="219" t="s">
        <v>154</v>
      </c>
      <c r="G106" s="206"/>
      <c r="H106" s="206"/>
      <c r="I106" s="209"/>
      <c r="J106" s="220">
        <f>BK106</f>
        <v>0</v>
      </c>
      <c r="K106" s="206"/>
      <c r="L106" s="211"/>
      <c r="M106" s="212"/>
      <c r="N106" s="213"/>
      <c r="O106" s="213"/>
      <c r="P106" s="214">
        <f>SUM(P107:P163)</f>
        <v>0</v>
      </c>
      <c r="Q106" s="213"/>
      <c r="R106" s="214">
        <f>SUM(R107:R163)</f>
        <v>0.001</v>
      </c>
      <c r="S106" s="213"/>
      <c r="T106" s="215">
        <f>SUM(T107:T163)</f>
        <v>33.351400000000005</v>
      </c>
      <c r="AR106" s="216" t="s">
        <v>24</v>
      </c>
      <c r="AT106" s="217" t="s">
        <v>72</v>
      </c>
      <c r="AU106" s="217" t="s">
        <v>24</v>
      </c>
      <c r="AY106" s="216" t="s">
        <v>153</v>
      </c>
      <c r="BK106" s="218">
        <f>SUM(BK107:BK163)</f>
        <v>0</v>
      </c>
    </row>
    <row r="107" spans="2:65" s="1" customFormat="1" ht="16.5" customHeight="1">
      <c r="B107" s="46"/>
      <c r="C107" s="221" t="s">
        <v>24</v>
      </c>
      <c r="D107" s="221" t="s">
        <v>155</v>
      </c>
      <c r="E107" s="222" t="s">
        <v>156</v>
      </c>
      <c r="F107" s="223" t="s">
        <v>157</v>
      </c>
      <c r="G107" s="224" t="s">
        <v>158</v>
      </c>
      <c r="H107" s="225">
        <v>26.95</v>
      </c>
      <c r="I107" s="226"/>
      <c r="J107" s="227">
        <f>ROUND(I107*H107,2)</f>
        <v>0</v>
      </c>
      <c r="K107" s="223" t="s">
        <v>159</v>
      </c>
      <c r="L107" s="72"/>
      <c r="M107" s="228" t="s">
        <v>22</v>
      </c>
      <c r="N107" s="229" t="s">
        <v>44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0.255</v>
      </c>
      <c r="T107" s="231">
        <f>S107*H107</f>
        <v>6.87225</v>
      </c>
      <c r="AR107" s="24" t="s">
        <v>160</v>
      </c>
      <c r="AT107" s="24" t="s">
        <v>155</v>
      </c>
      <c r="AU107" s="24" t="s">
        <v>82</v>
      </c>
      <c r="AY107" s="24" t="s">
        <v>153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24</v>
      </c>
      <c r="BK107" s="232">
        <f>ROUND(I107*H107,2)</f>
        <v>0</v>
      </c>
      <c r="BL107" s="24" t="s">
        <v>160</v>
      </c>
      <c r="BM107" s="24" t="s">
        <v>161</v>
      </c>
    </row>
    <row r="108" spans="2:51" s="11" customFormat="1" ht="13.5">
      <c r="B108" s="233"/>
      <c r="C108" s="234"/>
      <c r="D108" s="235" t="s">
        <v>162</v>
      </c>
      <c r="E108" s="236" t="s">
        <v>22</v>
      </c>
      <c r="F108" s="237" t="s">
        <v>163</v>
      </c>
      <c r="G108" s="234"/>
      <c r="H108" s="236" t="s">
        <v>22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162</v>
      </c>
      <c r="AU108" s="243" t="s">
        <v>82</v>
      </c>
      <c r="AV108" s="11" t="s">
        <v>24</v>
      </c>
      <c r="AW108" s="11" t="s">
        <v>37</v>
      </c>
      <c r="AX108" s="11" t="s">
        <v>73</v>
      </c>
      <c r="AY108" s="243" t="s">
        <v>153</v>
      </c>
    </row>
    <row r="109" spans="2:51" s="11" customFormat="1" ht="13.5">
      <c r="B109" s="233"/>
      <c r="C109" s="234"/>
      <c r="D109" s="235" t="s">
        <v>162</v>
      </c>
      <c r="E109" s="236" t="s">
        <v>22</v>
      </c>
      <c r="F109" s="237" t="s">
        <v>164</v>
      </c>
      <c r="G109" s="234"/>
      <c r="H109" s="236" t="s">
        <v>22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162</v>
      </c>
      <c r="AU109" s="243" t="s">
        <v>82</v>
      </c>
      <c r="AV109" s="11" t="s">
        <v>24</v>
      </c>
      <c r="AW109" s="11" t="s">
        <v>37</v>
      </c>
      <c r="AX109" s="11" t="s">
        <v>73</v>
      </c>
      <c r="AY109" s="243" t="s">
        <v>153</v>
      </c>
    </row>
    <row r="110" spans="2:51" s="12" customFormat="1" ht="13.5">
      <c r="B110" s="244"/>
      <c r="C110" s="245"/>
      <c r="D110" s="235" t="s">
        <v>162</v>
      </c>
      <c r="E110" s="246" t="s">
        <v>22</v>
      </c>
      <c r="F110" s="247" t="s">
        <v>165</v>
      </c>
      <c r="G110" s="245"/>
      <c r="H110" s="248">
        <v>26.95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AT110" s="254" t="s">
        <v>162</v>
      </c>
      <c r="AU110" s="254" t="s">
        <v>82</v>
      </c>
      <c r="AV110" s="12" t="s">
        <v>82</v>
      </c>
      <c r="AW110" s="12" t="s">
        <v>37</v>
      </c>
      <c r="AX110" s="12" t="s">
        <v>24</v>
      </c>
      <c r="AY110" s="254" t="s">
        <v>153</v>
      </c>
    </row>
    <row r="111" spans="2:65" s="1" customFormat="1" ht="16.5" customHeight="1">
      <c r="B111" s="46"/>
      <c r="C111" s="221" t="s">
        <v>82</v>
      </c>
      <c r="D111" s="221" t="s">
        <v>155</v>
      </c>
      <c r="E111" s="222" t="s">
        <v>166</v>
      </c>
      <c r="F111" s="223" t="s">
        <v>167</v>
      </c>
      <c r="G111" s="224" t="s">
        <v>158</v>
      </c>
      <c r="H111" s="225">
        <v>34.59</v>
      </c>
      <c r="I111" s="226"/>
      <c r="J111" s="227">
        <f>ROUND(I111*H111,2)</f>
        <v>0</v>
      </c>
      <c r="K111" s="223" t="s">
        <v>159</v>
      </c>
      <c r="L111" s="72"/>
      <c r="M111" s="228" t="s">
        <v>22</v>
      </c>
      <c r="N111" s="229" t="s">
        <v>44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0.5</v>
      </c>
      <c r="T111" s="231">
        <f>S111*H111</f>
        <v>17.295</v>
      </c>
      <c r="AR111" s="24" t="s">
        <v>160</v>
      </c>
      <c r="AT111" s="24" t="s">
        <v>155</v>
      </c>
      <c r="AU111" s="24" t="s">
        <v>82</v>
      </c>
      <c r="AY111" s="24" t="s">
        <v>153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24</v>
      </c>
      <c r="BK111" s="232">
        <f>ROUND(I111*H111,2)</f>
        <v>0</v>
      </c>
      <c r="BL111" s="24" t="s">
        <v>160</v>
      </c>
      <c r="BM111" s="24" t="s">
        <v>168</v>
      </c>
    </row>
    <row r="112" spans="2:51" s="11" customFormat="1" ht="13.5">
      <c r="B112" s="233"/>
      <c r="C112" s="234"/>
      <c r="D112" s="235" t="s">
        <v>162</v>
      </c>
      <c r="E112" s="236" t="s">
        <v>22</v>
      </c>
      <c r="F112" s="237" t="s">
        <v>169</v>
      </c>
      <c r="G112" s="234"/>
      <c r="H112" s="236" t="s">
        <v>22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162</v>
      </c>
      <c r="AU112" s="243" t="s">
        <v>82</v>
      </c>
      <c r="AV112" s="11" t="s">
        <v>24</v>
      </c>
      <c r="AW112" s="11" t="s">
        <v>37</v>
      </c>
      <c r="AX112" s="11" t="s">
        <v>73</v>
      </c>
      <c r="AY112" s="243" t="s">
        <v>153</v>
      </c>
    </row>
    <row r="113" spans="2:51" s="11" customFormat="1" ht="13.5">
      <c r="B113" s="233"/>
      <c r="C113" s="234"/>
      <c r="D113" s="235" t="s">
        <v>162</v>
      </c>
      <c r="E113" s="236" t="s">
        <v>22</v>
      </c>
      <c r="F113" s="237" t="s">
        <v>170</v>
      </c>
      <c r="G113" s="234"/>
      <c r="H113" s="236" t="s">
        <v>22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162</v>
      </c>
      <c r="AU113" s="243" t="s">
        <v>82</v>
      </c>
      <c r="AV113" s="11" t="s">
        <v>24</v>
      </c>
      <c r="AW113" s="11" t="s">
        <v>37</v>
      </c>
      <c r="AX113" s="11" t="s">
        <v>73</v>
      </c>
      <c r="AY113" s="243" t="s">
        <v>153</v>
      </c>
    </row>
    <row r="114" spans="2:51" s="12" customFormat="1" ht="13.5">
      <c r="B114" s="244"/>
      <c r="C114" s="245"/>
      <c r="D114" s="235" t="s">
        <v>162</v>
      </c>
      <c r="E114" s="246" t="s">
        <v>22</v>
      </c>
      <c r="F114" s="247" t="s">
        <v>171</v>
      </c>
      <c r="G114" s="245"/>
      <c r="H114" s="248">
        <v>7.64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162</v>
      </c>
      <c r="AU114" s="254" t="s">
        <v>82</v>
      </c>
      <c r="AV114" s="12" t="s">
        <v>82</v>
      </c>
      <c r="AW114" s="12" t="s">
        <v>37</v>
      </c>
      <c r="AX114" s="12" t="s">
        <v>73</v>
      </c>
      <c r="AY114" s="254" t="s">
        <v>153</v>
      </c>
    </row>
    <row r="115" spans="2:51" s="11" customFormat="1" ht="13.5">
      <c r="B115" s="233"/>
      <c r="C115" s="234"/>
      <c r="D115" s="235" t="s">
        <v>162</v>
      </c>
      <c r="E115" s="236" t="s">
        <v>22</v>
      </c>
      <c r="F115" s="237" t="s">
        <v>164</v>
      </c>
      <c r="G115" s="234"/>
      <c r="H115" s="236" t="s">
        <v>22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162</v>
      </c>
      <c r="AU115" s="243" t="s">
        <v>82</v>
      </c>
      <c r="AV115" s="11" t="s">
        <v>24</v>
      </c>
      <c r="AW115" s="11" t="s">
        <v>37</v>
      </c>
      <c r="AX115" s="11" t="s">
        <v>73</v>
      </c>
      <c r="AY115" s="243" t="s">
        <v>153</v>
      </c>
    </row>
    <row r="116" spans="2:51" s="12" customFormat="1" ht="13.5">
      <c r="B116" s="244"/>
      <c r="C116" s="245"/>
      <c r="D116" s="235" t="s">
        <v>162</v>
      </c>
      <c r="E116" s="246" t="s">
        <v>22</v>
      </c>
      <c r="F116" s="247" t="s">
        <v>165</v>
      </c>
      <c r="G116" s="245"/>
      <c r="H116" s="248">
        <v>26.95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162</v>
      </c>
      <c r="AU116" s="254" t="s">
        <v>82</v>
      </c>
      <c r="AV116" s="12" t="s">
        <v>82</v>
      </c>
      <c r="AW116" s="12" t="s">
        <v>37</v>
      </c>
      <c r="AX116" s="12" t="s">
        <v>73</v>
      </c>
      <c r="AY116" s="254" t="s">
        <v>153</v>
      </c>
    </row>
    <row r="117" spans="2:51" s="13" customFormat="1" ht="13.5">
      <c r="B117" s="255"/>
      <c r="C117" s="256"/>
      <c r="D117" s="235" t="s">
        <v>162</v>
      </c>
      <c r="E117" s="257" t="s">
        <v>22</v>
      </c>
      <c r="F117" s="258" t="s">
        <v>172</v>
      </c>
      <c r="G117" s="256"/>
      <c r="H117" s="259">
        <v>34.59</v>
      </c>
      <c r="I117" s="260"/>
      <c r="J117" s="256"/>
      <c r="K117" s="256"/>
      <c r="L117" s="261"/>
      <c r="M117" s="262"/>
      <c r="N117" s="263"/>
      <c r="O117" s="263"/>
      <c r="P117" s="263"/>
      <c r="Q117" s="263"/>
      <c r="R117" s="263"/>
      <c r="S117" s="263"/>
      <c r="T117" s="264"/>
      <c r="AT117" s="265" t="s">
        <v>162</v>
      </c>
      <c r="AU117" s="265" t="s">
        <v>82</v>
      </c>
      <c r="AV117" s="13" t="s">
        <v>160</v>
      </c>
      <c r="AW117" s="13" t="s">
        <v>37</v>
      </c>
      <c r="AX117" s="13" t="s">
        <v>24</v>
      </c>
      <c r="AY117" s="265" t="s">
        <v>153</v>
      </c>
    </row>
    <row r="118" spans="2:65" s="1" customFormat="1" ht="16.5" customHeight="1">
      <c r="B118" s="46"/>
      <c r="C118" s="221" t="s">
        <v>173</v>
      </c>
      <c r="D118" s="221" t="s">
        <v>155</v>
      </c>
      <c r="E118" s="222" t="s">
        <v>174</v>
      </c>
      <c r="F118" s="223" t="s">
        <v>175</v>
      </c>
      <c r="G118" s="224" t="s">
        <v>158</v>
      </c>
      <c r="H118" s="225">
        <v>26.95</v>
      </c>
      <c r="I118" s="226"/>
      <c r="J118" s="227">
        <f>ROUND(I118*H118,2)</f>
        <v>0</v>
      </c>
      <c r="K118" s="223" t="s">
        <v>159</v>
      </c>
      <c r="L118" s="72"/>
      <c r="M118" s="228" t="s">
        <v>22</v>
      </c>
      <c r="N118" s="229" t="s">
        <v>44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0.185</v>
      </c>
      <c r="T118" s="231">
        <f>S118*H118</f>
        <v>4.9857499999999995</v>
      </c>
      <c r="AR118" s="24" t="s">
        <v>160</v>
      </c>
      <c r="AT118" s="24" t="s">
        <v>155</v>
      </c>
      <c r="AU118" s="24" t="s">
        <v>82</v>
      </c>
      <c r="AY118" s="24" t="s">
        <v>153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24</v>
      </c>
      <c r="BK118" s="232">
        <f>ROUND(I118*H118,2)</f>
        <v>0</v>
      </c>
      <c r="BL118" s="24" t="s">
        <v>160</v>
      </c>
      <c r="BM118" s="24" t="s">
        <v>176</v>
      </c>
    </row>
    <row r="119" spans="2:51" s="11" customFormat="1" ht="13.5">
      <c r="B119" s="233"/>
      <c r="C119" s="234"/>
      <c r="D119" s="235" t="s">
        <v>162</v>
      </c>
      <c r="E119" s="236" t="s">
        <v>22</v>
      </c>
      <c r="F119" s="237" t="s">
        <v>163</v>
      </c>
      <c r="G119" s="234"/>
      <c r="H119" s="236" t="s">
        <v>22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AT119" s="243" t="s">
        <v>162</v>
      </c>
      <c r="AU119" s="243" t="s">
        <v>82</v>
      </c>
      <c r="AV119" s="11" t="s">
        <v>24</v>
      </c>
      <c r="AW119" s="11" t="s">
        <v>37</v>
      </c>
      <c r="AX119" s="11" t="s">
        <v>73</v>
      </c>
      <c r="AY119" s="243" t="s">
        <v>153</v>
      </c>
    </row>
    <row r="120" spans="2:51" s="11" customFormat="1" ht="13.5">
      <c r="B120" s="233"/>
      <c r="C120" s="234"/>
      <c r="D120" s="235" t="s">
        <v>162</v>
      </c>
      <c r="E120" s="236" t="s">
        <v>22</v>
      </c>
      <c r="F120" s="237" t="s">
        <v>164</v>
      </c>
      <c r="G120" s="234"/>
      <c r="H120" s="236" t="s">
        <v>22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162</v>
      </c>
      <c r="AU120" s="243" t="s">
        <v>82</v>
      </c>
      <c r="AV120" s="11" t="s">
        <v>24</v>
      </c>
      <c r="AW120" s="11" t="s">
        <v>37</v>
      </c>
      <c r="AX120" s="11" t="s">
        <v>73</v>
      </c>
      <c r="AY120" s="243" t="s">
        <v>153</v>
      </c>
    </row>
    <row r="121" spans="2:51" s="12" customFormat="1" ht="13.5">
      <c r="B121" s="244"/>
      <c r="C121" s="245"/>
      <c r="D121" s="235" t="s">
        <v>162</v>
      </c>
      <c r="E121" s="246" t="s">
        <v>22</v>
      </c>
      <c r="F121" s="247" t="s">
        <v>165</v>
      </c>
      <c r="G121" s="245"/>
      <c r="H121" s="248">
        <v>26.95</v>
      </c>
      <c r="I121" s="249"/>
      <c r="J121" s="245"/>
      <c r="K121" s="245"/>
      <c r="L121" s="250"/>
      <c r="M121" s="251"/>
      <c r="N121" s="252"/>
      <c r="O121" s="252"/>
      <c r="P121" s="252"/>
      <c r="Q121" s="252"/>
      <c r="R121" s="252"/>
      <c r="S121" s="252"/>
      <c r="T121" s="253"/>
      <c r="AT121" s="254" t="s">
        <v>162</v>
      </c>
      <c r="AU121" s="254" t="s">
        <v>82</v>
      </c>
      <c r="AV121" s="12" t="s">
        <v>82</v>
      </c>
      <c r="AW121" s="12" t="s">
        <v>37</v>
      </c>
      <c r="AX121" s="12" t="s">
        <v>24</v>
      </c>
      <c r="AY121" s="254" t="s">
        <v>153</v>
      </c>
    </row>
    <row r="122" spans="2:65" s="1" customFormat="1" ht="16.5" customHeight="1">
      <c r="B122" s="46"/>
      <c r="C122" s="221" t="s">
        <v>160</v>
      </c>
      <c r="D122" s="221" t="s">
        <v>155</v>
      </c>
      <c r="E122" s="222" t="s">
        <v>177</v>
      </c>
      <c r="F122" s="223" t="s">
        <v>178</v>
      </c>
      <c r="G122" s="224" t="s">
        <v>158</v>
      </c>
      <c r="H122" s="225">
        <v>7.64</v>
      </c>
      <c r="I122" s="226"/>
      <c r="J122" s="227">
        <f>ROUND(I122*H122,2)</f>
        <v>0</v>
      </c>
      <c r="K122" s="223" t="s">
        <v>159</v>
      </c>
      <c r="L122" s="72"/>
      <c r="M122" s="228" t="s">
        <v>22</v>
      </c>
      <c r="N122" s="229" t="s">
        <v>44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0.229</v>
      </c>
      <c r="T122" s="231">
        <f>S122*H122</f>
        <v>1.74956</v>
      </c>
      <c r="AR122" s="24" t="s">
        <v>160</v>
      </c>
      <c r="AT122" s="24" t="s">
        <v>155</v>
      </c>
      <c r="AU122" s="24" t="s">
        <v>82</v>
      </c>
      <c r="AY122" s="24" t="s">
        <v>153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24</v>
      </c>
      <c r="BK122" s="232">
        <f>ROUND(I122*H122,2)</f>
        <v>0</v>
      </c>
      <c r="BL122" s="24" t="s">
        <v>160</v>
      </c>
      <c r="BM122" s="24" t="s">
        <v>179</v>
      </c>
    </row>
    <row r="123" spans="2:51" s="11" customFormat="1" ht="13.5">
      <c r="B123" s="233"/>
      <c r="C123" s="234"/>
      <c r="D123" s="235" t="s">
        <v>162</v>
      </c>
      <c r="E123" s="236" t="s">
        <v>22</v>
      </c>
      <c r="F123" s="237" t="s">
        <v>169</v>
      </c>
      <c r="G123" s="234"/>
      <c r="H123" s="236" t="s">
        <v>22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162</v>
      </c>
      <c r="AU123" s="243" t="s">
        <v>82</v>
      </c>
      <c r="AV123" s="11" t="s">
        <v>24</v>
      </c>
      <c r="AW123" s="11" t="s">
        <v>37</v>
      </c>
      <c r="AX123" s="11" t="s">
        <v>73</v>
      </c>
      <c r="AY123" s="243" t="s">
        <v>153</v>
      </c>
    </row>
    <row r="124" spans="2:51" s="11" customFormat="1" ht="13.5">
      <c r="B124" s="233"/>
      <c r="C124" s="234"/>
      <c r="D124" s="235" t="s">
        <v>162</v>
      </c>
      <c r="E124" s="236" t="s">
        <v>22</v>
      </c>
      <c r="F124" s="237" t="s">
        <v>170</v>
      </c>
      <c r="G124" s="234"/>
      <c r="H124" s="236" t="s">
        <v>22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162</v>
      </c>
      <c r="AU124" s="243" t="s">
        <v>82</v>
      </c>
      <c r="AV124" s="11" t="s">
        <v>24</v>
      </c>
      <c r="AW124" s="11" t="s">
        <v>37</v>
      </c>
      <c r="AX124" s="11" t="s">
        <v>73</v>
      </c>
      <c r="AY124" s="243" t="s">
        <v>153</v>
      </c>
    </row>
    <row r="125" spans="2:51" s="12" customFormat="1" ht="13.5">
      <c r="B125" s="244"/>
      <c r="C125" s="245"/>
      <c r="D125" s="235" t="s">
        <v>162</v>
      </c>
      <c r="E125" s="246" t="s">
        <v>22</v>
      </c>
      <c r="F125" s="247" t="s">
        <v>171</v>
      </c>
      <c r="G125" s="245"/>
      <c r="H125" s="248">
        <v>7.64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162</v>
      </c>
      <c r="AU125" s="254" t="s">
        <v>82</v>
      </c>
      <c r="AV125" s="12" t="s">
        <v>82</v>
      </c>
      <c r="AW125" s="12" t="s">
        <v>37</v>
      </c>
      <c r="AX125" s="12" t="s">
        <v>24</v>
      </c>
      <c r="AY125" s="254" t="s">
        <v>153</v>
      </c>
    </row>
    <row r="126" spans="2:65" s="1" customFormat="1" ht="16.5" customHeight="1">
      <c r="B126" s="46"/>
      <c r="C126" s="221" t="s">
        <v>180</v>
      </c>
      <c r="D126" s="221" t="s">
        <v>155</v>
      </c>
      <c r="E126" s="222" t="s">
        <v>181</v>
      </c>
      <c r="F126" s="223" t="s">
        <v>182</v>
      </c>
      <c r="G126" s="224" t="s">
        <v>158</v>
      </c>
      <c r="H126" s="225">
        <v>7.64</v>
      </c>
      <c r="I126" s="226"/>
      <c r="J126" s="227">
        <f>ROUND(I126*H126,2)</f>
        <v>0</v>
      </c>
      <c r="K126" s="223" t="s">
        <v>159</v>
      </c>
      <c r="L126" s="72"/>
      <c r="M126" s="228" t="s">
        <v>22</v>
      </c>
      <c r="N126" s="229" t="s">
        <v>44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0.181</v>
      </c>
      <c r="T126" s="231">
        <f>S126*H126</f>
        <v>1.3828399999999998</v>
      </c>
      <c r="AR126" s="24" t="s">
        <v>160</v>
      </c>
      <c r="AT126" s="24" t="s">
        <v>155</v>
      </c>
      <c r="AU126" s="24" t="s">
        <v>82</v>
      </c>
      <c r="AY126" s="24" t="s">
        <v>153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24</v>
      </c>
      <c r="BK126" s="232">
        <f>ROUND(I126*H126,2)</f>
        <v>0</v>
      </c>
      <c r="BL126" s="24" t="s">
        <v>160</v>
      </c>
      <c r="BM126" s="24" t="s">
        <v>183</v>
      </c>
    </row>
    <row r="127" spans="2:51" s="11" customFormat="1" ht="13.5">
      <c r="B127" s="233"/>
      <c r="C127" s="234"/>
      <c r="D127" s="235" t="s">
        <v>162</v>
      </c>
      <c r="E127" s="236" t="s">
        <v>22</v>
      </c>
      <c r="F127" s="237" t="s">
        <v>169</v>
      </c>
      <c r="G127" s="234"/>
      <c r="H127" s="236" t="s">
        <v>22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162</v>
      </c>
      <c r="AU127" s="243" t="s">
        <v>82</v>
      </c>
      <c r="AV127" s="11" t="s">
        <v>24</v>
      </c>
      <c r="AW127" s="11" t="s">
        <v>37</v>
      </c>
      <c r="AX127" s="11" t="s">
        <v>73</v>
      </c>
      <c r="AY127" s="243" t="s">
        <v>153</v>
      </c>
    </row>
    <row r="128" spans="2:51" s="11" customFormat="1" ht="13.5">
      <c r="B128" s="233"/>
      <c r="C128" s="234"/>
      <c r="D128" s="235" t="s">
        <v>162</v>
      </c>
      <c r="E128" s="236" t="s">
        <v>22</v>
      </c>
      <c r="F128" s="237" t="s">
        <v>170</v>
      </c>
      <c r="G128" s="234"/>
      <c r="H128" s="236" t="s">
        <v>22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162</v>
      </c>
      <c r="AU128" s="243" t="s">
        <v>82</v>
      </c>
      <c r="AV128" s="11" t="s">
        <v>24</v>
      </c>
      <c r="AW128" s="11" t="s">
        <v>37</v>
      </c>
      <c r="AX128" s="11" t="s">
        <v>73</v>
      </c>
      <c r="AY128" s="243" t="s">
        <v>153</v>
      </c>
    </row>
    <row r="129" spans="2:51" s="12" customFormat="1" ht="13.5">
      <c r="B129" s="244"/>
      <c r="C129" s="245"/>
      <c r="D129" s="235" t="s">
        <v>162</v>
      </c>
      <c r="E129" s="246" t="s">
        <v>22</v>
      </c>
      <c r="F129" s="247" t="s">
        <v>171</v>
      </c>
      <c r="G129" s="245"/>
      <c r="H129" s="248">
        <v>7.64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162</v>
      </c>
      <c r="AU129" s="254" t="s">
        <v>82</v>
      </c>
      <c r="AV129" s="12" t="s">
        <v>82</v>
      </c>
      <c r="AW129" s="12" t="s">
        <v>37</v>
      </c>
      <c r="AX129" s="12" t="s">
        <v>24</v>
      </c>
      <c r="AY129" s="254" t="s">
        <v>153</v>
      </c>
    </row>
    <row r="130" spans="2:65" s="1" customFormat="1" ht="16.5" customHeight="1">
      <c r="B130" s="46"/>
      <c r="C130" s="221" t="s">
        <v>184</v>
      </c>
      <c r="D130" s="221" t="s">
        <v>155</v>
      </c>
      <c r="E130" s="222" t="s">
        <v>185</v>
      </c>
      <c r="F130" s="223" t="s">
        <v>186</v>
      </c>
      <c r="G130" s="224" t="s">
        <v>187</v>
      </c>
      <c r="H130" s="225">
        <v>5.2</v>
      </c>
      <c r="I130" s="226"/>
      <c r="J130" s="227">
        <f>ROUND(I130*H130,2)</f>
        <v>0</v>
      </c>
      <c r="K130" s="223" t="s">
        <v>159</v>
      </c>
      <c r="L130" s="72"/>
      <c r="M130" s="228" t="s">
        <v>22</v>
      </c>
      <c r="N130" s="229" t="s">
        <v>44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0.205</v>
      </c>
      <c r="T130" s="231">
        <f>S130*H130</f>
        <v>1.066</v>
      </c>
      <c r="AR130" s="24" t="s">
        <v>160</v>
      </c>
      <c r="AT130" s="24" t="s">
        <v>155</v>
      </c>
      <c r="AU130" s="24" t="s">
        <v>82</v>
      </c>
      <c r="AY130" s="24" t="s">
        <v>153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24</v>
      </c>
      <c r="BK130" s="232">
        <f>ROUND(I130*H130,2)</f>
        <v>0</v>
      </c>
      <c r="BL130" s="24" t="s">
        <v>160</v>
      </c>
      <c r="BM130" s="24" t="s">
        <v>188</v>
      </c>
    </row>
    <row r="131" spans="2:51" s="11" customFormat="1" ht="13.5">
      <c r="B131" s="233"/>
      <c r="C131" s="234"/>
      <c r="D131" s="235" t="s">
        <v>162</v>
      </c>
      <c r="E131" s="236" t="s">
        <v>22</v>
      </c>
      <c r="F131" s="237" t="s">
        <v>163</v>
      </c>
      <c r="G131" s="234"/>
      <c r="H131" s="236" t="s">
        <v>22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162</v>
      </c>
      <c r="AU131" s="243" t="s">
        <v>82</v>
      </c>
      <c r="AV131" s="11" t="s">
        <v>24</v>
      </c>
      <c r="AW131" s="11" t="s">
        <v>37</v>
      </c>
      <c r="AX131" s="11" t="s">
        <v>73</v>
      </c>
      <c r="AY131" s="243" t="s">
        <v>153</v>
      </c>
    </row>
    <row r="132" spans="2:51" s="11" customFormat="1" ht="13.5">
      <c r="B132" s="233"/>
      <c r="C132" s="234"/>
      <c r="D132" s="235" t="s">
        <v>162</v>
      </c>
      <c r="E132" s="236" t="s">
        <v>22</v>
      </c>
      <c r="F132" s="237" t="s">
        <v>189</v>
      </c>
      <c r="G132" s="234"/>
      <c r="H132" s="236" t="s">
        <v>22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162</v>
      </c>
      <c r="AU132" s="243" t="s">
        <v>82</v>
      </c>
      <c r="AV132" s="11" t="s">
        <v>24</v>
      </c>
      <c r="AW132" s="11" t="s">
        <v>37</v>
      </c>
      <c r="AX132" s="11" t="s">
        <v>73</v>
      </c>
      <c r="AY132" s="243" t="s">
        <v>153</v>
      </c>
    </row>
    <row r="133" spans="2:51" s="12" customFormat="1" ht="13.5">
      <c r="B133" s="244"/>
      <c r="C133" s="245"/>
      <c r="D133" s="235" t="s">
        <v>162</v>
      </c>
      <c r="E133" s="246" t="s">
        <v>22</v>
      </c>
      <c r="F133" s="247" t="s">
        <v>190</v>
      </c>
      <c r="G133" s="245"/>
      <c r="H133" s="248">
        <v>5.2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AT133" s="254" t="s">
        <v>162</v>
      </c>
      <c r="AU133" s="254" t="s">
        <v>82</v>
      </c>
      <c r="AV133" s="12" t="s">
        <v>82</v>
      </c>
      <c r="AW133" s="12" t="s">
        <v>37</v>
      </c>
      <c r="AX133" s="12" t="s">
        <v>24</v>
      </c>
      <c r="AY133" s="254" t="s">
        <v>153</v>
      </c>
    </row>
    <row r="134" spans="2:65" s="1" customFormat="1" ht="25.5" customHeight="1">
      <c r="B134" s="46"/>
      <c r="C134" s="221" t="s">
        <v>191</v>
      </c>
      <c r="D134" s="221" t="s">
        <v>155</v>
      </c>
      <c r="E134" s="222" t="s">
        <v>192</v>
      </c>
      <c r="F134" s="223" t="s">
        <v>193</v>
      </c>
      <c r="G134" s="224" t="s">
        <v>194</v>
      </c>
      <c r="H134" s="225">
        <v>3.774</v>
      </c>
      <c r="I134" s="226"/>
      <c r="J134" s="227">
        <f>ROUND(I134*H134,2)</f>
        <v>0</v>
      </c>
      <c r="K134" s="223" t="s">
        <v>159</v>
      </c>
      <c r="L134" s="72"/>
      <c r="M134" s="228" t="s">
        <v>22</v>
      </c>
      <c r="N134" s="229" t="s">
        <v>44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160</v>
      </c>
      <c r="AT134" s="24" t="s">
        <v>155</v>
      </c>
      <c r="AU134" s="24" t="s">
        <v>82</v>
      </c>
      <c r="AY134" s="24" t="s">
        <v>153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24</v>
      </c>
      <c r="BK134" s="232">
        <f>ROUND(I134*H134,2)</f>
        <v>0</v>
      </c>
      <c r="BL134" s="24" t="s">
        <v>160</v>
      </c>
      <c r="BM134" s="24" t="s">
        <v>195</v>
      </c>
    </row>
    <row r="135" spans="2:51" s="11" customFormat="1" ht="13.5">
      <c r="B135" s="233"/>
      <c r="C135" s="234"/>
      <c r="D135" s="235" t="s">
        <v>162</v>
      </c>
      <c r="E135" s="236" t="s">
        <v>22</v>
      </c>
      <c r="F135" s="237" t="s">
        <v>196</v>
      </c>
      <c r="G135" s="234"/>
      <c r="H135" s="236" t="s">
        <v>22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162</v>
      </c>
      <c r="AU135" s="243" t="s">
        <v>82</v>
      </c>
      <c r="AV135" s="11" t="s">
        <v>24</v>
      </c>
      <c r="AW135" s="11" t="s">
        <v>37</v>
      </c>
      <c r="AX135" s="11" t="s">
        <v>73</v>
      </c>
      <c r="AY135" s="243" t="s">
        <v>153</v>
      </c>
    </row>
    <row r="136" spans="2:51" s="11" customFormat="1" ht="13.5">
      <c r="B136" s="233"/>
      <c r="C136" s="234"/>
      <c r="D136" s="235" t="s">
        <v>162</v>
      </c>
      <c r="E136" s="236" t="s">
        <v>22</v>
      </c>
      <c r="F136" s="237" t="s">
        <v>197</v>
      </c>
      <c r="G136" s="234"/>
      <c r="H136" s="236" t="s">
        <v>22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162</v>
      </c>
      <c r="AU136" s="243" t="s">
        <v>82</v>
      </c>
      <c r="AV136" s="11" t="s">
        <v>24</v>
      </c>
      <c r="AW136" s="11" t="s">
        <v>37</v>
      </c>
      <c r="AX136" s="11" t="s">
        <v>73</v>
      </c>
      <c r="AY136" s="243" t="s">
        <v>153</v>
      </c>
    </row>
    <row r="137" spans="2:51" s="12" customFormat="1" ht="13.5">
      <c r="B137" s="244"/>
      <c r="C137" s="245"/>
      <c r="D137" s="235" t="s">
        <v>162</v>
      </c>
      <c r="E137" s="246" t="s">
        <v>22</v>
      </c>
      <c r="F137" s="247" t="s">
        <v>198</v>
      </c>
      <c r="G137" s="245"/>
      <c r="H137" s="248">
        <v>3.774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AT137" s="254" t="s">
        <v>162</v>
      </c>
      <c r="AU137" s="254" t="s">
        <v>82</v>
      </c>
      <c r="AV137" s="12" t="s">
        <v>82</v>
      </c>
      <c r="AW137" s="12" t="s">
        <v>37</v>
      </c>
      <c r="AX137" s="12" t="s">
        <v>24</v>
      </c>
      <c r="AY137" s="254" t="s">
        <v>153</v>
      </c>
    </row>
    <row r="138" spans="2:65" s="1" customFormat="1" ht="16.5" customHeight="1">
      <c r="B138" s="46"/>
      <c r="C138" s="221" t="s">
        <v>199</v>
      </c>
      <c r="D138" s="221" t="s">
        <v>155</v>
      </c>
      <c r="E138" s="222" t="s">
        <v>200</v>
      </c>
      <c r="F138" s="223" t="s">
        <v>201</v>
      </c>
      <c r="G138" s="224" t="s">
        <v>194</v>
      </c>
      <c r="H138" s="225">
        <v>13.8</v>
      </c>
      <c r="I138" s="226"/>
      <c r="J138" s="227">
        <f>ROUND(I138*H138,2)</f>
        <v>0</v>
      </c>
      <c r="K138" s="223" t="s">
        <v>159</v>
      </c>
      <c r="L138" s="72"/>
      <c r="M138" s="228" t="s">
        <v>22</v>
      </c>
      <c r="N138" s="229" t="s">
        <v>44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160</v>
      </c>
      <c r="AT138" s="24" t="s">
        <v>155</v>
      </c>
      <c r="AU138" s="24" t="s">
        <v>82</v>
      </c>
      <c r="AY138" s="24" t="s">
        <v>153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24</v>
      </c>
      <c r="BK138" s="232">
        <f>ROUND(I138*H138,2)</f>
        <v>0</v>
      </c>
      <c r="BL138" s="24" t="s">
        <v>160</v>
      </c>
      <c r="BM138" s="24" t="s">
        <v>202</v>
      </c>
    </row>
    <row r="139" spans="2:51" s="12" customFormat="1" ht="13.5">
      <c r="B139" s="244"/>
      <c r="C139" s="245"/>
      <c r="D139" s="235" t="s">
        <v>162</v>
      </c>
      <c r="E139" s="246" t="s">
        <v>22</v>
      </c>
      <c r="F139" s="247" t="s">
        <v>203</v>
      </c>
      <c r="G139" s="245"/>
      <c r="H139" s="248">
        <v>13.8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162</v>
      </c>
      <c r="AU139" s="254" t="s">
        <v>82</v>
      </c>
      <c r="AV139" s="12" t="s">
        <v>82</v>
      </c>
      <c r="AW139" s="12" t="s">
        <v>37</v>
      </c>
      <c r="AX139" s="12" t="s">
        <v>24</v>
      </c>
      <c r="AY139" s="254" t="s">
        <v>153</v>
      </c>
    </row>
    <row r="140" spans="2:65" s="1" customFormat="1" ht="25.5" customHeight="1">
      <c r="B140" s="46"/>
      <c r="C140" s="221" t="s">
        <v>204</v>
      </c>
      <c r="D140" s="221" t="s">
        <v>155</v>
      </c>
      <c r="E140" s="222" t="s">
        <v>205</v>
      </c>
      <c r="F140" s="223" t="s">
        <v>206</v>
      </c>
      <c r="G140" s="224" t="s">
        <v>194</v>
      </c>
      <c r="H140" s="225">
        <v>13.8</v>
      </c>
      <c r="I140" s="226"/>
      <c r="J140" s="227">
        <f>ROUND(I140*H140,2)</f>
        <v>0</v>
      </c>
      <c r="K140" s="223" t="s">
        <v>159</v>
      </c>
      <c r="L140" s="72"/>
      <c r="M140" s="228" t="s">
        <v>22</v>
      </c>
      <c r="N140" s="229" t="s">
        <v>44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160</v>
      </c>
      <c r="AT140" s="24" t="s">
        <v>155</v>
      </c>
      <c r="AU140" s="24" t="s">
        <v>82</v>
      </c>
      <c r="AY140" s="24" t="s">
        <v>153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24</v>
      </c>
      <c r="BK140" s="232">
        <f>ROUND(I140*H140,2)</f>
        <v>0</v>
      </c>
      <c r="BL140" s="24" t="s">
        <v>160</v>
      </c>
      <c r="BM140" s="24" t="s">
        <v>207</v>
      </c>
    </row>
    <row r="141" spans="2:65" s="1" customFormat="1" ht="16.5" customHeight="1">
      <c r="B141" s="46"/>
      <c r="C141" s="221" t="s">
        <v>208</v>
      </c>
      <c r="D141" s="221" t="s">
        <v>155</v>
      </c>
      <c r="E141" s="222" t="s">
        <v>209</v>
      </c>
      <c r="F141" s="223" t="s">
        <v>210</v>
      </c>
      <c r="G141" s="224" t="s">
        <v>194</v>
      </c>
      <c r="H141" s="225">
        <v>1.125</v>
      </c>
      <c r="I141" s="226"/>
      <c r="J141" s="227">
        <f>ROUND(I141*H141,2)</f>
        <v>0</v>
      </c>
      <c r="K141" s="223" t="s">
        <v>159</v>
      </c>
      <c r="L141" s="72"/>
      <c r="M141" s="228" t="s">
        <v>22</v>
      </c>
      <c r="N141" s="229" t="s">
        <v>44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160</v>
      </c>
      <c r="AT141" s="24" t="s">
        <v>155</v>
      </c>
      <c r="AU141" s="24" t="s">
        <v>82</v>
      </c>
      <c r="AY141" s="24" t="s">
        <v>153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24</v>
      </c>
      <c r="BK141" s="232">
        <f>ROUND(I141*H141,2)</f>
        <v>0</v>
      </c>
      <c r="BL141" s="24" t="s">
        <v>160</v>
      </c>
      <c r="BM141" s="24" t="s">
        <v>211</v>
      </c>
    </row>
    <row r="142" spans="2:51" s="11" customFormat="1" ht="13.5">
      <c r="B142" s="233"/>
      <c r="C142" s="234"/>
      <c r="D142" s="235" t="s">
        <v>162</v>
      </c>
      <c r="E142" s="236" t="s">
        <v>22</v>
      </c>
      <c r="F142" s="237" t="s">
        <v>212</v>
      </c>
      <c r="G142" s="234"/>
      <c r="H142" s="236" t="s">
        <v>22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162</v>
      </c>
      <c r="AU142" s="243" t="s">
        <v>82</v>
      </c>
      <c r="AV142" s="11" t="s">
        <v>24</v>
      </c>
      <c r="AW142" s="11" t="s">
        <v>37</v>
      </c>
      <c r="AX142" s="11" t="s">
        <v>73</v>
      </c>
      <c r="AY142" s="243" t="s">
        <v>153</v>
      </c>
    </row>
    <row r="143" spans="2:51" s="12" customFormat="1" ht="13.5">
      <c r="B143" s="244"/>
      <c r="C143" s="245"/>
      <c r="D143" s="235" t="s">
        <v>162</v>
      </c>
      <c r="E143" s="246" t="s">
        <v>22</v>
      </c>
      <c r="F143" s="247" t="s">
        <v>213</v>
      </c>
      <c r="G143" s="245"/>
      <c r="H143" s="248">
        <v>1.125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162</v>
      </c>
      <c r="AU143" s="254" t="s">
        <v>82</v>
      </c>
      <c r="AV143" s="12" t="s">
        <v>82</v>
      </c>
      <c r="AW143" s="12" t="s">
        <v>37</v>
      </c>
      <c r="AX143" s="12" t="s">
        <v>24</v>
      </c>
      <c r="AY143" s="254" t="s">
        <v>153</v>
      </c>
    </row>
    <row r="144" spans="2:65" s="1" customFormat="1" ht="16.5" customHeight="1">
      <c r="B144" s="46"/>
      <c r="C144" s="221" t="s">
        <v>214</v>
      </c>
      <c r="D144" s="221" t="s">
        <v>155</v>
      </c>
      <c r="E144" s="222" t="s">
        <v>215</v>
      </c>
      <c r="F144" s="223" t="s">
        <v>216</v>
      </c>
      <c r="G144" s="224" t="s">
        <v>194</v>
      </c>
      <c r="H144" s="225">
        <v>13.8</v>
      </c>
      <c r="I144" s="226"/>
      <c r="J144" s="227">
        <f>ROUND(I144*H144,2)</f>
        <v>0</v>
      </c>
      <c r="K144" s="223" t="s">
        <v>159</v>
      </c>
      <c r="L144" s="72"/>
      <c r="M144" s="228" t="s">
        <v>22</v>
      </c>
      <c r="N144" s="229" t="s">
        <v>44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160</v>
      </c>
      <c r="AT144" s="24" t="s">
        <v>155</v>
      </c>
      <c r="AU144" s="24" t="s">
        <v>82</v>
      </c>
      <c r="AY144" s="24" t="s">
        <v>153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24</v>
      </c>
      <c r="BK144" s="232">
        <f>ROUND(I144*H144,2)</f>
        <v>0</v>
      </c>
      <c r="BL144" s="24" t="s">
        <v>160</v>
      </c>
      <c r="BM144" s="24" t="s">
        <v>217</v>
      </c>
    </row>
    <row r="145" spans="2:65" s="1" customFormat="1" ht="25.5" customHeight="1">
      <c r="B145" s="46"/>
      <c r="C145" s="221" t="s">
        <v>218</v>
      </c>
      <c r="D145" s="221" t="s">
        <v>155</v>
      </c>
      <c r="E145" s="222" t="s">
        <v>219</v>
      </c>
      <c r="F145" s="223" t="s">
        <v>220</v>
      </c>
      <c r="G145" s="224" t="s">
        <v>194</v>
      </c>
      <c r="H145" s="225">
        <v>69</v>
      </c>
      <c r="I145" s="226"/>
      <c r="J145" s="227">
        <f>ROUND(I145*H145,2)</f>
        <v>0</v>
      </c>
      <c r="K145" s="223" t="s">
        <v>159</v>
      </c>
      <c r="L145" s="72"/>
      <c r="M145" s="228" t="s">
        <v>22</v>
      </c>
      <c r="N145" s="229" t="s">
        <v>44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160</v>
      </c>
      <c r="AT145" s="24" t="s">
        <v>155</v>
      </c>
      <c r="AU145" s="24" t="s">
        <v>82</v>
      </c>
      <c r="AY145" s="24" t="s">
        <v>153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24</v>
      </c>
      <c r="BK145" s="232">
        <f>ROUND(I145*H145,2)</f>
        <v>0</v>
      </c>
      <c r="BL145" s="24" t="s">
        <v>160</v>
      </c>
      <c r="BM145" s="24" t="s">
        <v>221</v>
      </c>
    </row>
    <row r="146" spans="2:51" s="12" customFormat="1" ht="13.5">
      <c r="B146" s="244"/>
      <c r="C146" s="245"/>
      <c r="D146" s="235" t="s">
        <v>162</v>
      </c>
      <c r="E146" s="246" t="s">
        <v>22</v>
      </c>
      <c r="F146" s="247" t="s">
        <v>222</v>
      </c>
      <c r="G146" s="245"/>
      <c r="H146" s="248">
        <v>69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162</v>
      </c>
      <c r="AU146" s="254" t="s">
        <v>82</v>
      </c>
      <c r="AV146" s="12" t="s">
        <v>82</v>
      </c>
      <c r="AW146" s="12" t="s">
        <v>37</v>
      </c>
      <c r="AX146" s="12" t="s">
        <v>24</v>
      </c>
      <c r="AY146" s="254" t="s">
        <v>153</v>
      </c>
    </row>
    <row r="147" spans="2:65" s="1" customFormat="1" ht="16.5" customHeight="1">
      <c r="B147" s="46"/>
      <c r="C147" s="221" t="s">
        <v>223</v>
      </c>
      <c r="D147" s="221" t="s">
        <v>155</v>
      </c>
      <c r="E147" s="222" t="s">
        <v>224</v>
      </c>
      <c r="F147" s="223" t="s">
        <v>225</v>
      </c>
      <c r="G147" s="224" t="s">
        <v>194</v>
      </c>
      <c r="H147" s="225">
        <v>14.925</v>
      </c>
      <c r="I147" s="226"/>
      <c r="J147" s="227">
        <f>ROUND(I147*H147,2)</f>
        <v>0</v>
      </c>
      <c r="K147" s="223" t="s">
        <v>159</v>
      </c>
      <c r="L147" s="72"/>
      <c r="M147" s="228" t="s">
        <v>22</v>
      </c>
      <c r="N147" s="229" t="s">
        <v>44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160</v>
      </c>
      <c r="AT147" s="24" t="s">
        <v>155</v>
      </c>
      <c r="AU147" s="24" t="s">
        <v>82</v>
      </c>
      <c r="AY147" s="24" t="s">
        <v>153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24</v>
      </c>
      <c r="BK147" s="232">
        <f>ROUND(I147*H147,2)</f>
        <v>0</v>
      </c>
      <c r="BL147" s="24" t="s">
        <v>160</v>
      </c>
      <c r="BM147" s="24" t="s">
        <v>226</v>
      </c>
    </row>
    <row r="148" spans="2:51" s="11" customFormat="1" ht="13.5">
      <c r="B148" s="233"/>
      <c r="C148" s="234"/>
      <c r="D148" s="235" t="s">
        <v>162</v>
      </c>
      <c r="E148" s="236" t="s">
        <v>22</v>
      </c>
      <c r="F148" s="237" t="s">
        <v>227</v>
      </c>
      <c r="G148" s="234"/>
      <c r="H148" s="236" t="s">
        <v>22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162</v>
      </c>
      <c r="AU148" s="243" t="s">
        <v>82</v>
      </c>
      <c r="AV148" s="11" t="s">
        <v>24</v>
      </c>
      <c r="AW148" s="11" t="s">
        <v>37</v>
      </c>
      <c r="AX148" s="11" t="s">
        <v>73</v>
      </c>
      <c r="AY148" s="243" t="s">
        <v>153</v>
      </c>
    </row>
    <row r="149" spans="2:51" s="12" customFormat="1" ht="13.5">
      <c r="B149" s="244"/>
      <c r="C149" s="245"/>
      <c r="D149" s="235" t="s">
        <v>162</v>
      </c>
      <c r="E149" s="246" t="s">
        <v>22</v>
      </c>
      <c r="F149" s="247" t="s">
        <v>228</v>
      </c>
      <c r="G149" s="245"/>
      <c r="H149" s="248">
        <v>13.8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AT149" s="254" t="s">
        <v>162</v>
      </c>
      <c r="AU149" s="254" t="s">
        <v>82</v>
      </c>
      <c r="AV149" s="12" t="s">
        <v>82</v>
      </c>
      <c r="AW149" s="12" t="s">
        <v>37</v>
      </c>
      <c r="AX149" s="12" t="s">
        <v>73</v>
      </c>
      <c r="AY149" s="254" t="s">
        <v>153</v>
      </c>
    </row>
    <row r="150" spans="2:51" s="11" customFormat="1" ht="13.5">
      <c r="B150" s="233"/>
      <c r="C150" s="234"/>
      <c r="D150" s="235" t="s">
        <v>162</v>
      </c>
      <c r="E150" s="236" t="s">
        <v>22</v>
      </c>
      <c r="F150" s="237" t="s">
        <v>229</v>
      </c>
      <c r="G150" s="234"/>
      <c r="H150" s="236" t="s">
        <v>22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162</v>
      </c>
      <c r="AU150" s="243" t="s">
        <v>82</v>
      </c>
      <c r="AV150" s="11" t="s">
        <v>24</v>
      </c>
      <c r="AW150" s="11" t="s">
        <v>37</v>
      </c>
      <c r="AX150" s="11" t="s">
        <v>73</v>
      </c>
      <c r="AY150" s="243" t="s">
        <v>153</v>
      </c>
    </row>
    <row r="151" spans="2:51" s="12" customFormat="1" ht="13.5">
      <c r="B151" s="244"/>
      <c r="C151" s="245"/>
      <c r="D151" s="235" t="s">
        <v>162</v>
      </c>
      <c r="E151" s="246" t="s">
        <v>22</v>
      </c>
      <c r="F151" s="247" t="s">
        <v>213</v>
      </c>
      <c r="G151" s="245"/>
      <c r="H151" s="248">
        <v>1.125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162</v>
      </c>
      <c r="AU151" s="254" t="s">
        <v>82</v>
      </c>
      <c r="AV151" s="12" t="s">
        <v>82</v>
      </c>
      <c r="AW151" s="12" t="s">
        <v>37</v>
      </c>
      <c r="AX151" s="12" t="s">
        <v>73</v>
      </c>
      <c r="AY151" s="254" t="s">
        <v>153</v>
      </c>
    </row>
    <row r="152" spans="2:51" s="13" customFormat="1" ht="13.5">
      <c r="B152" s="255"/>
      <c r="C152" s="256"/>
      <c r="D152" s="235" t="s">
        <v>162</v>
      </c>
      <c r="E152" s="257" t="s">
        <v>22</v>
      </c>
      <c r="F152" s="258" t="s">
        <v>172</v>
      </c>
      <c r="G152" s="256"/>
      <c r="H152" s="259">
        <v>14.925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AT152" s="265" t="s">
        <v>162</v>
      </c>
      <c r="AU152" s="265" t="s">
        <v>82</v>
      </c>
      <c r="AV152" s="13" t="s">
        <v>160</v>
      </c>
      <c r="AW152" s="13" t="s">
        <v>37</v>
      </c>
      <c r="AX152" s="13" t="s">
        <v>24</v>
      </c>
      <c r="AY152" s="265" t="s">
        <v>153</v>
      </c>
    </row>
    <row r="153" spans="2:65" s="1" customFormat="1" ht="16.5" customHeight="1">
      <c r="B153" s="46"/>
      <c r="C153" s="221" t="s">
        <v>230</v>
      </c>
      <c r="D153" s="221" t="s">
        <v>155</v>
      </c>
      <c r="E153" s="222" t="s">
        <v>231</v>
      </c>
      <c r="F153" s="223" t="s">
        <v>232</v>
      </c>
      <c r="G153" s="224" t="s">
        <v>194</v>
      </c>
      <c r="H153" s="225">
        <v>13.8</v>
      </c>
      <c r="I153" s="226"/>
      <c r="J153" s="227">
        <f>ROUND(I153*H153,2)</f>
        <v>0</v>
      </c>
      <c r="K153" s="223" t="s">
        <v>159</v>
      </c>
      <c r="L153" s="72"/>
      <c r="M153" s="228" t="s">
        <v>22</v>
      </c>
      <c r="N153" s="229" t="s">
        <v>44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160</v>
      </c>
      <c r="AT153" s="24" t="s">
        <v>155</v>
      </c>
      <c r="AU153" s="24" t="s">
        <v>82</v>
      </c>
      <c r="AY153" s="24" t="s">
        <v>153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24</v>
      </c>
      <c r="BK153" s="232">
        <f>ROUND(I153*H153,2)</f>
        <v>0</v>
      </c>
      <c r="BL153" s="24" t="s">
        <v>160</v>
      </c>
      <c r="BM153" s="24" t="s">
        <v>233</v>
      </c>
    </row>
    <row r="154" spans="2:65" s="1" customFormat="1" ht="16.5" customHeight="1">
      <c r="B154" s="46"/>
      <c r="C154" s="221" t="s">
        <v>10</v>
      </c>
      <c r="D154" s="221" t="s">
        <v>155</v>
      </c>
      <c r="E154" s="222" t="s">
        <v>234</v>
      </c>
      <c r="F154" s="223" t="s">
        <v>235</v>
      </c>
      <c r="G154" s="224" t="s">
        <v>236</v>
      </c>
      <c r="H154" s="225">
        <v>24.84</v>
      </c>
      <c r="I154" s="226"/>
      <c r="J154" s="227">
        <f>ROUND(I154*H154,2)</f>
        <v>0</v>
      </c>
      <c r="K154" s="223" t="s">
        <v>159</v>
      </c>
      <c r="L154" s="72"/>
      <c r="M154" s="228" t="s">
        <v>22</v>
      </c>
      <c r="N154" s="229" t="s">
        <v>44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160</v>
      </c>
      <c r="AT154" s="24" t="s">
        <v>155</v>
      </c>
      <c r="AU154" s="24" t="s">
        <v>82</v>
      </c>
      <c r="AY154" s="24" t="s">
        <v>153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24</v>
      </c>
      <c r="BK154" s="232">
        <f>ROUND(I154*H154,2)</f>
        <v>0</v>
      </c>
      <c r="BL154" s="24" t="s">
        <v>160</v>
      </c>
      <c r="BM154" s="24" t="s">
        <v>237</v>
      </c>
    </row>
    <row r="155" spans="2:51" s="12" customFormat="1" ht="13.5">
      <c r="B155" s="244"/>
      <c r="C155" s="245"/>
      <c r="D155" s="235" t="s">
        <v>162</v>
      </c>
      <c r="E155" s="246" t="s">
        <v>22</v>
      </c>
      <c r="F155" s="247" t="s">
        <v>238</v>
      </c>
      <c r="G155" s="245"/>
      <c r="H155" s="248">
        <v>24.84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162</v>
      </c>
      <c r="AU155" s="254" t="s">
        <v>82</v>
      </c>
      <c r="AV155" s="12" t="s">
        <v>82</v>
      </c>
      <c r="AW155" s="12" t="s">
        <v>37</v>
      </c>
      <c r="AX155" s="12" t="s">
        <v>24</v>
      </c>
      <c r="AY155" s="254" t="s">
        <v>153</v>
      </c>
    </row>
    <row r="156" spans="2:65" s="1" customFormat="1" ht="16.5" customHeight="1">
      <c r="B156" s="46"/>
      <c r="C156" s="221" t="s">
        <v>239</v>
      </c>
      <c r="D156" s="221" t="s">
        <v>155</v>
      </c>
      <c r="E156" s="222" t="s">
        <v>240</v>
      </c>
      <c r="F156" s="223" t="s">
        <v>241</v>
      </c>
      <c r="G156" s="224" t="s">
        <v>158</v>
      </c>
      <c r="H156" s="225">
        <v>7.5</v>
      </c>
      <c r="I156" s="226"/>
      <c r="J156" s="227">
        <f>ROUND(I156*H156,2)</f>
        <v>0</v>
      </c>
      <c r="K156" s="223" t="s">
        <v>22</v>
      </c>
      <c r="L156" s="72"/>
      <c r="M156" s="228" t="s">
        <v>22</v>
      </c>
      <c r="N156" s="229" t="s">
        <v>44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160</v>
      </c>
      <c r="AT156" s="24" t="s">
        <v>155</v>
      </c>
      <c r="AU156" s="24" t="s">
        <v>82</v>
      </c>
      <c r="AY156" s="24" t="s">
        <v>153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24</v>
      </c>
      <c r="BK156" s="232">
        <f>ROUND(I156*H156,2)</f>
        <v>0</v>
      </c>
      <c r="BL156" s="24" t="s">
        <v>160</v>
      </c>
      <c r="BM156" s="24" t="s">
        <v>242</v>
      </c>
    </row>
    <row r="157" spans="2:51" s="11" customFormat="1" ht="13.5">
      <c r="B157" s="233"/>
      <c r="C157" s="234"/>
      <c r="D157" s="235" t="s">
        <v>162</v>
      </c>
      <c r="E157" s="236" t="s">
        <v>22</v>
      </c>
      <c r="F157" s="237" t="s">
        <v>243</v>
      </c>
      <c r="G157" s="234"/>
      <c r="H157" s="236" t="s">
        <v>22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162</v>
      </c>
      <c r="AU157" s="243" t="s">
        <v>82</v>
      </c>
      <c r="AV157" s="11" t="s">
        <v>24</v>
      </c>
      <c r="AW157" s="11" t="s">
        <v>37</v>
      </c>
      <c r="AX157" s="11" t="s">
        <v>73</v>
      </c>
      <c r="AY157" s="243" t="s">
        <v>153</v>
      </c>
    </row>
    <row r="158" spans="2:51" s="12" customFormat="1" ht="13.5">
      <c r="B158" s="244"/>
      <c r="C158" s="245"/>
      <c r="D158" s="235" t="s">
        <v>162</v>
      </c>
      <c r="E158" s="246" t="s">
        <v>22</v>
      </c>
      <c r="F158" s="247" t="s">
        <v>244</v>
      </c>
      <c r="G158" s="245"/>
      <c r="H158" s="248">
        <v>7.5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AT158" s="254" t="s">
        <v>162</v>
      </c>
      <c r="AU158" s="254" t="s">
        <v>82</v>
      </c>
      <c r="AV158" s="12" t="s">
        <v>82</v>
      </c>
      <c r="AW158" s="12" t="s">
        <v>37</v>
      </c>
      <c r="AX158" s="12" t="s">
        <v>24</v>
      </c>
      <c r="AY158" s="254" t="s">
        <v>153</v>
      </c>
    </row>
    <row r="159" spans="2:65" s="1" customFormat="1" ht="16.5" customHeight="1">
      <c r="B159" s="46"/>
      <c r="C159" s="266" t="s">
        <v>245</v>
      </c>
      <c r="D159" s="266" t="s">
        <v>246</v>
      </c>
      <c r="E159" s="267" t="s">
        <v>247</v>
      </c>
      <c r="F159" s="268" t="s">
        <v>248</v>
      </c>
      <c r="G159" s="269" t="s">
        <v>249</v>
      </c>
      <c r="H159" s="270">
        <v>1</v>
      </c>
      <c r="I159" s="271"/>
      <c r="J159" s="272">
        <f>ROUND(I159*H159,2)</f>
        <v>0</v>
      </c>
      <c r="K159" s="268" t="s">
        <v>22</v>
      </c>
      <c r="L159" s="273"/>
      <c r="M159" s="274" t="s">
        <v>22</v>
      </c>
      <c r="N159" s="275" t="s">
        <v>44</v>
      </c>
      <c r="O159" s="47"/>
      <c r="P159" s="230">
        <f>O159*H159</f>
        <v>0</v>
      </c>
      <c r="Q159" s="230">
        <v>0.001</v>
      </c>
      <c r="R159" s="230">
        <f>Q159*H159</f>
        <v>0.001</v>
      </c>
      <c r="S159" s="230">
        <v>0</v>
      </c>
      <c r="T159" s="231">
        <f>S159*H159</f>
        <v>0</v>
      </c>
      <c r="AR159" s="24" t="s">
        <v>199</v>
      </c>
      <c r="AT159" s="24" t="s">
        <v>246</v>
      </c>
      <c r="AU159" s="24" t="s">
        <v>82</v>
      </c>
      <c r="AY159" s="24" t="s">
        <v>153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24</v>
      </c>
      <c r="BK159" s="232">
        <f>ROUND(I159*H159,2)</f>
        <v>0</v>
      </c>
      <c r="BL159" s="24" t="s">
        <v>160</v>
      </c>
      <c r="BM159" s="24" t="s">
        <v>250</v>
      </c>
    </row>
    <row r="160" spans="2:65" s="1" customFormat="1" ht="16.5" customHeight="1">
      <c r="B160" s="46"/>
      <c r="C160" s="221" t="s">
        <v>251</v>
      </c>
      <c r="D160" s="221" t="s">
        <v>155</v>
      </c>
      <c r="E160" s="222" t="s">
        <v>252</v>
      </c>
      <c r="F160" s="223" t="s">
        <v>253</v>
      </c>
      <c r="G160" s="224" t="s">
        <v>158</v>
      </c>
      <c r="H160" s="225">
        <v>7.5</v>
      </c>
      <c r="I160" s="226"/>
      <c r="J160" s="227">
        <f>ROUND(I160*H160,2)</f>
        <v>0</v>
      </c>
      <c r="K160" s="223" t="s">
        <v>22</v>
      </c>
      <c r="L160" s="72"/>
      <c r="M160" s="228" t="s">
        <v>22</v>
      </c>
      <c r="N160" s="229" t="s">
        <v>44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160</v>
      </c>
      <c r="AT160" s="24" t="s">
        <v>155</v>
      </c>
      <c r="AU160" s="24" t="s">
        <v>82</v>
      </c>
      <c r="AY160" s="24" t="s">
        <v>153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24</v>
      </c>
      <c r="BK160" s="232">
        <f>ROUND(I160*H160,2)</f>
        <v>0</v>
      </c>
      <c r="BL160" s="24" t="s">
        <v>160</v>
      </c>
      <c r="BM160" s="24" t="s">
        <v>254</v>
      </c>
    </row>
    <row r="161" spans="2:65" s="1" customFormat="1" ht="25.5" customHeight="1">
      <c r="B161" s="46"/>
      <c r="C161" s="221" t="s">
        <v>255</v>
      </c>
      <c r="D161" s="221" t="s">
        <v>155</v>
      </c>
      <c r="E161" s="222" t="s">
        <v>256</v>
      </c>
      <c r="F161" s="223" t="s">
        <v>257</v>
      </c>
      <c r="G161" s="224" t="s">
        <v>158</v>
      </c>
      <c r="H161" s="225">
        <v>7.5</v>
      </c>
      <c r="I161" s="226"/>
      <c r="J161" s="227">
        <f>ROUND(I161*H161,2)</f>
        <v>0</v>
      </c>
      <c r="K161" s="223" t="s">
        <v>22</v>
      </c>
      <c r="L161" s="72"/>
      <c r="M161" s="228" t="s">
        <v>22</v>
      </c>
      <c r="N161" s="229" t="s">
        <v>44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160</v>
      </c>
      <c r="AT161" s="24" t="s">
        <v>155</v>
      </c>
      <c r="AU161" s="24" t="s">
        <v>82</v>
      </c>
      <c r="AY161" s="24" t="s">
        <v>153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24</v>
      </c>
      <c r="BK161" s="232">
        <f>ROUND(I161*H161,2)</f>
        <v>0</v>
      </c>
      <c r="BL161" s="24" t="s">
        <v>160</v>
      </c>
      <c r="BM161" s="24" t="s">
        <v>258</v>
      </c>
    </row>
    <row r="162" spans="2:65" s="1" customFormat="1" ht="16.5" customHeight="1">
      <c r="B162" s="46"/>
      <c r="C162" s="221" t="s">
        <v>259</v>
      </c>
      <c r="D162" s="221" t="s">
        <v>155</v>
      </c>
      <c r="E162" s="222" t="s">
        <v>260</v>
      </c>
      <c r="F162" s="223" t="s">
        <v>261</v>
      </c>
      <c r="G162" s="224" t="s">
        <v>158</v>
      </c>
      <c r="H162" s="225">
        <v>7.5</v>
      </c>
      <c r="I162" s="226"/>
      <c r="J162" s="227">
        <f>ROUND(I162*H162,2)</f>
        <v>0</v>
      </c>
      <c r="K162" s="223" t="s">
        <v>22</v>
      </c>
      <c r="L162" s="72"/>
      <c r="M162" s="228" t="s">
        <v>22</v>
      </c>
      <c r="N162" s="229" t="s">
        <v>44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160</v>
      </c>
      <c r="AT162" s="24" t="s">
        <v>155</v>
      </c>
      <c r="AU162" s="24" t="s">
        <v>82</v>
      </c>
      <c r="AY162" s="24" t="s">
        <v>153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24</v>
      </c>
      <c r="BK162" s="232">
        <f>ROUND(I162*H162,2)</f>
        <v>0</v>
      </c>
      <c r="BL162" s="24" t="s">
        <v>160</v>
      </c>
      <c r="BM162" s="24" t="s">
        <v>262</v>
      </c>
    </row>
    <row r="163" spans="2:65" s="1" customFormat="1" ht="16.5" customHeight="1">
      <c r="B163" s="46"/>
      <c r="C163" s="221" t="s">
        <v>9</v>
      </c>
      <c r="D163" s="221" t="s">
        <v>155</v>
      </c>
      <c r="E163" s="222" t="s">
        <v>263</v>
      </c>
      <c r="F163" s="223" t="s">
        <v>264</v>
      </c>
      <c r="G163" s="224" t="s">
        <v>158</v>
      </c>
      <c r="H163" s="225">
        <v>7.5</v>
      </c>
      <c r="I163" s="226"/>
      <c r="J163" s="227">
        <f>ROUND(I163*H163,2)</f>
        <v>0</v>
      </c>
      <c r="K163" s="223" t="s">
        <v>22</v>
      </c>
      <c r="L163" s="72"/>
      <c r="M163" s="228" t="s">
        <v>22</v>
      </c>
      <c r="N163" s="229" t="s">
        <v>44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160</v>
      </c>
      <c r="AT163" s="24" t="s">
        <v>155</v>
      </c>
      <c r="AU163" s="24" t="s">
        <v>82</v>
      </c>
      <c r="AY163" s="24" t="s">
        <v>153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24</v>
      </c>
      <c r="BK163" s="232">
        <f>ROUND(I163*H163,2)</f>
        <v>0</v>
      </c>
      <c r="BL163" s="24" t="s">
        <v>160</v>
      </c>
      <c r="BM163" s="24" t="s">
        <v>265</v>
      </c>
    </row>
    <row r="164" spans="2:63" s="10" customFormat="1" ht="29.85" customHeight="1">
      <c r="B164" s="205"/>
      <c r="C164" s="206"/>
      <c r="D164" s="207" t="s">
        <v>72</v>
      </c>
      <c r="E164" s="219" t="s">
        <v>173</v>
      </c>
      <c r="F164" s="219" t="s">
        <v>266</v>
      </c>
      <c r="G164" s="206"/>
      <c r="H164" s="206"/>
      <c r="I164" s="209"/>
      <c r="J164" s="220">
        <f>BK164</f>
        <v>0</v>
      </c>
      <c r="K164" s="206"/>
      <c r="L164" s="211"/>
      <c r="M164" s="212"/>
      <c r="N164" s="213"/>
      <c r="O164" s="213"/>
      <c r="P164" s="214">
        <f>SUM(P165:P181)</f>
        <v>0</v>
      </c>
      <c r="Q164" s="213"/>
      <c r="R164" s="214">
        <f>SUM(R165:R181)</f>
        <v>5.90210252</v>
      </c>
      <c r="S164" s="213"/>
      <c r="T164" s="215">
        <f>SUM(T165:T181)</f>
        <v>0</v>
      </c>
      <c r="AR164" s="216" t="s">
        <v>24</v>
      </c>
      <c r="AT164" s="217" t="s">
        <v>72</v>
      </c>
      <c r="AU164" s="217" t="s">
        <v>24</v>
      </c>
      <c r="AY164" s="216" t="s">
        <v>153</v>
      </c>
      <c r="BK164" s="218">
        <f>SUM(BK165:BK181)</f>
        <v>0</v>
      </c>
    </row>
    <row r="165" spans="2:65" s="1" customFormat="1" ht="16.5" customHeight="1">
      <c r="B165" s="46"/>
      <c r="C165" s="221" t="s">
        <v>267</v>
      </c>
      <c r="D165" s="221" t="s">
        <v>155</v>
      </c>
      <c r="E165" s="222" t="s">
        <v>268</v>
      </c>
      <c r="F165" s="223" t="s">
        <v>269</v>
      </c>
      <c r="G165" s="224" t="s">
        <v>187</v>
      </c>
      <c r="H165" s="225">
        <v>4.25</v>
      </c>
      <c r="I165" s="226"/>
      <c r="J165" s="227">
        <f>ROUND(I165*H165,2)</f>
        <v>0</v>
      </c>
      <c r="K165" s="223" t="s">
        <v>22</v>
      </c>
      <c r="L165" s="72"/>
      <c r="M165" s="228" t="s">
        <v>22</v>
      </c>
      <c r="N165" s="229" t="s">
        <v>44</v>
      </c>
      <c r="O165" s="47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4" t="s">
        <v>160</v>
      </c>
      <c r="AT165" s="24" t="s">
        <v>155</v>
      </c>
      <c r="AU165" s="24" t="s">
        <v>82</v>
      </c>
      <c r="AY165" s="24" t="s">
        <v>153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24</v>
      </c>
      <c r="BK165" s="232">
        <f>ROUND(I165*H165,2)</f>
        <v>0</v>
      </c>
      <c r="BL165" s="24" t="s">
        <v>160</v>
      </c>
      <c r="BM165" s="24" t="s">
        <v>270</v>
      </c>
    </row>
    <row r="166" spans="2:65" s="1" customFormat="1" ht="16.5" customHeight="1">
      <c r="B166" s="46"/>
      <c r="C166" s="221" t="s">
        <v>271</v>
      </c>
      <c r="D166" s="221" t="s">
        <v>155</v>
      </c>
      <c r="E166" s="222" t="s">
        <v>272</v>
      </c>
      <c r="F166" s="223" t="s">
        <v>273</v>
      </c>
      <c r="G166" s="224" t="s">
        <v>194</v>
      </c>
      <c r="H166" s="225">
        <v>0.338</v>
      </c>
      <c r="I166" s="226"/>
      <c r="J166" s="227">
        <f>ROUND(I166*H166,2)</f>
        <v>0</v>
      </c>
      <c r="K166" s="223" t="s">
        <v>159</v>
      </c>
      <c r="L166" s="72"/>
      <c r="M166" s="228" t="s">
        <v>22</v>
      </c>
      <c r="N166" s="229" t="s">
        <v>44</v>
      </c>
      <c r="O166" s="47"/>
      <c r="P166" s="230">
        <f>O166*H166</f>
        <v>0</v>
      </c>
      <c r="Q166" s="230">
        <v>2.25634</v>
      </c>
      <c r="R166" s="230">
        <f>Q166*H166</f>
        <v>0.76264292</v>
      </c>
      <c r="S166" s="230">
        <v>0</v>
      </c>
      <c r="T166" s="231">
        <f>S166*H166</f>
        <v>0</v>
      </c>
      <c r="AR166" s="24" t="s">
        <v>160</v>
      </c>
      <c r="AT166" s="24" t="s">
        <v>155</v>
      </c>
      <c r="AU166" s="24" t="s">
        <v>82</v>
      </c>
      <c r="AY166" s="24" t="s">
        <v>153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24</v>
      </c>
      <c r="BK166" s="232">
        <f>ROUND(I166*H166,2)</f>
        <v>0</v>
      </c>
      <c r="BL166" s="24" t="s">
        <v>160</v>
      </c>
      <c r="BM166" s="24" t="s">
        <v>274</v>
      </c>
    </row>
    <row r="167" spans="2:51" s="11" customFormat="1" ht="13.5">
      <c r="B167" s="233"/>
      <c r="C167" s="234"/>
      <c r="D167" s="235" t="s">
        <v>162</v>
      </c>
      <c r="E167" s="236" t="s">
        <v>22</v>
      </c>
      <c r="F167" s="237" t="s">
        <v>275</v>
      </c>
      <c r="G167" s="234"/>
      <c r="H167" s="236" t="s">
        <v>22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162</v>
      </c>
      <c r="AU167" s="243" t="s">
        <v>82</v>
      </c>
      <c r="AV167" s="11" t="s">
        <v>24</v>
      </c>
      <c r="AW167" s="11" t="s">
        <v>37</v>
      </c>
      <c r="AX167" s="11" t="s">
        <v>73</v>
      </c>
      <c r="AY167" s="243" t="s">
        <v>153</v>
      </c>
    </row>
    <row r="168" spans="2:51" s="11" customFormat="1" ht="13.5">
      <c r="B168" s="233"/>
      <c r="C168" s="234"/>
      <c r="D168" s="235" t="s">
        <v>162</v>
      </c>
      <c r="E168" s="236" t="s">
        <v>22</v>
      </c>
      <c r="F168" s="237" t="s">
        <v>276</v>
      </c>
      <c r="G168" s="234"/>
      <c r="H168" s="236" t="s">
        <v>22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162</v>
      </c>
      <c r="AU168" s="243" t="s">
        <v>82</v>
      </c>
      <c r="AV168" s="11" t="s">
        <v>24</v>
      </c>
      <c r="AW168" s="11" t="s">
        <v>37</v>
      </c>
      <c r="AX168" s="11" t="s">
        <v>73</v>
      </c>
      <c r="AY168" s="243" t="s">
        <v>153</v>
      </c>
    </row>
    <row r="169" spans="2:51" s="12" customFormat="1" ht="13.5">
      <c r="B169" s="244"/>
      <c r="C169" s="245"/>
      <c r="D169" s="235" t="s">
        <v>162</v>
      </c>
      <c r="E169" s="246" t="s">
        <v>22</v>
      </c>
      <c r="F169" s="247" t="s">
        <v>277</v>
      </c>
      <c r="G169" s="245"/>
      <c r="H169" s="248">
        <v>0.338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162</v>
      </c>
      <c r="AU169" s="254" t="s">
        <v>82</v>
      </c>
      <c r="AV169" s="12" t="s">
        <v>82</v>
      </c>
      <c r="AW169" s="12" t="s">
        <v>37</v>
      </c>
      <c r="AX169" s="12" t="s">
        <v>24</v>
      </c>
      <c r="AY169" s="254" t="s">
        <v>153</v>
      </c>
    </row>
    <row r="170" spans="2:65" s="1" customFormat="1" ht="16.5" customHeight="1">
      <c r="B170" s="46"/>
      <c r="C170" s="221" t="s">
        <v>278</v>
      </c>
      <c r="D170" s="221" t="s">
        <v>155</v>
      </c>
      <c r="E170" s="222" t="s">
        <v>279</v>
      </c>
      <c r="F170" s="223" t="s">
        <v>280</v>
      </c>
      <c r="G170" s="224" t="s">
        <v>158</v>
      </c>
      <c r="H170" s="225">
        <v>2.2</v>
      </c>
      <c r="I170" s="226"/>
      <c r="J170" s="227">
        <f>ROUND(I170*H170,2)</f>
        <v>0</v>
      </c>
      <c r="K170" s="223" t="s">
        <v>159</v>
      </c>
      <c r="L170" s="72"/>
      <c r="M170" s="228" t="s">
        <v>22</v>
      </c>
      <c r="N170" s="229" t="s">
        <v>44</v>
      </c>
      <c r="O170" s="47"/>
      <c r="P170" s="230">
        <f>O170*H170</f>
        <v>0</v>
      </c>
      <c r="Q170" s="230">
        <v>0.00187</v>
      </c>
      <c r="R170" s="230">
        <f>Q170*H170</f>
        <v>0.0041140000000000005</v>
      </c>
      <c r="S170" s="230">
        <v>0</v>
      </c>
      <c r="T170" s="231">
        <f>S170*H170</f>
        <v>0</v>
      </c>
      <c r="AR170" s="24" t="s">
        <v>160</v>
      </c>
      <c r="AT170" s="24" t="s">
        <v>155</v>
      </c>
      <c r="AU170" s="24" t="s">
        <v>82</v>
      </c>
      <c r="AY170" s="24" t="s">
        <v>153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24</v>
      </c>
      <c r="BK170" s="232">
        <f>ROUND(I170*H170,2)</f>
        <v>0</v>
      </c>
      <c r="BL170" s="24" t="s">
        <v>160</v>
      </c>
      <c r="BM170" s="24" t="s">
        <v>281</v>
      </c>
    </row>
    <row r="171" spans="2:51" s="12" customFormat="1" ht="13.5">
      <c r="B171" s="244"/>
      <c r="C171" s="245"/>
      <c r="D171" s="235" t="s">
        <v>162</v>
      </c>
      <c r="E171" s="246" t="s">
        <v>22</v>
      </c>
      <c r="F171" s="247" t="s">
        <v>282</v>
      </c>
      <c r="G171" s="245"/>
      <c r="H171" s="248">
        <v>2.2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162</v>
      </c>
      <c r="AU171" s="254" t="s">
        <v>82</v>
      </c>
      <c r="AV171" s="12" t="s">
        <v>82</v>
      </c>
      <c r="AW171" s="12" t="s">
        <v>37</v>
      </c>
      <c r="AX171" s="12" t="s">
        <v>24</v>
      </c>
      <c r="AY171" s="254" t="s">
        <v>153</v>
      </c>
    </row>
    <row r="172" spans="2:65" s="1" customFormat="1" ht="16.5" customHeight="1">
      <c r="B172" s="46"/>
      <c r="C172" s="221" t="s">
        <v>283</v>
      </c>
      <c r="D172" s="221" t="s">
        <v>155</v>
      </c>
      <c r="E172" s="222" t="s">
        <v>284</v>
      </c>
      <c r="F172" s="223" t="s">
        <v>285</v>
      </c>
      <c r="G172" s="224" t="s">
        <v>158</v>
      </c>
      <c r="H172" s="225">
        <v>2.2</v>
      </c>
      <c r="I172" s="226"/>
      <c r="J172" s="227">
        <f>ROUND(I172*H172,2)</f>
        <v>0</v>
      </c>
      <c r="K172" s="223" t="s">
        <v>159</v>
      </c>
      <c r="L172" s="72"/>
      <c r="M172" s="228" t="s">
        <v>22</v>
      </c>
      <c r="N172" s="229" t="s">
        <v>44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160</v>
      </c>
      <c r="AT172" s="24" t="s">
        <v>155</v>
      </c>
      <c r="AU172" s="24" t="s">
        <v>82</v>
      </c>
      <c r="AY172" s="24" t="s">
        <v>153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24</v>
      </c>
      <c r="BK172" s="232">
        <f>ROUND(I172*H172,2)</f>
        <v>0</v>
      </c>
      <c r="BL172" s="24" t="s">
        <v>160</v>
      </c>
      <c r="BM172" s="24" t="s">
        <v>286</v>
      </c>
    </row>
    <row r="173" spans="2:65" s="1" customFormat="1" ht="16.5" customHeight="1">
      <c r="B173" s="46"/>
      <c r="C173" s="221" t="s">
        <v>287</v>
      </c>
      <c r="D173" s="221" t="s">
        <v>155</v>
      </c>
      <c r="E173" s="222" t="s">
        <v>288</v>
      </c>
      <c r="F173" s="223" t="s">
        <v>289</v>
      </c>
      <c r="G173" s="224" t="s">
        <v>290</v>
      </c>
      <c r="H173" s="225">
        <v>2</v>
      </c>
      <c r="I173" s="226"/>
      <c r="J173" s="227">
        <f>ROUND(I173*H173,2)</f>
        <v>0</v>
      </c>
      <c r="K173" s="223" t="s">
        <v>159</v>
      </c>
      <c r="L173" s="72"/>
      <c r="M173" s="228" t="s">
        <v>22</v>
      </c>
      <c r="N173" s="229" t="s">
        <v>44</v>
      </c>
      <c r="O173" s="47"/>
      <c r="P173" s="230">
        <f>O173*H173</f>
        <v>0</v>
      </c>
      <c r="Q173" s="230">
        <v>0.02869</v>
      </c>
      <c r="R173" s="230">
        <f>Q173*H173</f>
        <v>0.05738</v>
      </c>
      <c r="S173" s="230">
        <v>0</v>
      </c>
      <c r="T173" s="231">
        <f>S173*H173</f>
        <v>0</v>
      </c>
      <c r="AR173" s="24" t="s">
        <v>160</v>
      </c>
      <c r="AT173" s="24" t="s">
        <v>155</v>
      </c>
      <c r="AU173" s="24" t="s">
        <v>82</v>
      </c>
      <c r="AY173" s="24" t="s">
        <v>153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24</v>
      </c>
      <c r="BK173" s="232">
        <f>ROUND(I173*H173,2)</f>
        <v>0</v>
      </c>
      <c r="BL173" s="24" t="s">
        <v>160</v>
      </c>
      <c r="BM173" s="24" t="s">
        <v>291</v>
      </c>
    </row>
    <row r="174" spans="2:51" s="12" customFormat="1" ht="13.5">
      <c r="B174" s="244"/>
      <c r="C174" s="245"/>
      <c r="D174" s="235" t="s">
        <v>162</v>
      </c>
      <c r="E174" s="246" t="s">
        <v>22</v>
      </c>
      <c r="F174" s="247" t="s">
        <v>292</v>
      </c>
      <c r="G174" s="245"/>
      <c r="H174" s="248">
        <v>2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AT174" s="254" t="s">
        <v>162</v>
      </c>
      <c r="AU174" s="254" t="s">
        <v>82</v>
      </c>
      <c r="AV174" s="12" t="s">
        <v>82</v>
      </c>
      <c r="AW174" s="12" t="s">
        <v>37</v>
      </c>
      <c r="AX174" s="12" t="s">
        <v>24</v>
      </c>
      <c r="AY174" s="254" t="s">
        <v>153</v>
      </c>
    </row>
    <row r="175" spans="2:65" s="1" customFormat="1" ht="25.5" customHeight="1">
      <c r="B175" s="46"/>
      <c r="C175" s="221" t="s">
        <v>293</v>
      </c>
      <c r="D175" s="221" t="s">
        <v>155</v>
      </c>
      <c r="E175" s="222" t="s">
        <v>294</v>
      </c>
      <c r="F175" s="223" t="s">
        <v>295</v>
      </c>
      <c r="G175" s="224" t="s">
        <v>158</v>
      </c>
      <c r="H175" s="225">
        <v>41.4</v>
      </c>
      <c r="I175" s="226"/>
      <c r="J175" s="227">
        <f>ROUND(I175*H175,2)</f>
        <v>0</v>
      </c>
      <c r="K175" s="223" t="s">
        <v>159</v>
      </c>
      <c r="L175" s="72"/>
      <c r="M175" s="228" t="s">
        <v>22</v>
      </c>
      <c r="N175" s="229" t="s">
        <v>44</v>
      </c>
      <c r="O175" s="47"/>
      <c r="P175" s="230">
        <f>O175*H175</f>
        <v>0</v>
      </c>
      <c r="Q175" s="230">
        <v>0.10422</v>
      </c>
      <c r="R175" s="230">
        <f>Q175*H175</f>
        <v>4.3147079999999995</v>
      </c>
      <c r="S175" s="230">
        <v>0</v>
      </c>
      <c r="T175" s="231">
        <f>S175*H175</f>
        <v>0</v>
      </c>
      <c r="AR175" s="24" t="s">
        <v>160</v>
      </c>
      <c r="AT175" s="24" t="s">
        <v>155</v>
      </c>
      <c r="AU175" s="24" t="s">
        <v>82</v>
      </c>
      <c r="AY175" s="24" t="s">
        <v>153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24</v>
      </c>
      <c r="BK175" s="232">
        <f>ROUND(I175*H175,2)</f>
        <v>0</v>
      </c>
      <c r="BL175" s="24" t="s">
        <v>160</v>
      </c>
      <c r="BM175" s="24" t="s">
        <v>296</v>
      </c>
    </row>
    <row r="176" spans="2:51" s="12" customFormat="1" ht="13.5">
      <c r="B176" s="244"/>
      <c r="C176" s="245"/>
      <c r="D176" s="235" t="s">
        <v>162</v>
      </c>
      <c r="E176" s="246" t="s">
        <v>22</v>
      </c>
      <c r="F176" s="247" t="s">
        <v>297</v>
      </c>
      <c r="G176" s="245"/>
      <c r="H176" s="248">
        <v>41.4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AT176" s="254" t="s">
        <v>162</v>
      </c>
      <c r="AU176" s="254" t="s">
        <v>82</v>
      </c>
      <c r="AV176" s="12" t="s">
        <v>82</v>
      </c>
      <c r="AW176" s="12" t="s">
        <v>37</v>
      </c>
      <c r="AX176" s="12" t="s">
        <v>24</v>
      </c>
      <c r="AY176" s="254" t="s">
        <v>153</v>
      </c>
    </row>
    <row r="177" spans="2:65" s="1" customFormat="1" ht="16.5" customHeight="1">
      <c r="B177" s="46"/>
      <c r="C177" s="221" t="s">
        <v>298</v>
      </c>
      <c r="D177" s="221" t="s">
        <v>155</v>
      </c>
      <c r="E177" s="222" t="s">
        <v>299</v>
      </c>
      <c r="F177" s="223" t="s">
        <v>300</v>
      </c>
      <c r="G177" s="224" t="s">
        <v>158</v>
      </c>
      <c r="H177" s="225">
        <v>1.68</v>
      </c>
      <c r="I177" s="226"/>
      <c r="J177" s="227">
        <f>ROUND(I177*H177,2)</f>
        <v>0</v>
      </c>
      <c r="K177" s="223" t="s">
        <v>159</v>
      </c>
      <c r="L177" s="72"/>
      <c r="M177" s="228" t="s">
        <v>22</v>
      </c>
      <c r="N177" s="229" t="s">
        <v>44</v>
      </c>
      <c r="O177" s="47"/>
      <c r="P177" s="230">
        <f>O177*H177</f>
        <v>0</v>
      </c>
      <c r="Q177" s="230">
        <v>0.45432</v>
      </c>
      <c r="R177" s="230">
        <f>Q177*H177</f>
        <v>0.7632576</v>
      </c>
      <c r="S177" s="230">
        <v>0</v>
      </c>
      <c r="T177" s="231">
        <f>S177*H177</f>
        <v>0</v>
      </c>
      <c r="AR177" s="24" t="s">
        <v>160</v>
      </c>
      <c r="AT177" s="24" t="s">
        <v>155</v>
      </c>
      <c r="AU177" s="24" t="s">
        <v>82</v>
      </c>
      <c r="AY177" s="24" t="s">
        <v>153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24</v>
      </c>
      <c r="BK177" s="232">
        <f>ROUND(I177*H177,2)</f>
        <v>0</v>
      </c>
      <c r="BL177" s="24" t="s">
        <v>160</v>
      </c>
      <c r="BM177" s="24" t="s">
        <v>301</v>
      </c>
    </row>
    <row r="178" spans="2:51" s="11" customFormat="1" ht="13.5">
      <c r="B178" s="233"/>
      <c r="C178" s="234"/>
      <c r="D178" s="235" t="s">
        <v>162</v>
      </c>
      <c r="E178" s="236" t="s">
        <v>22</v>
      </c>
      <c r="F178" s="237" t="s">
        <v>302</v>
      </c>
      <c r="G178" s="234"/>
      <c r="H178" s="236" t="s">
        <v>22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162</v>
      </c>
      <c r="AU178" s="243" t="s">
        <v>82</v>
      </c>
      <c r="AV178" s="11" t="s">
        <v>24</v>
      </c>
      <c r="AW178" s="11" t="s">
        <v>37</v>
      </c>
      <c r="AX178" s="11" t="s">
        <v>73</v>
      </c>
      <c r="AY178" s="243" t="s">
        <v>153</v>
      </c>
    </row>
    <row r="179" spans="2:51" s="12" customFormat="1" ht="13.5">
      <c r="B179" s="244"/>
      <c r="C179" s="245"/>
      <c r="D179" s="235" t="s">
        <v>162</v>
      </c>
      <c r="E179" s="246" t="s">
        <v>22</v>
      </c>
      <c r="F179" s="247" t="s">
        <v>303</v>
      </c>
      <c r="G179" s="245"/>
      <c r="H179" s="248">
        <v>1.68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AT179" s="254" t="s">
        <v>162</v>
      </c>
      <c r="AU179" s="254" t="s">
        <v>82</v>
      </c>
      <c r="AV179" s="12" t="s">
        <v>82</v>
      </c>
      <c r="AW179" s="12" t="s">
        <v>37</v>
      </c>
      <c r="AX179" s="12" t="s">
        <v>24</v>
      </c>
      <c r="AY179" s="254" t="s">
        <v>153</v>
      </c>
    </row>
    <row r="180" spans="2:65" s="1" customFormat="1" ht="16.5" customHeight="1">
      <c r="B180" s="46"/>
      <c r="C180" s="221" t="s">
        <v>304</v>
      </c>
      <c r="D180" s="221" t="s">
        <v>155</v>
      </c>
      <c r="E180" s="222" t="s">
        <v>305</v>
      </c>
      <c r="F180" s="223" t="s">
        <v>306</v>
      </c>
      <c r="G180" s="224" t="s">
        <v>246</v>
      </c>
      <c r="H180" s="225">
        <v>82.8</v>
      </c>
      <c r="I180" s="226"/>
      <c r="J180" s="227">
        <f>ROUND(I180*H180,2)</f>
        <v>0</v>
      </c>
      <c r="K180" s="223" t="s">
        <v>22</v>
      </c>
      <c r="L180" s="72"/>
      <c r="M180" s="228" t="s">
        <v>22</v>
      </c>
      <c r="N180" s="229" t="s">
        <v>44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160</v>
      </c>
      <c r="AT180" s="24" t="s">
        <v>155</v>
      </c>
      <c r="AU180" s="24" t="s">
        <v>82</v>
      </c>
      <c r="AY180" s="24" t="s">
        <v>153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24</v>
      </c>
      <c r="BK180" s="232">
        <f>ROUND(I180*H180,2)</f>
        <v>0</v>
      </c>
      <c r="BL180" s="24" t="s">
        <v>160</v>
      </c>
      <c r="BM180" s="24" t="s">
        <v>307</v>
      </c>
    </row>
    <row r="181" spans="2:51" s="12" customFormat="1" ht="13.5">
      <c r="B181" s="244"/>
      <c r="C181" s="245"/>
      <c r="D181" s="235" t="s">
        <v>162</v>
      </c>
      <c r="E181" s="246" t="s">
        <v>22</v>
      </c>
      <c r="F181" s="247" t="s">
        <v>308</v>
      </c>
      <c r="G181" s="245"/>
      <c r="H181" s="248">
        <v>82.8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AT181" s="254" t="s">
        <v>162</v>
      </c>
      <c r="AU181" s="254" t="s">
        <v>82</v>
      </c>
      <c r="AV181" s="12" t="s">
        <v>82</v>
      </c>
      <c r="AW181" s="12" t="s">
        <v>37</v>
      </c>
      <c r="AX181" s="12" t="s">
        <v>24</v>
      </c>
      <c r="AY181" s="254" t="s">
        <v>153</v>
      </c>
    </row>
    <row r="182" spans="2:63" s="10" customFormat="1" ht="29.85" customHeight="1">
      <c r="B182" s="205"/>
      <c r="C182" s="206"/>
      <c r="D182" s="207" t="s">
        <v>72</v>
      </c>
      <c r="E182" s="219" t="s">
        <v>160</v>
      </c>
      <c r="F182" s="219" t="s">
        <v>309</v>
      </c>
      <c r="G182" s="206"/>
      <c r="H182" s="206"/>
      <c r="I182" s="209"/>
      <c r="J182" s="220">
        <f>BK182</f>
        <v>0</v>
      </c>
      <c r="K182" s="206"/>
      <c r="L182" s="211"/>
      <c r="M182" s="212"/>
      <c r="N182" s="213"/>
      <c r="O182" s="213"/>
      <c r="P182" s="214">
        <f>SUM(P183:P189)</f>
        <v>0</v>
      </c>
      <c r="Q182" s="213"/>
      <c r="R182" s="214">
        <f>SUM(R183:R189)</f>
        <v>5.1732558</v>
      </c>
      <c r="S182" s="213"/>
      <c r="T182" s="215">
        <f>SUM(T183:T189)</f>
        <v>0</v>
      </c>
      <c r="AR182" s="216" t="s">
        <v>24</v>
      </c>
      <c r="AT182" s="217" t="s">
        <v>72</v>
      </c>
      <c r="AU182" s="217" t="s">
        <v>24</v>
      </c>
      <c r="AY182" s="216" t="s">
        <v>153</v>
      </c>
      <c r="BK182" s="218">
        <f>SUM(BK183:BK189)</f>
        <v>0</v>
      </c>
    </row>
    <row r="183" spans="2:65" s="1" customFormat="1" ht="16.5" customHeight="1">
      <c r="B183" s="46"/>
      <c r="C183" s="221" t="s">
        <v>310</v>
      </c>
      <c r="D183" s="221" t="s">
        <v>155</v>
      </c>
      <c r="E183" s="222" t="s">
        <v>311</v>
      </c>
      <c r="F183" s="223" t="s">
        <v>312</v>
      </c>
      <c r="G183" s="224" t="s">
        <v>194</v>
      </c>
      <c r="H183" s="225">
        <v>1.863</v>
      </c>
      <c r="I183" s="226"/>
      <c r="J183" s="227">
        <f>ROUND(I183*H183,2)</f>
        <v>0</v>
      </c>
      <c r="K183" s="223" t="s">
        <v>159</v>
      </c>
      <c r="L183" s="72"/>
      <c r="M183" s="228" t="s">
        <v>22</v>
      </c>
      <c r="N183" s="229" t="s">
        <v>44</v>
      </c>
      <c r="O183" s="47"/>
      <c r="P183" s="230">
        <f>O183*H183</f>
        <v>0</v>
      </c>
      <c r="Q183" s="230">
        <v>2.4534</v>
      </c>
      <c r="R183" s="230">
        <f>Q183*H183</f>
        <v>4.5706842</v>
      </c>
      <c r="S183" s="230">
        <v>0</v>
      </c>
      <c r="T183" s="231">
        <f>S183*H183</f>
        <v>0</v>
      </c>
      <c r="AR183" s="24" t="s">
        <v>160</v>
      </c>
      <c r="AT183" s="24" t="s">
        <v>155</v>
      </c>
      <c r="AU183" s="24" t="s">
        <v>82</v>
      </c>
      <c r="AY183" s="24" t="s">
        <v>153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24</v>
      </c>
      <c r="BK183" s="232">
        <f>ROUND(I183*H183,2)</f>
        <v>0</v>
      </c>
      <c r="BL183" s="24" t="s">
        <v>160</v>
      </c>
      <c r="BM183" s="24" t="s">
        <v>313</v>
      </c>
    </row>
    <row r="184" spans="2:51" s="12" customFormat="1" ht="13.5">
      <c r="B184" s="244"/>
      <c r="C184" s="245"/>
      <c r="D184" s="235" t="s">
        <v>162</v>
      </c>
      <c r="E184" s="246" t="s">
        <v>22</v>
      </c>
      <c r="F184" s="247" t="s">
        <v>314</v>
      </c>
      <c r="G184" s="245"/>
      <c r="H184" s="248">
        <v>1.863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AT184" s="254" t="s">
        <v>162</v>
      </c>
      <c r="AU184" s="254" t="s">
        <v>82</v>
      </c>
      <c r="AV184" s="12" t="s">
        <v>82</v>
      </c>
      <c r="AW184" s="12" t="s">
        <v>37</v>
      </c>
      <c r="AX184" s="12" t="s">
        <v>24</v>
      </c>
      <c r="AY184" s="254" t="s">
        <v>153</v>
      </c>
    </row>
    <row r="185" spans="2:65" s="1" customFormat="1" ht="16.5" customHeight="1">
      <c r="B185" s="46"/>
      <c r="C185" s="221" t="s">
        <v>315</v>
      </c>
      <c r="D185" s="221" t="s">
        <v>155</v>
      </c>
      <c r="E185" s="222" t="s">
        <v>316</v>
      </c>
      <c r="F185" s="223" t="s">
        <v>317</v>
      </c>
      <c r="G185" s="224" t="s">
        <v>158</v>
      </c>
      <c r="H185" s="225">
        <v>24.84</v>
      </c>
      <c r="I185" s="226"/>
      <c r="J185" s="227">
        <f>ROUND(I185*H185,2)</f>
        <v>0</v>
      </c>
      <c r="K185" s="223" t="s">
        <v>159</v>
      </c>
      <c r="L185" s="72"/>
      <c r="M185" s="228" t="s">
        <v>22</v>
      </c>
      <c r="N185" s="229" t="s">
        <v>44</v>
      </c>
      <c r="O185" s="47"/>
      <c r="P185" s="230">
        <f>O185*H185</f>
        <v>0</v>
      </c>
      <c r="Q185" s="230">
        <v>0.00519</v>
      </c>
      <c r="R185" s="230">
        <f>Q185*H185</f>
        <v>0.1289196</v>
      </c>
      <c r="S185" s="230">
        <v>0</v>
      </c>
      <c r="T185" s="231">
        <f>S185*H185</f>
        <v>0</v>
      </c>
      <c r="AR185" s="24" t="s">
        <v>160</v>
      </c>
      <c r="AT185" s="24" t="s">
        <v>155</v>
      </c>
      <c r="AU185" s="24" t="s">
        <v>82</v>
      </c>
      <c r="AY185" s="24" t="s">
        <v>153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24</v>
      </c>
      <c r="BK185" s="232">
        <f>ROUND(I185*H185,2)</f>
        <v>0</v>
      </c>
      <c r="BL185" s="24" t="s">
        <v>160</v>
      </c>
      <c r="BM185" s="24" t="s">
        <v>318</v>
      </c>
    </row>
    <row r="186" spans="2:51" s="12" customFormat="1" ht="13.5">
      <c r="B186" s="244"/>
      <c r="C186" s="245"/>
      <c r="D186" s="235" t="s">
        <v>162</v>
      </c>
      <c r="E186" s="246" t="s">
        <v>22</v>
      </c>
      <c r="F186" s="247" t="s">
        <v>319</v>
      </c>
      <c r="G186" s="245"/>
      <c r="H186" s="248">
        <v>24.84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AT186" s="254" t="s">
        <v>162</v>
      </c>
      <c r="AU186" s="254" t="s">
        <v>82</v>
      </c>
      <c r="AV186" s="12" t="s">
        <v>82</v>
      </c>
      <c r="AW186" s="12" t="s">
        <v>37</v>
      </c>
      <c r="AX186" s="12" t="s">
        <v>24</v>
      </c>
      <c r="AY186" s="254" t="s">
        <v>153</v>
      </c>
    </row>
    <row r="187" spans="2:65" s="1" customFormat="1" ht="16.5" customHeight="1">
      <c r="B187" s="46"/>
      <c r="C187" s="221" t="s">
        <v>320</v>
      </c>
      <c r="D187" s="221" t="s">
        <v>155</v>
      </c>
      <c r="E187" s="222" t="s">
        <v>321</v>
      </c>
      <c r="F187" s="223" t="s">
        <v>322</v>
      </c>
      <c r="G187" s="224" t="s">
        <v>158</v>
      </c>
      <c r="H187" s="225">
        <v>24.84</v>
      </c>
      <c r="I187" s="226"/>
      <c r="J187" s="227">
        <f>ROUND(I187*H187,2)</f>
        <v>0</v>
      </c>
      <c r="K187" s="223" t="s">
        <v>159</v>
      </c>
      <c r="L187" s="72"/>
      <c r="M187" s="228" t="s">
        <v>22</v>
      </c>
      <c r="N187" s="229" t="s">
        <v>44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160</v>
      </c>
      <c r="AT187" s="24" t="s">
        <v>155</v>
      </c>
      <c r="AU187" s="24" t="s">
        <v>82</v>
      </c>
      <c r="AY187" s="24" t="s">
        <v>153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24</v>
      </c>
      <c r="BK187" s="232">
        <f>ROUND(I187*H187,2)</f>
        <v>0</v>
      </c>
      <c r="BL187" s="24" t="s">
        <v>160</v>
      </c>
      <c r="BM187" s="24" t="s">
        <v>323</v>
      </c>
    </row>
    <row r="188" spans="2:65" s="1" customFormat="1" ht="16.5" customHeight="1">
      <c r="B188" s="46"/>
      <c r="C188" s="221" t="s">
        <v>324</v>
      </c>
      <c r="D188" s="221" t="s">
        <v>155</v>
      </c>
      <c r="E188" s="222" t="s">
        <v>325</v>
      </c>
      <c r="F188" s="223" t="s">
        <v>326</v>
      </c>
      <c r="G188" s="224" t="s">
        <v>236</v>
      </c>
      <c r="H188" s="225">
        <v>0.45</v>
      </c>
      <c r="I188" s="226"/>
      <c r="J188" s="227">
        <f>ROUND(I188*H188,2)</f>
        <v>0</v>
      </c>
      <c r="K188" s="223" t="s">
        <v>159</v>
      </c>
      <c r="L188" s="72"/>
      <c r="M188" s="228" t="s">
        <v>22</v>
      </c>
      <c r="N188" s="229" t="s">
        <v>44</v>
      </c>
      <c r="O188" s="47"/>
      <c r="P188" s="230">
        <f>O188*H188</f>
        <v>0</v>
      </c>
      <c r="Q188" s="230">
        <v>1.05256</v>
      </c>
      <c r="R188" s="230">
        <f>Q188*H188</f>
        <v>0.47365199999999996</v>
      </c>
      <c r="S188" s="230">
        <v>0</v>
      </c>
      <c r="T188" s="231">
        <f>S188*H188</f>
        <v>0</v>
      </c>
      <c r="AR188" s="24" t="s">
        <v>160</v>
      </c>
      <c r="AT188" s="24" t="s">
        <v>155</v>
      </c>
      <c r="AU188" s="24" t="s">
        <v>82</v>
      </c>
      <c r="AY188" s="24" t="s">
        <v>153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24</v>
      </c>
      <c r="BK188" s="232">
        <f>ROUND(I188*H188,2)</f>
        <v>0</v>
      </c>
      <c r="BL188" s="24" t="s">
        <v>160</v>
      </c>
      <c r="BM188" s="24" t="s">
        <v>327</v>
      </c>
    </row>
    <row r="189" spans="2:51" s="12" customFormat="1" ht="13.5">
      <c r="B189" s="244"/>
      <c r="C189" s="245"/>
      <c r="D189" s="235" t="s">
        <v>162</v>
      </c>
      <c r="E189" s="246" t="s">
        <v>22</v>
      </c>
      <c r="F189" s="247" t="s">
        <v>328</v>
      </c>
      <c r="G189" s="245"/>
      <c r="H189" s="248">
        <v>0.45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162</v>
      </c>
      <c r="AU189" s="254" t="s">
        <v>82</v>
      </c>
      <c r="AV189" s="12" t="s">
        <v>82</v>
      </c>
      <c r="AW189" s="12" t="s">
        <v>37</v>
      </c>
      <c r="AX189" s="12" t="s">
        <v>24</v>
      </c>
      <c r="AY189" s="254" t="s">
        <v>153</v>
      </c>
    </row>
    <row r="190" spans="2:63" s="10" customFormat="1" ht="29.85" customHeight="1">
      <c r="B190" s="205"/>
      <c r="C190" s="206"/>
      <c r="D190" s="207" t="s">
        <v>72</v>
      </c>
      <c r="E190" s="219" t="s">
        <v>180</v>
      </c>
      <c r="F190" s="219" t="s">
        <v>329</v>
      </c>
      <c r="G190" s="206"/>
      <c r="H190" s="206"/>
      <c r="I190" s="209"/>
      <c r="J190" s="220">
        <f>BK190</f>
        <v>0</v>
      </c>
      <c r="K190" s="206"/>
      <c r="L190" s="211"/>
      <c r="M190" s="212"/>
      <c r="N190" s="213"/>
      <c r="O190" s="213"/>
      <c r="P190" s="214">
        <f>SUM(P191:P214)</f>
        <v>0</v>
      </c>
      <c r="Q190" s="213"/>
      <c r="R190" s="214">
        <f>SUM(R191:R214)</f>
        <v>5.6634108</v>
      </c>
      <c r="S190" s="213"/>
      <c r="T190" s="215">
        <f>SUM(T191:T214)</f>
        <v>0</v>
      </c>
      <c r="AR190" s="216" t="s">
        <v>24</v>
      </c>
      <c r="AT190" s="217" t="s">
        <v>72</v>
      </c>
      <c r="AU190" s="217" t="s">
        <v>24</v>
      </c>
      <c r="AY190" s="216" t="s">
        <v>153</v>
      </c>
      <c r="BK190" s="218">
        <f>SUM(BK191:BK214)</f>
        <v>0</v>
      </c>
    </row>
    <row r="191" spans="2:65" s="1" customFormat="1" ht="16.5" customHeight="1">
      <c r="B191" s="46"/>
      <c r="C191" s="221" t="s">
        <v>330</v>
      </c>
      <c r="D191" s="221" t="s">
        <v>155</v>
      </c>
      <c r="E191" s="222" t="s">
        <v>331</v>
      </c>
      <c r="F191" s="223" t="s">
        <v>332</v>
      </c>
      <c r="G191" s="224" t="s">
        <v>158</v>
      </c>
      <c r="H191" s="225">
        <v>33.19</v>
      </c>
      <c r="I191" s="226"/>
      <c r="J191" s="227">
        <f>ROUND(I191*H191,2)</f>
        <v>0</v>
      </c>
      <c r="K191" s="223" t="s">
        <v>159</v>
      </c>
      <c r="L191" s="72"/>
      <c r="M191" s="228" t="s">
        <v>22</v>
      </c>
      <c r="N191" s="229" t="s">
        <v>44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160</v>
      </c>
      <c r="AT191" s="24" t="s">
        <v>155</v>
      </c>
      <c r="AU191" s="24" t="s">
        <v>82</v>
      </c>
      <c r="AY191" s="24" t="s">
        <v>153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24</v>
      </c>
      <c r="BK191" s="232">
        <f>ROUND(I191*H191,2)</f>
        <v>0</v>
      </c>
      <c r="BL191" s="24" t="s">
        <v>160</v>
      </c>
      <c r="BM191" s="24" t="s">
        <v>333</v>
      </c>
    </row>
    <row r="192" spans="2:51" s="11" customFormat="1" ht="13.5">
      <c r="B192" s="233"/>
      <c r="C192" s="234"/>
      <c r="D192" s="235" t="s">
        <v>162</v>
      </c>
      <c r="E192" s="236" t="s">
        <v>22</v>
      </c>
      <c r="F192" s="237" t="s">
        <v>243</v>
      </c>
      <c r="G192" s="234"/>
      <c r="H192" s="236" t="s">
        <v>22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162</v>
      </c>
      <c r="AU192" s="243" t="s">
        <v>82</v>
      </c>
      <c r="AV192" s="11" t="s">
        <v>24</v>
      </c>
      <c r="AW192" s="11" t="s">
        <v>37</v>
      </c>
      <c r="AX192" s="11" t="s">
        <v>73</v>
      </c>
      <c r="AY192" s="243" t="s">
        <v>153</v>
      </c>
    </row>
    <row r="193" spans="2:51" s="11" customFormat="1" ht="13.5">
      <c r="B193" s="233"/>
      <c r="C193" s="234"/>
      <c r="D193" s="235" t="s">
        <v>162</v>
      </c>
      <c r="E193" s="236" t="s">
        <v>22</v>
      </c>
      <c r="F193" s="237" t="s">
        <v>334</v>
      </c>
      <c r="G193" s="234"/>
      <c r="H193" s="236" t="s">
        <v>22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162</v>
      </c>
      <c r="AU193" s="243" t="s">
        <v>82</v>
      </c>
      <c r="AV193" s="11" t="s">
        <v>24</v>
      </c>
      <c r="AW193" s="11" t="s">
        <v>37</v>
      </c>
      <c r="AX193" s="11" t="s">
        <v>73</v>
      </c>
      <c r="AY193" s="243" t="s">
        <v>153</v>
      </c>
    </row>
    <row r="194" spans="2:51" s="12" customFormat="1" ht="13.5">
      <c r="B194" s="244"/>
      <c r="C194" s="245"/>
      <c r="D194" s="235" t="s">
        <v>162</v>
      </c>
      <c r="E194" s="246" t="s">
        <v>22</v>
      </c>
      <c r="F194" s="247" t="s">
        <v>335</v>
      </c>
      <c r="G194" s="245"/>
      <c r="H194" s="248">
        <v>25.55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AT194" s="254" t="s">
        <v>162</v>
      </c>
      <c r="AU194" s="254" t="s">
        <v>82</v>
      </c>
      <c r="AV194" s="12" t="s">
        <v>82</v>
      </c>
      <c r="AW194" s="12" t="s">
        <v>37</v>
      </c>
      <c r="AX194" s="12" t="s">
        <v>73</v>
      </c>
      <c r="AY194" s="254" t="s">
        <v>153</v>
      </c>
    </row>
    <row r="195" spans="2:51" s="11" customFormat="1" ht="13.5">
      <c r="B195" s="233"/>
      <c r="C195" s="234"/>
      <c r="D195" s="235" t="s">
        <v>162</v>
      </c>
      <c r="E195" s="236" t="s">
        <v>22</v>
      </c>
      <c r="F195" s="237" t="s">
        <v>336</v>
      </c>
      <c r="G195" s="234"/>
      <c r="H195" s="236" t="s">
        <v>22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162</v>
      </c>
      <c r="AU195" s="243" t="s">
        <v>82</v>
      </c>
      <c r="AV195" s="11" t="s">
        <v>24</v>
      </c>
      <c r="AW195" s="11" t="s">
        <v>37</v>
      </c>
      <c r="AX195" s="11" t="s">
        <v>73</v>
      </c>
      <c r="AY195" s="243" t="s">
        <v>153</v>
      </c>
    </row>
    <row r="196" spans="2:51" s="12" customFormat="1" ht="13.5">
      <c r="B196" s="244"/>
      <c r="C196" s="245"/>
      <c r="D196" s="235" t="s">
        <v>162</v>
      </c>
      <c r="E196" s="246" t="s">
        <v>22</v>
      </c>
      <c r="F196" s="247" t="s">
        <v>171</v>
      </c>
      <c r="G196" s="245"/>
      <c r="H196" s="248">
        <v>7.64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AT196" s="254" t="s">
        <v>162</v>
      </c>
      <c r="AU196" s="254" t="s">
        <v>82</v>
      </c>
      <c r="AV196" s="12" t="s">
        <v>82</v>
      </c>
      <c r="AW196" s="12" t="s">
        <v>37</v>
      </c>
      <c r="AX196" s="12" t="s">
        <v>73</v>
      </c>
      <c r="AY196" s="254" t="s">
        <v>153</v>
      </c>
    </row>
    <row r="197" spans="2:51" s="13" customFormat="1" ht="13.5">
      <c r="B197" s="255"/>
      <c r="C197" s="256"/>
      <c r="D197" s="235" t="s">
        <v>162</v>
      </c>
      <c r="E197" s="257" t="s">
        <v>22</v>
      </c>
      <c r="F197" s="258" t="s">
        <v>172</v>
      </c>
      <c r="G197" s="256"/>
      <c r="H197" s="259">
        <v>33.19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AT197" s="265" t="s">
        <v>162</v>
      </c>
      <c r="AU197" s="265" t="s">
        <v>82</v>
      </c>
      <c r="AV197" s="13" t="s">
        <v>160</v>
      </c>
      <c r="AW197" s="13" t="s">
        <v>37</v>
      </c>
      <c r="AX197" s="13" t="s">
        <v>24</v>
      </c>
      <c r="AY197" s="265" t="s">
        <v>153</v>
      </c>
    </row>
    <row r="198" spans="2:65" s="1" customFormat="1" ht="25.5" customHeight="1">
      <c r="B198" s="46"/>
      <c r="C198" s="221" t="s">
        <v>337</v>
      </c>
      <c r="D198" s="221" t="s">
        <v>155</v>
      </c>
      <c r="E198" s="222" t="s">
        <v>338</v>
      </c>
      <c r="F198" s="223" t="s">
        <v>339</v>
      </c>
      <c r="G198" s="224" t="s">
        <v>158</v>
      </c>
      <c r="H198" s="225">
        <v>7.64</v>
      </c>
      <c r="I198" s="226"/>
      <c r="J198" s="227">
        <f>ROUND(I198*H198,2)</f>
        <v>0</v>
      </c>
      <c r="K198" s="223" t="s">
        <v>22</v>
      </c>
      <c r="L198" s="72"/>
      <c r="M198" s="228" t="s">
        <v>22</v>
      </c>
      <c r="N198" s="229" t="s">
        <v>44</v>
      </c>
      <c r="O198" s="47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4" t="s">
        <v>160</v>
      </c>
      <c r="AT198" s="24" t="s">
        <v>155</v>
      </c>
      <c r="AU198" s="24" t="s">
        <v>82</v>
      </c>
      <c r="AY198" s="24" t="s">
        <v>153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24</v>
      </c>
      <c r="BK198" s="232">
        <f>ROUND(I198*H198,2)</f>
        <v>0</v>
      </c>
      <c r="BL198" s="24" t="s">
        <v>160</v>
      </c>
      <c r="BM198" s="24" t="s">
        <v>340</v>
      </c>
    </row>
    <row r="199" spans="2:51" s="11" customFormat="1" ht="13.5">
      <c r="B199" s="233"/>
      <c r="C199" s="234"/>
      <c r="D199" s="235" t="s">
        <v>162</v>
      </c>
      <c r="E199" s="236" t="s">
        <v>22</v>
      </c>
      <c r="F199" s="237" t="s">
        <v>302</v>
      </c>
      <c r="G199" s="234"/>
      <c r="H199" s="236" t="s">
        <v>22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162</v>
      </c>
      <c r="AU199" s="243" t="s">
        <v>82</v>
      </c>
      <c r="AV199" s="11" t="s">
        <v>24</v>
      </c>
      <c r="AW199" s="11" t="s">
        <v>37</v>
      </c>
      <c r="AX199" s="11" t="s">
        <v>73</v>
      </c>
      <c r="AY199" s="243" t="s">
        <v>153</v>
      </c>
    </row>
    <row r="200" spans="2:51" s="12" customFormat="1" ht="13.5">
      <c r="B200" s="244"/>
      <c r="C200" s="245"/>
      <c r="D200" s="235" t="s">
        <v>162</v>
      </c>
      <c r="E200" s="246" t="s">
        <v>22</v>
      </c>
      <c r="F200" s="247" t="s">
        <v>171</v>
      </c>
      <c r="G200" s="245"/>
      <c r="H200" s="248">
        <v>7.64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AT200" s="254" t="s">
        <v>162</v>
      </c>
      <c r="AU200" s="254" t="s">
        <v>82</v>
      </c>
      <c r="AV200" s="12" t="s">
        <v>82</v>
      </c>
      <c r="AW200" s="12" t="s">
        <v>37</v>
      </c>
      <c r="AX200" s="12" t="s">
        <v>24</v>
      </c>
      <c r="AY200" s="254" t="s">
        <v>153</v>
      </c>
    </row>
    <row r="201" spans="2:65" s="1" customFormat="1" ht="16.5" customHeight="1">
      <c r="B201" s="46"/>
      <c r="C201" s="221" t="s">
        <v>341</v>
      </c>
      <c r="D201" s="221" t="s">
        <v>155</v>
      </c>
      <c r="E201" s="222" t="s">
        <v>342</v>
      </c>
      <c r="F201" s="223" t="s">
        <v>343</v>
      </c>
      <c r="G201" s="224" t="s">
        <v>158</v>
      </c>
      <c r="H201" s="225">
        <v>7.64</v>
      </c>
      <c r="I201" s="226"/>
      <c r="J201" s="227">
        <f>ROUND(I201*H201,2)</f>
        <v>0</v>
      </c>
      <c r="K201" s="223" t="s">
        <v>159</v>
      </c>
      <c r="L201" s="72"/>
      <c r="M201" s="228" t="s">
        <v>22</v>
      </c>
      <c r="N201" s="229" t="s">
        <v>44</v>
      </c>
      <c r="O201" s="47"/>
      <c r="P201" s="230">
        <f>O201*H201</f>
        <v>0</v>
      </c>
      <c r="Q201" s="230">
        <v>0.00561</v>
      </c>
      <c r="R201" s="230">
        <f>Q201*H201</f>
        <v>0.0428604</v>
      </c>
      <c r="S201" s="230">
        <v>0</v>
      </c>
      <c r="T201" s="231">
        <f>S201*H201</f>
        <v>0</v>
      </c>
      <c r="AR201" s="24" t="s">
        <v>160</v>
      </c>
      <c r="AT201" s="24" t="s">
        <v>155</v>
      </c>
      <c r="AU201" s="24" t="s">
        <v>82</v>
      </c>
      <c r="AY201" s="24" t="s">
        <v>153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4" t="s">
        <v>24</v>
      </c>
      <c r="BK201" s="232">
        <f>ROUND(I201*H201,2)</f>
        <v>0</v>
      </c>
      <c r="BL201" s="24" t="s">
        <v>160</v>
      </c>
      <c r="BM201" s="24" t="s">
        <v>344</v>
      </c>
    </row>
    <row r="202" spans="2:51" s="11" customFormat="1" ht="13.5">
      <c r="B202" s="233"/>
      <c r="C202" s="234"/>
      <c r="D202" s="235" t="s">
        <v>162</v>
      </c>
      <c r="E202" s="236" t="s">
        <v>22</v>
      </c>
      <c r="F202" s="237" t="s">
        <v>302</v>
      </c>
      <c r="G202" s="234"/>
      <c r="H202" s="236" t="s">
        <v>22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162</v>
      </c>
      <c r="AU202" s="243" t="s">
        <v>82</v>
      </c>
      <c r="AV202" s="11" t="s">
        <v>24</v>
      </c>
      <c r="AW202" s="11" t="s">
        <v>37</v>
      </c>
      <c r="AX202" s="11" t="s">
        <v>73</v>
      </c>
      <c r="AY202" s="243" t="s">
        <v>153</v>
      </c>
    </row>
    <row r="203" spans="2:51" s="12" customFormat="1" ht="13.5">
      <c r="B203" s="244"/>
      <c r="C203" s="245"/>
      <c r="D203" s="235" t="s">
        <v>162</v>
      </c>
      <c r="E203" s="246" t="s">
        <v>22</v>
      </c>
      <c r="F203" s="247" t="s">
        <v>171</v>
      </c>
      <c r="G203" s="245"/>
      <c r="H203" s="248">
        <v>7.64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AT203" s="254" t="s">
        <v>162</v>
      </c>
      <c r="AU203" s="254" t="s">
        <v>82</v>
      </c>
      <c r="AV203" s="12" t="s">
        <v>82</v>
      </c>
      <c r="AW203" s="12" t="s">
        <v>37</v>
      </c>
      <c r="AX203" s="12" t="s">
        <v>24</v>
      </c>
      <c r="AY203" s="254" t="s">
        <v>153</v>
      </c>
    </row>
    <row r="204" spans="2:65" s="1" customFormat="1" ht="16.5" customHeight="1">
      <c r="B204" s="46"/>
      <c r="C204" s="221" t="s">
        <v>345</v>
      </c>
      <c r="D204" s="221" t="s">
        <v>155</v>
      </c>
      <c r="E204" s="222" t="s">
        <v>346</v>
      </c>
      <c r="F204" s="223" t="s">
        <v>347</v>
      </c>
      <c r="G204" s="224" t="s">
        <v>158</v>
      </c>
      <c r="H204" s="225">
        <v>7.64</v>
      </c>
      <c r="I204" s="226"/>
      <c r="J204" s="227">
        <f>ROUND(I204*H204,2)</f>
        <v>0</v>
      </c>
      <c r="K204" s="223" t="s">
        <v>22</v>
      </c>
      <c r="L204" s="72"/>
      <c r="M204" s="228" t="s">
        <v>22</v>
      </c>
      <c r="N204" s="229" t="s">
        <v>44</v>
      </c>
      <c r="O204" s="47"/>
      <c r="P204" s="230">
        <f>O204*H204</f>
        <v>0</v>
      </c>
      <c r="Q204" s="230">
        <v>0.00061</v>
      </c>
      <c r="R204" s="230">
        <f>Q204*H204</f>
        <v>0.0046603999999999994</v>
      </c>
      <c r="S204" s="230">
        <v>0</v>
      </c>
      <c r="T204" s="231">
        <f>S204*H204</f>
        <v>0</v>
      </c>
      <c r="AR204" s="24" t="s">
        <v>160</v>
      </c>
      <c r="AT204" s="24" t="s">
        <v>155</v>
      </c>
      <c r="AU204" s="24" t="s">
        <v>82</v>
      </c>
      <c r="AY204" s="24" t="s">
        <v>153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24</v>
      </c>
      <c r="BK204" s="232">
        <f>ROUND(I204*H204,2)</f>
        <v>0</v>
      </c>
      <c r="BL204" s="24" t="s">
        <v>160</v>
      </c>
      <c r="BM204" s="24" t="s">
        <v>348</v>
      </c>
    </row>
    <row r="205" spans="2:51" s="11" customFormat="1" ht="13.5">
      <c r="B205" s="233"/>
      <c r="C205" s="234"/>
      <c r="D205" s="235" t="s">
        <v>162</v>
      </c>
      <c r="E205" s="236" t="s">
        <v>22</v>
      </c>
      <c r="F205" s="237" t="s">
        <v>302</v>
      </c>
      <c r="G205" s="234"/>
      <c r="H205" s="236" t="s">
        <v>22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162</v>
      </c>
      <c r="AU205" s="243" t="s">
        <v>82</v>
      </c>
      <c r="AV205" s="11" t="s">
        <v>24</v>
      </c>
      <c r="AW205" s="11" t="s">
        <v>37</v>
      </c>
      <c r="AX205" s="11" t="s">
        <v>73</v>
      </c>
      <c r="AY205" s="243" t="s">
        <v>153</v>
      </c>
    </row>
    <row r="206" spans="2:51" s="12" customFormat="1" ht="13.5">
      <c r="B206" s="244"/>
      <c r="C206" s="245"/>
      <c r="D206" s="235" t="s">
        <v>162</v>
      </c>
      <c r="E206" s="246" t="s">
        <v>22</v>
      </c>
      <c r="F206" s="247" t="s">
        <v>171</v>
      </c>
      <c r="G206" s="245"/>
      <c r="H206" s="248">
        <v>7.64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AT206" s="254" t="s">
        <v>162</v>
      </c>
      <c r="AU206" s="254" t="s">
        <v>82</v>
      </c>
      <c r="AV206" s="12" t="s">
        <v>82</v>
      </c>
      <c r="AW206" s="12" t="s">
        <v>37</v>
      </c>
      <c r="AX206" s="12" t="s">
        <v>24</v>
      </c>
      <c r="AY206" s="254" t="s">
        <v>153</v>
      </c>
    </row>
    <row r="207" spans="2:65" s="1" customFormat="1" ht="25.5" customHeight="1">
      <c r="B207" s="46"/>
      <c r="C207" s="221" t="s">
        <v>349</v>
      </c>
      <c r="D207" s="221" t="s">
        <v>155</v>
      </c>
      <c r="E207" s="222" t="s">
        <v>350</v>
      </c>
      <c r="F207" s="223" t="s">
        <v>351</v>
      </c>
      <c r="G207" s="224" t="s">
        <v>158</v>
      </c>
      <c r="H207" s="225">
        <v>7.64</v>
      </c>
      <c r="I207" s="226"/>
      <c r="J207" s="227">
        <f>ROUND(I207*H207,2)</f>
        <v>0</v>
      </c>
      <c r="K207" s="223" t="s">
        <v>22</v>
      </c>
      <c r="L207" s="72"/>
      <c r="M207" s="228" t="s">
        <v>22</v>
      </c>
      <c r="N207" s="229" t="s">
        <v>44</v>
      </c>
      <c r="O207" s="47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24" t="s">
        <v>160</v>
      </c>
      <c r="AT207" s="24" t="s">
        <v>155</v>
      </c>
      <c r="AU207" s="24" t="s">
        <v>82</v>
      </c>
      <c r="AY207" s="24" t="s">
        <v>153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24</v>
      </c>
      <c r="BK207" s="232">
        <f>ROUND(I207*H207,2)</f>
        <v>0</v>
      </c>
      <c r="BL207" s="24" t="s">
        <v>160</v>
      </c>
      <c r="BM207" s="24" t="s">
        <v>352</v>
      </c>
    </row>
    <row r="208" spans="2:51" s="11" customFormat="1" ht="13.5">
      <c r="B208" s="233"/>
      <c r="C208" s="234"/>
      <c r="D208" s="235" t="s">
        <v>162</v>
      </c>
      <c r="E208" s="236" t="s">
        <v>22</v>
      </c>
      <c r="F208" s="237" t="s">
        <v>302</v>
      </c>
      <c r="G208" s="234"/>
      <c r="H208" s="236" t="s">
        <v>22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162</v>
      </c>
      <c r="AU208" s="243" t="s">
        <v>82</v>
      </c>
      <c r="AV208" s="11" t="s">
        <v>24</v>
      </c>
      <c r="AW208" s="11" t="s">
        <v>37</v>
      </c>
      <c r="AX208" s="11" t="s">
        <v>73</v>
      </c>
      <c r="AY208" s="243" t="s">
        <v>153</v>
      </c>
    </row>
    <row r="209" spans="2:51" s="12" customFormat="1" ht="13.5">
      <c r="B209" s="244"/>
      <c r="C209" s="245"/>
      <c r="D209" s="235" t="s">
        <v>162</v>
      </c>
      <c r="E209" s="246" t="s">
        <v>22</v>
      </c>
      <c r="F209" s="247" t="s">
        <v>171</v>
      </c>
      <c r="G209" s="245"/>
      <c r="H209" s="248">
        <v>7.64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AT209" s="254" t="s">
        <v>162</v>
      </c>
      <c r="AU209" s="254" t="s">
        <v>82</v>
      </c>
      <c r="AV209" s="12" t="s">
        <v>82</v>
      </c>
      <c r="AW209" s="12" t="s">
        <v>37</v>
      </c>
      <c r="AX209" s="12" t="s">
        <v>24</v>
      </c>
      <c r="AY209" s="254" t="s">
        <v>153</v>
      </c>
    </row>
    <row r="210" spans="2:65" s="1" customFormat="1" ht="25.5" customHeight="1">
      <c r="B210" s="46"/>
      <c r="C210" s="221" t="s">
        <v>353</v>
      </c>
      <c r="D210" s="221" t="s">
        <v>155</v>
      </c>
      <c r="E210" s="222" t="s">
        <v>354</v>
      </c>
      <c r="F210" s="223" t="s">
        <v>355</v>
      </c>
      <c r="G210" s="224" t="s">
        <v>158</v>
      </c>
      <c r="H210" s="225">
        <v>25.55</v>
      </c>
      <c r="I210" s="226"/>
      <c r="J210" s="227">
        <f>ROUND(I210*H210,2)</f>
        <v>0</v>
      </c>
      <c r="K210" s="223" t="s">
        <v>159</v>
      </c>
      <c r="L210" s="72"/>
      <c r="M210" s="228" t="s">
        <v>22</v>
      </c>
      <c r="N210" s="229" t="s">
        <v>44</v>
      </c>
      <c r="O210" s="47"/>
      <c r="P210" s="230">
        <f>O210*H210</f>
        <v>0</v>
      </c>
      <c r="Q210" s="230">
        <v>0.101</v>
      </c>
      <c r="R210" s="230">
        <f>Q210*H210</f>
        <v>2.58055</v>
      </c>
      <c r="S210" s="230">
        <v>0</v>
      </c>
      <c r="T210" s="231">
        <f>S210*H210</f>
        <v>0</v>
      </c>
      <c r="AR210" s="24" t="s">
        <v>160</v>
      </c>
      <c r="AT210" s="24" t="s">
        <v>155</v>
      </c>
      <c r="AU210" s="24" t="s">
        <v>82</v>
      </c>
      <c r="AY210" s="24" t="s">
        <v>153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24</v>
      </c>
      <c r="BK210" s="232">
        <f>ROUND(I210*H210,2)</f>
        <v>0</v>
      </c>
      <c r="BL210" s="24" t="s">
        <v>160</v>
      </c>
      <c r="BM210" s="24" t="s">
        <v>356</v>
      </c>
    </row>
    <row r="211" spans="2:51" s="11" customFormat="1" ht="13.5">
      <c r="B211" s="233"/>
      <c r="C211" s="234"/>
      <c r="D211" s="235" t="s">
        <v>162</v>
      </c>
      <c r="E211" s="236" t="s">
        <v>22</v>
      </c>
      <c r="F211" s="237" t="s">
        <v>243</v>
      </c>
      <c r="G211" s="234"/>
      <c r="H211" s="236" t="s">
        <v>22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162</v>
      </c>
      <c r="AU211" s="243" t="s">
        <v>82</v>
      </c>
      <c r="AV211" s="11" t="s">
        <v>24</v>
      </c>
      <c r="AW211" s="11" t="s">
        <v>37</v>
      </c>
      <c r="AX211" s="11" t="s">
        <v>73</v>
      </c>
      <c r="AY211" s="243" t="s">
        <v>153</v>
      </c>
    </row>
    <row r="212" spans="2:51" s="12" customFormat="1" ht="13.5">
      <c r="B212" s="244"/>
      <c r="C212" s="245"/>
      <c r="D212" s="235" t="s">
        <v>162</v>
      </c>
      <c r="E212" s="246" t="s">
        <v>22</v>
      </c>
      <c r="F212" s="247" t="s">
        <v>335</v>
      </c>
      <c r="G212" s="245"/>
      <c r="H212" s="248">
        <v>25.55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AT212" s="254" t="s">
        <v>162</v>
      </c>
      <c r="AU212" s="254" t="s">
        <v>82</v>
      </c>
      <c r="AV212" s="12" t="s">
        <v>82</v>
      </c>
      <c r="AW212" s="12" t="s">
        <v>37</v>
      </c>
      <c r="AX212" s="12" t="s">
        <v>24</v>
      </c>
      <c r="AY212" s="254" t="s">
        <v>153</v>
      </c>
    </row>
    <row r="213" spans="2:65" s="1" customFormat="1" ht="16.5" customHeight="1">
      <c r="B213" s="46"/>
      <c r="C213" s="266" t="s">
        <v>357</v>
      </c>
      <c r="D213" s="266" t="s">
        <v>246</v>
      </c>
      <c r="E213" s="267" t="s">
        <v>358</v>
      </c>
      <c r="F213" s="268" t="s">
        <v>359</v>
      </c>
      <c r="G213" s="269" t="s">
        <v>158</v>
      </c>
      <c r="H213" s="270">
        <v>28.105</v>
      </c>
      <c r="I213" s="271"/>
      <c r="J213" s="272">
        <f>ROUND(I213*H213,2)</f>
        <v>0</v>
      </c>
      <c r="K213" s="268" t="s">
        <v>159</v>
      </c>
      <c r="L213" s="273"/>
      <c r="M213" s="274" t="s">
        <v>22</v>
      </c>
      <c r="N213" s="275" t="s">
        <v>44</v>
      </c>
      <c r="O213" s="47"/>
      <c r="P213" s="230">
        <f>O213*H213</f>
        <v>0</v>
      </c>
      <c r="Q213" s="230">
        <v>0.108</v>
      </c>
      <c r="R213" s="230">
        <f>Q213*H213</f>
        <v>3.03534</v>
      </c>
      <c r="S213" s="230">
        <v>0</v>
      </c>
      <c r="T213" s="231">
        <f>S213*H213</f>
        <v>0</v>
      </c>
      <c r="AR213" s="24" t="s">
        <v>199</v>
      </c>
      <c r="AT213" s="24" t="s">
        <v>246</v>
      </c>
      <c r="AU213" s="24" t="s">
        <v>82</v>
      </c>
      <c r="AY213" s="24" t="s">
        <v>153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4" t="s">
        <v>24</v>
      </c>
      <c r="BK213" s="232">
        <f>ROUND(I213*H213,2)</f>
        <v>0</v>
      </c>
      <c r="BL213" s="24" t="s">
        <v>160</v>
      </c>
      <c r="BM213" s="24" t="s">
        <v>360</v>
      </c>
    </row>
    <row r="214" spans="2:51" s="12" customFormat="1" ht="13.5">
      <c r="B214" s="244"/>
      <c r="C214" s="245"/>
      <c r="D214" s="235" t="s">
        <v>162</v>
      </c>
      <c r="E214" s="246" t="s">
        <v>22</v>
      </c>
      <c r="F214" s="247" t="s">
        <v>361</v>
      </c>
      <c r="G214" s="245"/>
      <c r="H214" s="248">
        <v>28.105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162</v>
      </c>
      <c r="AU214" s="254" t="s">
        <v>82</v>
      </c>
      <c r="AV214" s="12" t="s">
        <v>82</v>
      </c>
      <c r="AW214" s="12" t="s">
        <v>37</v>
      </c>
      <c r="AX214" s="12" t="s">
        <v>24</v>
      </c>
      <c r="AY214" s="254" t="s">
        <v>153</v>
      </c>
    </row>
    <row r="215" spans="2:63" s="10" customFormat="1" ht="29.85" customHeight="1">
      <c r="B215" s="205"/>
      <c r="C215" s="206"/>
      <c r="D215" s="207" t="s">
        <v>72</v>
      </c>
      <c r="E215" s="219" t="s">
        <v>184</v>
      </c>
      <c r="F215" s="219" t="s">
        <v>362</v>
      </c>
      <c r="G215" s="206"/>
      <c r="H215" s="206"/>
      <c r="I215" s="209"/>
      <c r="J215" s="220">
        <f>BK215</f>
        <v>0</v>
      </c>
      <c r="K215" s="206"/>
      <c r="L215" s="211"/>
      <c r="M215" s="212"/>
      <c r="N215" s="213"/>
      <c r="O215" s="213"/>
      <c r="P215" s="214">
        <f>SUM(P216:P224)</f>
        <v>0</v>
      </c>
      <c r="Q215" s="213"/>
      <c r="R215" s="214">
        <f>SUM(R216:R224)</f>
        <v>1.894962</v>
      </c>
      <c r="S215" s="213"/>
      <c r="T215" s="215">
        <f>SUM(T216:T224)</f>
        <v>0</v>
      </c>
      <c r="AR215" s="216" t="s">
        <v>24</v>
      </c>
      <c r="AT215" s="217" t="s">
        <v>72</v>
      </c>
      <c r="AU215" s="217" t="s">
        <v>24</v>
      </c>
      <c r="AY215" s="216" t="s">
        <v>153</v>
      </c>
      <c r="BK215" s="218">
        <f>SUM(BK216:BK224)</f>
        <v>0</v>
      </c>
    </row>
    <row r="216" spans="2:65" s="1" customFormat="1" ht="25.5" customHeight="1">
      <c r="B216" s="46"/>
      <c r="C216" s="221" t="s">
        <v>363</v>
      </c>
      <c r="D216" s="221" t="s">
        <v>155</v>
      </c>
      <c r="E216" s="222" t="s">
        <v>364</v>
      </c>
      <c r="F216" s="223" t="s">
        <v>365</v>
      </c>
      <c r="G216" s="224" t="s">
        <v>158</v>
      </c>
      <c r="H216" s="225">
        <v>185.725</v>
      </c>
      <c r="I216" s="226"/>
      <c r="J216" s="227">
        <f>ROUND(I216*H216,2)</f>
        <v>0</v>
      </c>
      <c r="K216" s="223" t="s">
        <v>22</v>
      </c>
      <c r="L216" s="72"/>
      <c r="M216" s="228" t="s">
        <v>22</v>
      </c>
      <c r="N216" s="229" t="s">
        <v>44</v>
      </c>
      <c r="O216" s="47"/>
      <c r="P216" s="230">
        <f>O216*H216</f>
        <v>0</v>
      </c>
      <c r="Q216" s="230">
        <v>0.00432</v>
      </c>
      <c r="R216" s="230">
        <f>Q216*H216</f>
        <v>0.8023319999999999</v>
      </c>
      <c r="S216" s="230">
        <v>0</v>
      </c>
      <c r="T216" s="231">
        <f>S216*H216</f>
        <v>0</v>
      </c>
      <c r="AR216" s="24" t="s">
        <v>160</v>
      </c>
      <c r="AT216" s="24" t="s">
        <v>155</v>
      </c>
      <c r="AU216" s="24" t="s">
        <v>82</v>
      </c>
      <c r="AY216" s="24" t="s">
        <v>153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24</v>
      </c>
      <c r="BK216" s="232">
        <f>ROUND(I216*H216,2)</f>
        <v>0</v>
      </c>
      <c r="BL216" s="24" t="s">
        <v>160</v>
      </c>
      <c r="BM216" s="24" t="s">
        <v>366</v>
      </c>
    </row>
    <row r="217" spans="2:51" s="11" customFormat="1" ht="13.5">
      <c r="B217" s="233"/>
      <c r="C217" s="234"/>
      <c r="D217" s="235" t="s">
        <v>162</v>
      </c>
      <c r="E217" s="236" t="s">
        <v>22</v>
      </c>
      <c r="F217" s="237" t="s">
        <v>367</v>
      </c>
      <c r="G217" s="234"/>
      <c r="H217" s="236" t="s">
        <v>22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162</v>
      </c>
      <c r="AU217" s="243" t="s">
        <v>82</v>
      </c>
      <c r="AV217" s="11" t="s">
        <v>24</v>
      </c>
      <c r="AW217" s="11" t="s">
        <v>37</v>
      </c>
      <c r="AX217" s="11" t="s">
        <v>73</v>
      </c>
      <c r="AY217" s="243" t="s">
        <v>153</v>
      </c>
    </row>
    <row r="218" spans="2:51" s="12" customFormat="1" ht="13.5">
      <c r="B218" s="244"/>
      <c r="C218" s="245"/>
      <c r="D218" s="235" t="s">
        <v>162</v>
      </c>
      <c r="E218" s="246" t="s">
        <v>22</v>
      </c>
      <c r="F218" s="247" t="s">
        <v>368</v>
      </c>
      <c r="G218" s="245"/>
      <c r="H218" s="248">
        <v>185.725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162</v>
      </c>
      <c r="AU218" s="254" t="s">
        <v>82</v>
      </c>
      <c r="AV218" s="12" t="s">
        <v>82</v>
      </c>
      <c r="AW218" s="12" t="s">
        <v>37</v>
      </c>
      <c r="AX218" s="12" t="s">
        <v>24</v>
      </c>
      <c r="AY218" s="254" t="s">
        <v>153</v>
      </c>
    </row>
    <row r="219" spans="2:65" s="1" customFormat="1" ht="25.5" customHeight="1">
      <c r="B219" s="46"/>
      <c r="C219" s="221" t="s">
        <v>369</v>
      </c>
      <c r="D219" s="221" t="s">
        <v>155</v>
      </c>
      <c r="E219" s="222" t="s">
        <v>370</v>
      </c>
      <c r="F219" s="223" t="s">
        <v>371</v>
      </c>
      <c r="G219" s="224" t="s">
        <v>158</v>
      </c>
      <c r="H219" s="225">
        <v>110</v>
      </c>
      <c r="I219" s="226"/>
      <c r="J219" s="227">
        <f>ROUND(I219*H219,2)</f>
        <v>0</v>
      </c>
      <c r="K219" s="223" t="s">
        <v>159</v>
      </c>
      <c r="L219" s="72"/>
      <c r="M219" s="228" t="s">
        <v>22</v>
      </c>
      <c r="N219" s="229" t="s">
        <v>44</v>
      </c>
      <c r="O219" s="47"/>
      <c r="P219" s="230">
        <f>O219*H219</f>
        <v>0</v>
      </c>
      <c r="Q219" s="230">
        <v>0.00825</v>
      </c>
      <c r="R219" s="230">
        <f>Q219*H219</f>
        <v>0.9075000000000001</v>
      </c>
      <c r="S219" s="230">
        <v>0</v>
      </c>
      <c r="T219" s="231">
        <f>S219*H219</f>
        <v>0</v>
      </c>
      <c r="AR219" s="24" t="s">
        <v>160</v>
      </c>
      <c r="AT219" s="24" t="s">
        <v>155</v>
      </c>
      <c r="AU219" s="24" t="s">
        <v>82</v>
      </c>
      <c r="AY219" s="24" t="s">
        <v>153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24</v>
      </c>
      <c r="BK219" s="232">
        <f>ROUND(I219*H219,2)</f>
        <v>0</v>
      </c>
      <c r="BL219" s="24" t="s">
        <v>160</v>
      </c>
      <c r="BM219" s="24" t="s">
        <v>372</v>
      </c>
    </row>
    <row r="220" spans="2:51" s="12" customFormat="1" ht="13.5">
      <c r="B220" s="244"/>
      <c r="C220" s="245"/>
      <c r="D220" s="235" t="s">
        <v>162</v>
      </c>
      <c r="E220" s="246" t="s">
        <v>22</v>
      </c>
      <c r="F220" s="247" t="s">
        <v>373</v>
      </c>
      <c r="G220" s="245"/>
      <c r="H220" s="248">
        <v>110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162</v>
      </c>
      <c r="AU220" s="254" t="s">
        <v>82</v>
      </c>
      <c r="AV220" s="12" t="s">
        <v>82</v>
      </c>
      <c r="AW220" s="12" t="s">
        <v>37</v>
      </c>
      <c r="AX220" s="12" t="s">
        <v>24</v>
      </c>
      <c r="AY220" s="254" t="s">
        <v>153</v>
      </c>
    </row>
    <row r="221" spans="2:65" s="1" customFormat="1" ht="16.5" customHeight="1">
      <c r="B221" s="46"/>
      <c r="C221" s="266" t="s">
        <v>374</v>
      </c>
      <c r="D221" s="266" t="s">
        <v>246</v>
      </c>
      <c r="E221" s="267" t="s">
        <v>375</v>
      </c>
      <c r="F221" s="268" t="s">
        <v>376</v>
      </c>
      <c r="G221" s="269" t="s">
        <v>158</v>
      </c>
      <c r="H221" s="270">
        <v>123.42</v>
      </c>
      <c r="I221" s="271"/>
      <c r="J221" s="272">
        <f>ROUND(I221*H221,2)</f>
        <v>0</v>
      </c>
      <c r="K221" s="268" t="s">
        <v>159</v>
      </c>
      <c r="L221" s="273"/>
      <c r="M221" s="274" t="s">
        <v>22</v>
      </c>
      <c r="N221" s="275" t="s">
        <v>44</v>
      </c>
      <c r="O221" s="47"/>
      <c r="P221" s="230">
        <f>O221*H221</f>
        <v>0</v>
      </c>
      <c r="Q221" s="230">
        <v>0.0015</v>
      </c>
      <c r="R221" s="230">
        <f>Q221*H221</f>
        <v>0.18513000000000002</v>
      </c>
      <c r="S221" s="230">
        <v>0</v>
      </c>
      <c r="T221" s="231">
        <f>S221*H221</f>
        <v>0</v>
      </c>
      <c r="AR221" s="24" t="s">
        <v>199</v>
      </c>
      <c r="AT221" s="24" t="s">
        <v>246</v>
      </c>
      <c r="AU221" s="24" t="s">
        <v>82</v>
      </c>
      <c r="AY221" s="24" t="s">
        <v>153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4" t="s">
        <v>24</v>
      </c>
      <c r="BK221" s="232">
        <f>ROUND(I221*H221,2)</f>
        <v>0</v>
      </c>
      <c r="BL221" s="24" t="s">
        <v>160</v>
      </c>
      <c r="BM221" s="24" t="s">
        <v>377</v>
      </c>
    </row>
    <row r="222" spans="2:47" s="1" customFormat="1" ht="13.5">
      <c r="B222" s="46"/>
      <c r="C222" s="74"/>
      <c r="D222" s="235" t="s">
        <v>378</v>
      </c>
      <c r="E222" s="74"/>
      <c r="F222" s="276" t="s">
        <v>379</v>
      </c>
      <c r="G222" s="74"/>
      <c r="H222" s="74"/>
      <c r="I222" s="191"/>
      <c r="J222" s="74"/>
      <c r="K222" s="74"/>
      <c r="L222" s="72"/>
      <c r="M222" s="277"/>
      <c r="N222" s="47"/>
      <c r="O222" s="47"/>
      <c r="P222" s="47"/>
      <c r="Q222" s="47"/>
      <c r="R222" s="47"/>
      <c r="S222" s="47"/>
      <c r="T222" s="95"/>
      <c r="AT222" s="24" t="s">
        <v>378</v>
      </c>
      <c r="AU222" s="24" t="s">
        <v>82</v>
      </c>
    </row>
    <row r="223" spans="2:51" s="12" customFormat="1" ht="13.5">
      <c r="B223" s="244"/>
      <c r="C223" s="245"/>
      <c r="D223" s="235" t="s">
        <v>162</v>
      </c>
      <c r="E223" s="246" t="s">
        <v>22</v>
      </c>
      <c r="F223" s="247" t="s">
        <v>380</v>
      </c>
      <c r="G223" s="245"/>
      <c r="H223" s="248">
        <v>121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162</v>
      </c>
      <c r="AU223" s="254" t="s">
        <v>82</v>
      </c>
      <c r="AV223" s="12" t="s">
        <v>82</v>
      </c>
      <c r="AW223" s="12" t="s">
        <v>37</v>
      </c>
      <c r="AX223" s="12" t="s">
        <v>24</v>
      </c>
      <c r="AY223" s="254" t="s">
        <v>153</v>
      </c>
    </row>
    <row r="224" spans="2:51" s="12" customFormat="1" ht="13.5">
      <c r="B224" s="244"/>
      <c r="C224" s="245"/>
      <c r="D224" s="235" t="s">
        <v>162</v>
      </c>
      <c r="E224" s="245"/>
      <c r="F224" s="247" t="s">
        <v>381</v>
      </c>
      <c r="G224" s="245"/>
      <c r="H224" s="248">
        <v>123.42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AT224" s="254" t="s">
        <v>162</v>
      </c>
      <c r="AU224" s="254" t="s">
        <v>82</v>
      </c>
      <c r="AV224" s="12" t="s">
        <v>82</v>
      </c>
      <c r="AW224" s="12" t="s">
        <v>6</v>
      </c>
      <c r="AX224" s="12" t="s">
        <v>24</v>
      </c>
      <c r="AY224" s="254" t="s">
        <v>153</v>
      </c>
    </row>
    <row r="225" spans="2:63" s="10" customFormat="1" ht="29.85" customHeight="1">
      <c r="B225" s="205"/>
      <c r="C225" s="206"/>
      <c r="D225" s="207" t="s">
        <v>72</v>
      </c>
      <c r="E225" s="219" t="s">
        <v>382</v>
      </c>
      <c r="F225" s="219" t="s">
        <v>383</v>
      </c>
      <c r="G225" s="206"/>
      <c r="H225" s="206"/>
      <c r="I225" s="209"/>
      <c r="J225" s="220">
        <f>BK225</f>
        <v>0</v>
      </c>
      <c r="K225" s="206"/>
      <c r="L225" s="211"/>
      <c r="M225" s="212"/>
      <c r="N225" s="213"/>
      <c r="O225" s="213"/>
      <c r="P225" s="214">
        <f>SUM(P226:P228)</f>
        <v>0</v>
      </c>
      <c r="Q225" s="213"/>
      <c r="R225" s="214">
        <f>SUM(R226:R228)</f>
        <v>0.557175</v>
      </c>
      <c r="S225" s="213"/>
      <c r="T225" s="215">
        <f>SUM(T226:T228)</f>
        <v>0</v>
      </c>
      <c r="AR225" s="216" t="s">
        <v>24</v>
      </c>
      <c r="AT225" s="217" t="s">
        <v>72</v>
      </c>
      <c r="AU225" s="217" t="s">
        <v>24</v>
      </c>
      <c r="AY225" s="216" t="s">
        <v>153</v>
      </c>
      <c r="BK225" s="218">
        <f>SUM(BK226:BK228)</f>
        <v>0</v>
      </c>
    </row>
    <row r="226" spans="2:65" s="1" customFormat="1" ht="16.5" customHeight="1">
      <c r="B226" s="46"/>
      <c r="C226" s="221" t="s">
        <v>384</v>
      </c>
      <c r="D226" s="221" t="s">
        <v>155</v>
      </c>
      <c r="E226" s="222" t="s">
        <v>385</v>
      </c>
      <c r="F226" s="223" t="s">
        <v>386</v>
      </c>
      <c r="G226" s="224" t="s">
        <v>187</v>
      </c>
      <c r="H226" s="225">
        <v>371.45</v>
      </c>
      <c r="I226" s="226"/>
      <c r="J226" s="227">
        <f>ROUND(I226*H226,2)</f>
        <v>0</v>
      </c>
      <c r="K226" s="223" t="s">
        <v>159</v>
      </c>
      <c r="L226" s="72"/>
      <c r="M226" s="228" t="s">
        <v>22</v>
      </c>
      <c r="N226" s="229" t="s">
        <v>44</v>
      </c>
      <c r="O226" s="47"/>
      <c r="P226" s="230">
        <f>O226*H226</f>
        <v>0</v>
      </c>
      <c r="Q226" s="230">
        <v>0.0015</v>
      </c>
      <c r="R226" s="230">
        <f>Q226*H226</f>
        <v>0.557175</v>
      </c>
      <c r="S226" s="230">
        <v>0</v>
      </c>
      <c r="T226" s="231">
        <f>S226*H226</f>
        <v>0</v>
      </c>
      <c r="AR226" s="24" t="s">
        <v>160</v>
      </c>
      <c r="AT226" s="24" t="s">
        <v>155</v>
      </c>
      <c r="AU226" s="24" t="s">
        <v>82</v>
      </c>
      <c r="AY226" s="24" t="s">
        <v>153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24</v>
      </c>
      <c r="BK226" s="232">
        <f>ROUND(I226*H226,2)</f>
        <v>0</v>
      </c>
      <c r="BL226" s="24" t="s">
        <v>160</v>
      </c>
      <c r="BM226" s="24" t="s">
        <v>387</v>
      </c>
    </row>
    <row r="227" spans="2:51" s="11" customFormat="1" ht="13.5">
      <c r="B227" s="233"/>
      <c r="C227" s="234"/>
      <c r="D227" s="235" t="s">
        <v>162</v>
      </c>
      <c r="E227" s="236" t="s">
        <v>22</v>
      </c>
      <c r="F227" s="237" t="s">
        <v>367</v>
      </c>
      <c r="G227" s="234"/>
      <c r="H227" s="236" t="s">
        <v>22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162</v>
      </c>
      <c r="AU227" s="243" t="s">
        <v>82</v>
      </c>
      <c r="AV227" s="11" t="s">
        <v>24</v>
      </c>
      <c r="AW227" s="11" t="s">
        <v>37</v>
      </c>
      <c r="AX227" s="11" t="s">
        <v>73</v>
      </c>
      <c r="AY227" s="243" t="s">
        <v>153</v>
      </c>
    </row>
    <row r="228" spans="2:51" s="12" customFormat="1" ht="13.5">
      <c r="B228" s="244"/>
      <c r="C228" s="245"/>
      <c r="D228" s="235" t="s">
        <v>162</v>
      </c>
      <c r="E228" s="246" t="s">
        <v>22</v>
      </c>
      <c r="F228" s="247" t="s">
        <v>388</v>
      </c>
      <c r="G228" s="245"/>
      <c r="H228" s="248">
        <v>371.45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162</v>
      </c>
      <c r="AU228" s="254" t="s">
        <v>82</v>
      </c>
      <c r="AV228" s="12" t="s">
        <v>82</v>
      </c>
      <c r="AW228" s="12" t="s">
        <v>37</v>
      </c>
      <c r="AX228" s="12" t="s">
        <v>24</v>
      </c>
      <c r="AY228" s="254" t="s">
        <v>153</v>
      </c>
    </row>
    <row r="229" spans="2:63" s="10" customFormat="1" ht="29.85" customHeight="1">
      <c r="B229" s="205"/>
      <c r="C229" s="206"/>
      <c r="D229" s="207" t="s">
        <v>72</v>
      </c>
      <c r="E229" s="219" t="s">
        <v>389</v>
      </c>
      <c r="F229" s="219" t="s">
        <v>390</v>
      </c>
      <c r="G229" s="206"/>
      <c r="H229" s="206"/>
      <c r="I229" s="209"/>
      <c r="J229" s="220">
        <f>BK229</f>
        <v>0</v>
      </c>
      <c r="K229" s="206"/>
      <c r="L229" s="211"/>
      <c r="M229" s="212"/>
      <c r="N229" s="213"/>
      <c r="O229" s="213"/>
      <c r="P229" s="214">
        <f>SUM(P230:P350)</f>
        <v>0</v>
      </c>
      <c r="Q229" s="213"/>
      <c r="R229" s="214">
        <f>SUM(R230:R350)</f>
        <v>22.202635209999997</v>
      </c>
      <c r="S229" s="213"/>
      <c r="T229" s="215">
        <f>SUM(T230:T350)</f>
        <v>0</v>
      </c>
      <c r="AR229" s="216" t="s">
        <v>24</v>
      </c>
      <c r="AT229" s="217" t="s">
        <v>72</v>
      </c>
      <c r="AU229" s="217" t="s">
        <v>24</v>
      </c>
      <c r="AY229" s="216" t="s">
        <v>153</v>
      </c>
      <c r="BK229" s="218">
        <f>SUM(BK230:BK350)</f>
        <v>0</v>
      </c>
    </row>
    <row r="230" spans="2:65" s="1" customFormat="1" ht="25.5" customHeight="1">
      <c r="B230" s="46"/>
      <c r="C230" s="221" t="s">
        <v>391</v>
      </c>
      <c r="D230" s="221" t="s">
        <v>155</v>
      </c>
      <c r="E230" s="222" t="s">
        <v>392</v>
      </c>
      <c r="F230" s="223" t="s">
        <v>393</v>
      </c>
      <c r="G230" s="224" t="s">
        <v>158</v>
      </c>
      <c r="H230" s="225">
        <v>66.41</v>
      </c>
      <c r="I230" s="226"/>
      <c r="J230" s="227">
        <f>ROUND(I230*H230,2)</f>
        <v>0</v>
      </c>
      <c r="K230" s="223" t="s">
        <v>159</v>
      </c>
      <c r="L230" s="72"/>
      <c r="M230" s="228" t="s">
        <v>22</v>
      </c>
      <c r="N230" s="229" t="s">
        <v>44</v>
      </c>
      <c r="O230" s="47"/>
      <c r="P230" s="230">
        <f>O230*H230</f>
        <v>0</v>
      </c>
      <c r="Q230" s="230">
        <v>0.00947</v>
      </c>
      <c r="R230" s="230">
        <f>Q230*H230</f>
        <v>0.6289026999999999</v>
      </c>
      <c r="S230" s="230">
        <v>0</v>
      </c>
      <c r="T230" s="231">
        <f>S230*H230</f>
        <v>0</v>
      </c>
      <c r="AR230" s="24" t="s">
        <v>160</v>
      </c>
      <c r="AT230" s="24" t="s">
        <v>155</v>
      </c>
      <c r="AU230" s="24" t="s">
        <v>82</v>
      </c>
      <c r="AY230" s="24" t="s">
        <v>153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24</v>
      </c>
      <c r="BK230" s="232">
        <f>ROUND(I230*H230,2)</f>
        <v>0</v>
      </c>
      <c r="BL230" s="24" t="s">
        <v>160</v>
      </c>
      <c r="BM230" s="24" t="s">
        <v>394</v>
      </c>
    </row>
    <row r="231" spans="2:51" s="11" customFormat="1" ht="13.5">
      <c r="B231" s="233"/>
      <c r="C231" s="234"/>
      <c r="D231" s="235" t="s">
        <v>162</v>
      </c>
      <c r="E231" s="236" t="s">
        <v>22</v>
      </c>
      <c r="F231" s="237" t="s">
        <v>395</v>
      </c>
      <c r="G231" s="234"/>
      <c r="H231" s="236" t="s">
        <v>22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162</v>
      </c>
      <c r="AU231" s="243" t="s">
        <v>82</v>
      </c>
      <c r="AV231" s="11" t="s">
        <v>24</v>
      </c>
      <c r="AW231" s="11" t="s">
        <v>37</v>
      </c>
      <c r="AX231" s="11" t="s">
        <v>73</v>
      </c>
      <c r="AY231" s="243" t="s">
        <v>153</v>
      </c>
    </row>
    <row r="232" spans="2:51" s="11" customFormat="1" ht="13.5">
      <c r="B232" s="233"/>
      <c r="C232" s="234"/>
      <c r="D232" s="235" t="s">
        <v>162</v>
      </c>
      <c r="E232" s="236" t="s">
        <v>22</v>
      </c>
      <c r="F232" s="237" t="s">
        <v>396</v>
      </c>
      <c r="G232" s="234"/>
      <c r="H232" s="236" t="s">
        <v>22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162</v>
      </c>
      <c r="AU232" s="243" t="s">
        <v>82</v>
      </c>
      <c r="AV232" s="11" t="s">
        <v>24</v>
      </c>
      <c r="AW232" s="11" t="s">
        <v>37</v>
      </c>
      <c r="AX232" s="11" t="s">
        <v>73</v>
      </c>
      <c r="AY232" s="243" t="s">
        <v>153</v>
      </c>
    </row>
    <row r="233" spans="2:51" s="11" customFormat="1" ht="13.5">
      <c r="B233" s="233"/>
      <c r="C233" s="234"/>
      <c r="D233" s="235" t="s">
        <v>162</v>
      </c>
      <c r="E233" s="236" t="s">
        <v>22</v>
      </c>
      <c r="F233" s="237" t="s">
        <v>397</v>
      </c>
      <c r="G233" s="234"/>
      <c r="H233" s="236" t="s">
        <v>22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162</v>
      </c>
      <c r="AU233" s="243" t="s">
        <v>82</v>
      </c>
      <c r="AV233" s="11" t="s">
        <v>24</v>
      </c>
      <c r="AW233" s="11" t="s">
        <v>37</v>
      </c>
      <c r="AX233" s="11" t="s">
        <v>73</v>
      </c>
      <c r="AY233" s="243" t="s">
        <v>153</v>
      </c>
    </row>
    <row r="234" spans="2:51" s="12" customFormat="1" ht="13.5">
      <c r="B234" s="244"/>
      <c r="C234" s="245"/>
      <c r="D234" s="235" t="s">
        <v>162</v>
      </c>
      <c r="E234" s="246" t="s">
        <v>22</v>
      </c>
      <c r="F234" s="247" t="s">
        <v>398</v>
      </c>
      <c r="G234" s="245"/>
      <c r="H234" s="248">
        <v>57.84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AT234" s="254" t="s">
        <v>162</v>
      </c>
      <c r="AU234" s="254" t="s">
        <v>82</v>
      </c>
      <c r="AV234" s="12" t="s">
        <v>82</v>
      </c>
      <c r="AW234" s="12" t="s">
        <v>37</v>
      </c>
      <c r="AX234" s="12" t="s">
        <v>73</v>
      </c>
      <c r="AY234" s="254" t="s">
        <v>153</v>
      </c>
    </row>
    <row r="235" spans="2:51" s="11" customFormat="1" ht="13.5">
      <c r="B235" s="233"/>
      <c r="C235" s="234"/>
      <c r="D235" s="235" t="s">
        <v>162</v>
      </c>
      <c r="E235" s="236" t="s">
        <v>22</v>
      </c>
      <c r="F235" s="237" t="s">
        <v>399</v>
      </c>
      <c r="G235" s="234"/>
      <c r="H235" s="236" t="s">
        <v>22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162</v>
      </c>
      <c r="AU235" s="243" t="s">
        <v>82</v>
      </c>
      <c r="AV235" s="11" t="s">
        <v>24</v>
      </c>
      <c r="AW235" s="11" t="s">
        <v>37</v>
      </c>
      <c r="AX235" s="11" t="s">
        <v>73</v>
      </c>
      <c r="AY235" s="243" t="s">
        <v>153</v>
      </c>
    </row>
    <row r="236" spans="2:51" s="12" customFormat="1" ht="13.5">
      <c r="B236" s="244"/>
      <c r="C236" s="245"/>
      <c r="D236" s="235" t="s">
        <v>162</v>
      </c>
      <c r="E236" s="246" t="s">
        <v>22</v>
      </c>
      <c r="F236" s="247" t="s">
        <v>400</v>
      </c>
      <c r="G236" s="245"/>
      <c r="H236" s="248">
        <v>8.57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AT236" s="254" t="s">
        <v>162</v>
      </c>
      <c r="AU236" s="254" t="s">
        <v>82</v>
      </c>
      <c r="AV236" s="12" t="s">
        <v>82</v>
      </c>
      <c r="AW236" s="12" t="s">
        <v>37</v>
      </c>
      <c r="AX236" s="12" t="s">
        <v>73</v>
      </c>
      <c r="AY236" s="254" t="s">
        <v>153</v>
      </c>
    </row>
    <row r="237" spans="2:51" s="13" customFormat="1" ht="13.5">
      <c r="B237" s="255"/>
      <c r="C237" s="256"/>
      <c r="D237" s="235" t="s">
        <v>162</v>
      </c>
      <c r="E237" s="257" t="s">
        <v>22</v>
      </c>
      <c r="F237" s="258" t="s">
        <v>172</v>
      </c>
      <c r="G237" s="256"/>
      <c r="H237" s="259">
        <v>66.41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AT237" s="265" t="s">
        <v>162</v>
      </c>
      <c r="AU237" s="265" t="s">
        <v>82</v>
      </c>
      <c r="AV237" s="13" t="s">
        <v>160</v>
      </c>
      <c r="AW237" s="13" t="s">
        <v>37</v>
      </c>
      <c r="AX237" s="13" t="s">
        <v>24</v>
      </c>
      <c r="AY237" s="265" t="s">
        <v>153</v>
      </c>
    </row>
    <row r="238" spans="2:65" s="1" customFormat="1" ht="16.5" customHeight="1">
      <c r="B238" s="46"/>
      <c r="C238" s="266" t="s">
        <v>401</v>
      </c>
      <c r="D238" s="266" t="s">
        <v>246</v>
      </c>
      <c r="E238" s="267" t="s">
        <v>402</v>
      </c>
      <c r="F238" s="268" t="s">
        <v>403</v>
      </c>
      <c r="G238" s="269" t="s">
        <v>158</v>
      </c>
      <c r="H238" s="270">
        <v>73.051</v>
      </c>
      <c r="I238" s="271"/>
      <c r="J238" s="272">
        <f>ROUND(I238*H238,2)</f>
        <v>0</v>
      </c>
      <c r="K238" s="268" t="s">
        <v>22</v>
      </c>
      <c r="L238" s="273"/>
      <c r="M238" s="274" t="s">
        <v>22</v>
      </c>
      <c r="N238" s="275" t="s">
        <v>44</v>
      </c>
      <c r="O238" s="47"/>
      <c r="P238" s="230">
        <f>O238*H238</f>
        <v>0</v>
      </c>
      <c r="Q238" s="230">
        <v>0.0135</v>
      </c>
      <c r="R238" s="230">
        <f>Q238*H238</f>
        <v>0.9861885</v>
      </c>
      <c r="S238" s="230">
        <v>0</v>
      </c>
      <c r="T238" s="231">
        <f>S238*H238</f>
        <v>0</v>
      </c>
      <c r="AR238" s="24" t="s">
        <v>199</v>
      </c>
      <c r="AT238" s="24" t="s">
        <v>246</v>
      </c>
      <c r="AU238" s="24" t="s">
        <v>82</v>
      </c>
      <c r="AY238" s="24" t="s">
        <v>153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24</v>
      </c>
      <c r="BK238" s="232">
        <f>ROUND(I238*H238,2)</f>
        <v>0</v>
      </c>
      <c r="BL238" s="24" t="s">
        <v>160</v>
      </c>
      <c r="BM238" s="24" t="s">
        <v>404</v>
      </c>
    </row>
    <row r="239" spans="2:51" s="12" customFormat="1" ht="13.5">
      <c r="B239" s="244"/>
      <c r="C239" s="245"/>
      <c r="D239" s="235" t="s">
        <v>162</v>
      </c>
      <c r="E239" s="246" t="s">
        <v>22</v>
      </c>
      <c r="F239" s="247" t="s">
        <v>405</v>
      </c>
      <c r="G239" s="245"/>
      <c r="H239" s="248">
        <v>73.051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AT239" s="254" t="s">
        <v>162</v>
      </c>
      <c r="AU239" s="254" t="s">
        <v>82</v>
      </c>
      <c r="AV239" s="12" t="s">
        <v>82</v>
      </c>
      <c r="AW239" s="12" t="s">
        <v>37</v>
      </c>
      <c r="AX239" s="12" t="s">
        <v>24</v>
      </c>
      <c r="AY239" s="254" t="s">
        <v>153</v>
      </c>
    </row>
    <row r="240" spans="2:65" s="1" customFormat="1" ht="25.5" customHeight="1">
      <c r="B240" s="46"/>
      <c r="C240" s="221" t="s">
        <v>406</v>
      </c>
      <c r="D240" s="221" t="s">
        <v>155</v>
      </c>
      <c r="E240" s="222" t="s">
        <v>407</v>
      </c>
      <c r="F240" s="223" t="s">
        <v>408</v>
      </c>
      <c r="G240" s="224" t="s">
        <v>158</v>
      </c>
      <c r="H240" s="225">
        <v>52.95</v>
      </c>
      <c r="I240" s="226"/>
      <c r="J240" s="227">
        <f>ROUND(I240*H240,2)</f>
        <v>0</v>
      </c>
      <c r="K240" s="223" t="s">
        <v>159</v>
      </c>
      <c r="L240" s="72"/>
      <c r="M240" s="228" t="s">
        <v>22</v>
      </c>
      <c r="N240" s="229" t="s">
        <v>44</v>
      </c>
      <c r="O240" s="47"/>
      <c r="P240" s="230">
        <f>O240*H240</f>
        <v>0</v>
      </c>
      <c r="Q240" s="230">
        <v>0.00825</v>
      </c>
      <c r="R240" s="230">
        <f>Q240*H240</f>
        <v>0.43683750000000005</v>
      </c>
      <c r="S240" s="230">
        <v>0</v>
      </c>
      <c r="T240" s="231">
        <f>S240*H240</f>
        <v>0</v>
      </c>
      <c r="AR240" s="24" t="s">
        <v>160</v>
      </c>
      <c r="AT240" s="24" t="s">
        <v>155</v>
      </c>
      <c r="AU240" s="24" t="s">
        <v>82</v>
      </c>
      <c r="AY240" s="24" t="s">
        <v>153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4" t="s">
        <v>24</v>
      </c>
      <c r="BK240" s="232">
        <f>ROUND(I240*H240,2)</f>
        <v>0</v>
      </c>
      <c r="BL240" s="24" t="s">
        <v>160</v>
      </c>
      <c r="BM240" s="24" t="s">
        <v>409</v>
      </c>
    </row>
    <row r="241" spans="2:51" s="11" customFormat="1" ht="13.5">
      <c r="B241" s="233"/>
      <c r="C241" s="234"/>
      <c r="D241" s="235" t="s">
        <v>162</v>
      </c>
      <c r="E241" s="236" t="s">
        <v>22</v>
      </c>
      <c r="F241" s="237" t="s">
        <v>243</v>
      </c>
      <c r="G241" s="234"/>
      <c r="H241" s="236" t="s">
        <v>22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162</v>
      </c>
      <c r="AU241" s="243" t="s">
        <v>82</v>
      </c>
      <c r="AV241" s="11" t="s">
        <v>24</v>
      </c>
      <c r="AW241" s="11" t="s">
        <v>37</v>
      </c>
      <c r="AX241" s="11" t="s">
        <v>73</v>
      </c>
      <c r="AY241" s="243" t="s">
        <v>153</v>
      </c>
    </row>
    <row r="242" spans="2:51" s="11" customFormat="1" ht="13.5">
      <c r="B242" s="233"/>
      <c r="C242" s="234"/>
      <c r="D242" s="235" t="s">
        <v>162</v>
      </c>
      <c r="E242" s="236" t="s">
        <v>22</v>
      </c>
      <c r="F242" s="237" t="s">
        <v>410</v>
      </c>
      <c r="G242" s="234"/>
      <c r="H242" s="236" t="s">
        <v>22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162</v>
      </c>
      <c r="AU242" s="243" t="s">
        <v>82</v>
      </c>
      <c r="AV242" s="11" t="s">
        <v>24</v>
      </c>
      <c r="AW242" s="11" t="s">
        <v>37</v>
      </c>
      <c r="AX242" s="11" t="s">
        <v>73</v>
      </c>
      <c r="AY242" s="243" t="s">
        <v>153</v>
      </c>
    </row>
    <row r="243" spans="2:51" s="12" customFormat="1" ht="13.5">
      <c r="B243" s="244"/>
      <c r="C243" s="245"/>
      <c r="D243" s="235" t="s">
        <v>162</v>
      </c>
      <c r="E243" s="246" t="s">
        <v>22</v>
      </c>
      <c r="F243" s="247" t="s">
        <v>411</v>
      </c>
      <c r="G243" s="245"/>
      <c r="H243" s="248">
        <v>52.95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AT243" s="254" t="s">
        <v>162</v>
      </c>
      <c r="AU243" s="254" t="s">
        <v>82</v>
      </c>
      <c r="AV243" s="12" t="s">
        <v>82</v>
      </c>
      <c r="AW243" s="12" t="s">
        <v>37</v>
      </c>
      <c r="AX243" s="12" t="s">
        <v>24</v>
      </c>
      <c r="AY243" s="254" t="s">
        <v>153</v>
      </c>
    </row>
    <row r="244" spans="2:65" s="1" customFormat="1" ht="16.5" customHeight="1">
      <c r="B244" s="46"/>
      <c r="C244" s="266" t="s">
        <v>412</v>
      </c>
      <c r="D244" s="266" t="s">
        <v>246</v>
      </c>
      <c r="E244" s="267" t="s">
        <v>413</v>
      </c>
      <c r="F244" s="268" t="s">
        <v>414</v>
      </c>
      <c r="G244" s="269" t="s">
        <v>158</v>
      </c>
      <c r="H244" s="270">
        <v>58.245</v>
      </c>
      <c r="I244" s="271"/>
      <c r="J244" s="272">
        <f>ROUND(I244*H244,2)</f>
        <v>0</v>
      </c>
      <c r="K244" s="268" t="s">
        <v>22</v>
      </c>
      <c r="L244" s="273"/>
      <c r="M244" s="274" t="s">
        <v>22</v>
      </c>
      <c r="N244" s="275" t="s">
        <v>44</v>
      </c>
      <c r="O244" s="47"/>
      <c r="P244" s="230">
        <f>O244*H244</f>
        <v>0</v>
      </c>
      <c r="Q244" s="230">
        <v>0.032</v>
      </c>
      <c r="R244" s="230">
        <f>Q244*H244</f>
        <v>1.86384</v>
      </c>
      <c r="S244" s="230">
        <v>0</v>
      </c>
      <c r="T244" s="231">
        <f>S244*H244</f>
        <v>0</v>
      </c>
      <c r="AR244" s="24" t="s">
        <v>199</v>
      </c>
      <c r="AT244" s="24" t="s">
        <v>246</v>
      </c>
      <c r="AU244" s="24" t="s">
        <v>82</v>
      </c>
      <c r="AY244" s="24" t="s">
        <v>153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24" t="s">
        <v>24</v>
      </c>
      <c r="BK244" s="232">
        <f>ROUND(I244*H244,2)</f>
        <v>0</v>
      </c>
      <c r="BL244" s="24" t="s">
        <v>160</v>
      </c>
      <c r="BM244" s="24" t="s">
        <v>415</v>
      </c>
    </row>
    <row r="245" spans="2:51" s="12" customFormat="1" ht="13.5">
      <c r="B245" s="244"/>
      <c r="C245" s="245"/>
      <c r="D245" s="235" t="s">
        <v>162</v>
      </c>
      <c r="E245" s="246" t="s">
        <v>22</v>
      </c>
      <c r="F245" s="247" t="s">
        <v>416</v>
      </c>
      <c r="G245" s="245"/>
      <c r="H245" s="248">
        <v>58.245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162</v>
      </c>
      <c r="AU245" s="254" t="s">
        <v>82</v>
      </c>
      <c r="AV245" s="12" t="s">
        <v>82</v>
      </c>
      <c r="AW245" s="12" t="s">
        <v>37</v>
      </c>
      <c r="AX245" s="12" t="s">
        <v>24</v>
      </c>
      <c r="AY245" s="254" t="s">
        <v>153</v>
      </c>
    </row>
    <row r="246" spans="2:65" s="1" customFormat="1" ht="16.5" customHeight="1">
      <c r="B246" s="46"/>
      <c r="C246" s="221" t="s">
        <v>417</v>
      </c>
      <c r="D246" s="221" t="s">
        <v>155</v>
      </c>
      <c r="E246" s="222" t="s">
        <v>418</v>
      </c>
      <c r="F246" s="223" t="s">
        <v>419</v>
      </c>
      <c r="G246" s="224" t="s">
        <v>158</v>
      </c>
      <c r="H246" s="225">
        <v>430.235</v>
      </c>
      <c r="I246" s="226"/>
      <c r="J246" s="227">
        <f>ROUND(I246*H246,2)</f>
        <v>0</v>
      </c>
      <c r="K246" s="223" t="s">
        <v>159</v>
      </c>
      <c r="L246" s="72"/>
      <c r="M246" s="228" t="s">
        <v>22</v>
      </c>
      <c r="N246" s="229" t="s">
        <v>44</v>
      </c>
      <c r="O246" s="47"/>
      <c r="P246" s="230">
        <f>O246*H246</f>
        <v>0</v>
      </c>
      <c r="Q246" s="230">
        <v>0.0085</v>
      </c>
      <c r="R246" s="230">
        <f>Q246*H246</f>
        <v>3.6569975000000006</v>
      </c>
      <c r="S246" s="230">
        <v>0</v>
      </c>
      <c r="T246" s="231">
        <f>S246*H246</f>
        <v>0</v>
      </c>
      <c r="AR246" s="24" t="s">
        <v>160</v>
      </c>
      <c r="AT246" s="24" t="s">
        <v>155</v>
      </c>
      <c r="AU246" s="24" t="s">
        <v>82</v>
      </c>
      <c r="AY246" s="24" t="s">
        <v>153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24</v>
      </c>
      <c r="BK246" s="232">
        <f>ROUND(I246*H246,2)</f>
        <v>0</v>
      </c>
      <c r="BL246" s="24" t="s">
        <v>160</v>
      </c>
      <c r="BM246" s="24" t="s">
        <v>420</v>
      </c>
    </row>
    <row r="247" spans="2:51" s="11" customFormat="1" ht="13.5">
      <c r="B247" s="233"/>
      <c r="C247" s="234"/>
      <c r="D247" s="235" t="s">
        <v>162</v>
      </c>
      <c r="E247" s="236" t="s">
        <v>22</v>
      </c>
      <c r="F247" s="237" t="s">
        <v>421</v>
      </c>
      <c r="G247" s="234"/>
      <c r="H247" s="236" t="s">
        <v>22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162</v>
      </c>
      <c r="AU247" s="243" t="s">
        <v>82</v>
      </c>
      <c r="AV247" s="11" t="s">
        <v>24</v>
      </c>
      <c r="AW247" s="11" t="s">
        <v>37</v>
      </c>
      <c r="AX247" s="11" t="s">
        <v>73</v>
      </c>
      <c r="AY247" s="243" t="s">
        <v>153</v>
      </c>
    </row>
    <row r="248" spans="2:51" s="11" customFormat="1" ht="13.5">
      <c r="B248" s="233"/>
      <c r="C248" s="234"/>
      <c r="D248" s="235" t="s">
        <v>162</v>
      </c>
      <c r="E248" s="236" t="s">
        <v>22</v>
      </c>
      <c r="F248" s="237" t="s">
        <v>422</v>
      </c>
      <c r="G248" s="234"/>
      <c r="H248" s="236" t="s">
        <v>22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162</v>
      </c>
      <c r="AU248" s="243" t="s">
        <v>82</v>
      </c>
      <c r="AV248" s="11" t="s">
        <v>24</v>
      </c>
      <c r="AW248" s="11" t="s">
        <v>37</v>
      </c>
      <c r="AX248" s="11" t="s">
        <v>73</v>
      </c>
      <c r="AY248" s="243" t="s">
        <v>153</v>
      </c>
    </row>
    <row r="249" spans="2:51" s="11" customFormat="1" ht="13.5">
      <c r="B249" s="233"/>
      <c r="C249" s="234"/>
      <c r="D249" s="235" t="s">
        <v>162</v>
      </c>
      <c r="E249" s="236" t="s">
        <v>22</v>
      </c>
      <c r="F249" s="237" t="s">
        <v>423</v>
      </c>
      <c r="G249" s="234"/>
      <c r="H249" s="236" t="s">
        <v>22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162</v>
      </c>
      <c r="AU249" s="243" t="s">
        <v>82</v>
      </c>
      <c r="AV249" s="11" t="s">
        <v>24</v>
      </c>
      <c r="AW249" s="11" t="s">
        <v>37</v>
      </c>
      <c r="AX249" s="11" t="s">
        <v>73</v>
      </c>
      <c r="AY249" s="243" t="s">
        <v>153</v>
      </c>
    </row>
    <row r="250" spans="2:51" s="12" customFormat="1" ht="13.5">
      <c r="B250" s="244"/>
      <c r="C250" s="245"/>
      <c r="D250" s="235" t="s">
        <v>162</v>
      </c>
      <c r="E250" s="246" t="s">
        <v>22</v>
      </c>
      <c r="F250" s="247" t="s">
        <v>424</v>
      </c>
      <c r="G250" s="245"/>
      <c r="H250" s="248">
        <v>533.65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AT250" s="254" t="s">
        <v>162</v>
      </c>
      <c r="AU250" s="254" t="s">
        <v>82</v>
      </c>
      <c r="AV250" s="12" t="s">
        <v>82</v>
      </c>
      <c r="AW250" s="12" t="s">
        <v>37</v>
      </c>
      <c r="AX250" s="12" t="s">
        <v>73</v>
      </c>
      <c r="AY250" s="254" t="s">
        <v>153</v>
      </c>
    </row>
    <row r="251" spans="2:51" s="12" customFormat="1" ht="13.5">
      <c r="B251" s="244"/>
      <c r="C251" s="245"/>
      <c r="D251" s="235" t="s">
        <v>162</v>
      </c>
      <c r="E251" s="246" t="s">
        <v>22</v>
      </c>
      <c r="F251" s="247" t="s">
        <v>425</v>
      </c>
      <c r="G251" s="245"/>
      <c r="H251" s="248">
        <v>-150.785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AT251" s="254" t="s">
        <v>162</v>
      </c>
      <c r="AU251" s="254" t="s">
        <v>82</v>
      </c>
      <c r="AV251" s="12" t="s">
        <v>82</v>
      </c>
      <c r="AW251" s="12" t="s">
        <v>37</v>
      </c>
      <c r="AX251" s="12" t="s">
        <v>73</v>
      </c>
      <c r="AY251" s="254" t="s">
        <v>153</v>
      </c>
    </row>
    <row r="252" spans="2:51" s="14" customFormat="1" ht="13.5">
      <c r="B252" s="278"/>
      <c r="C252" s="279"/>
      <c r="D252" s="235" t="s">
        <v>162</v>
      </c>
      <c r="E252" s="280" t="s">
        <v>22</v>
      </c>
      <c r="F252" s="281" t="s">
        <v>426</v>
      </c>
      <c r="G252" s="279"/>
      <c r="H252" s="282">
        <v>382.865</v>
      </c>
      <c r="I252" s="283"/>
      <c r="J252" s="279"/>
      <c r="K252" s="279"/>
      <c r="L252" s="284"/>
      <c r="M252" s="285"/>
      <c r="N252" s="286"/>
      <c r="O252" s="286"/>
      <c r="P252" s="286"/>
      <c r="Q252" s="286"/>
      <c r="R252" s="286"/>
      <c r="S252" s="286"/>
      <c r="T252" s="287"/>
      <c r="AT252" s="288" t="s">
        <v>162</v>
      </c>
      <c r="AU252" s="288" t="s">
        <v>82</v>
      </c>
      <c r="AV252" s="14" t="s">
        <v>173</v>
      </c>
      <c r="AW252" s="14" t="s">
        <v>37</v>
      </c>
      <c r="AX252" s="14" t="s">
        <v>73</v>
      </c>
      <c r="AY252" s="288" t="s">
        <v>153</v>
      </c>
    </row>
    <row r="253" spans="2:51" s="11" customFormat="1" ht="13.5">
      <c r="B253" s="233"/>
      <c r="C253" s="234"/>
      <c r="D253" s="235" t="s">
        <v>162</v>
      </c>
      <c r="E253" s="236" t="s">
        <v>22</v>
      </c>
      <c r="F253" s="237" t="s">
        <v>427</v>
      </c>
      <c r="G253" s="234"/>
      <c r="H253" s="236" t="s">
        <v>22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162</v>
      </c>
      <c r="AU253" s="243" t="s">
        <v>82</v>
      </c>
      <c r="AV253" s="11" t="s">
        <v>24</v>
      </c>
      <c r="AW253" s="11" t="s">
        <v>37</v>
      </c>
      <c r="AX253" s="11" t="s">
        <v>73</v>
      </c>
      <c r="AY253" s="243" t="s">
        <v>153</v>
      </c>
    </row>
    <row r="254" spans="2:51" s="11" customFormat="1" ht="13.5">
      <c r="B254" s="233"/>
      <c r="C254" s="234"/>
      <c r="D254" s="235" t="s">
        <v>162</v>
      </c>
      <c r="E254" s="236" t="s">
        <v>22</v>
      </c>
      <c r="F254" s="237" t="s">
        <v>428</v>
      </c>
      <c r="G254" s="234"/>
      <c r="H254" s="236" t="s">
        <v>22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162</v>
      </c>
      <c r="AU254" s="243" t="s">
        <v>82</v>
      </c>
      <c r="AV254" s="11" t="s">
        <v>24</v>
      </c>
      <c r="AW254" s="11" t="s">
        <v>37</v>
      </c>
      <c r="AX254" s="11" t="s">
        <v>73</v>
      </c>
      <c r="AY254" s="243" t="s">
        <v>153</v>
      </c>
    </row>
    <row r="255" spans="2:51" s="12" customFormat="1" ht="13.5">
      <c r="B255" s="244"/>
      <c r="C255" s="245"/>
      <c r="D255" s="235" t="s">
        <v>162</v>
      </c>
      <c r="E255" s="246" t="s">
        <v>22</v>
      </c>
      <c r="F255" s="247" t="s">
        <v>429</v>
      </c>
      <c r="G255" s="245"/>
      <c r="H255" s="248">
        <v>24.84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162</v>
      </c>
      <c r="AU255" s="254" t="s">
        <v>82</v>
      </c>
      <c r="AV255" s="12" t="s">
        <v>82</v>
      </c>
      <c r="AW255" s="12" t="s">
        <v>37</v>
      </c>
      <c r="AX255" s="12" t="s">
        <v>73</v>
      </c>
      <c r="AY255" s="254" t="s">
        <v>153</v>
      </c>
    </row>
    <row r="256" spans="2:51" s="11" customFormat="1" ht="13.5">
      <c r="B256" s="233"/>
      <c r="C256" s="234"/>
      <c r="D256" s="235" t="s">
        <v>162</v>
      </c>
      <c r="E256" s="236" t="s">
        <v>22</v>
      </c>
      <c r="F256" s="237" t="s">
        <v>430</v>
      </c>
      <c r="G256" s="234"/>
      <c r="H256" s="236" t="s">
        <v>22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162</v>
      </c>
      <c r="AU256" s="243" t="s">
        <v>82</v>
      </c>
      <c r="AV256" s="11" t="s">
        <v>24</v>
      </c>
      <c r="AW256" s="11" t="s">
        <v>37</v>
      </c>
      <c r="AX256" s="11" t="s">
        <v>73</v>
      </c>
      <c r="AY256" s="243" t="s">
        <v>153</v>
      </c>
    </row>
    <row r="257" spans="2:51" s="11" customFormat="1" ht="13.5">
      <c r="B257" s="233"/>
      <c r="C257" s="234"/>
      <c r="D257" s="235" t="s">
        <v>162</v>
      </c>
      <c r="E257" s="236" t="s">
        <v>22</v>
      </c>
      <c r="F257" s="237" t="s">
        <v>431</v>
      </c>
      <c r="G257" s="234"/>
      <c r="H257" s="236" t="s">
        <v>22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162</v>
      </c>
      <c r="AU257" s="243" t="s">
        <v>82</v>
      </c>
      <c r="AV257" s="11" t="s">
        <v>24</v>
      </c>
      <c r="AW257" s="11" t="s">
        <v>37</v>
      </c>
      <c r="AX257" s="11" t="s">
        <v>73</v>
      </c>
      <c r="AY257" s="243" t="s">
        <v>153</v>
      </c>
    </row>
    <row r="258" spans="2:51" s="12" customFormat="1" ht="13.5">
      <c r="B258" s="244"/>
      <c r="C258" s="245"/>
      <c r="D258" s="235" t="s">
        <v>162</v>
      </c>
      <c r="E258" s="246" t="s">
        <v>22</v>
      </c>
      <c r="F258" s="247" t="s">
        <v>432</v>
      </c>
      <c r="G258" s="245"/>
      <c r="H258" s="248">
        <v>22.53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AT258" s="254" t="s">
        <v>162</v>
      </c>
      <c r="AU258" s="254" t="s">
        <v>82</v>
      </c>
      <c r="AV258" s="12" t="s">
        <v>82</v>
      </c>
      <c r="AW258" s="12" t="s">
        <v>37</v>
      </c>
      <c r="AX258" s="12" t="s">
        <v>73</v>
      </c>
      <c r="AY258" s="254" t="s">
        <v>153</v>
      </c>
    </row>
    <row r="259" spans="2:51" s="14" customFormat="1" ht="13.5">
      <c r="B259" s="278"/>
      <c r="C259" s="279"/>
      <c r="D259" s="235" t="s">
        <v>162</v>
      </c>
      <c r="E259" s="280" t="s">
        <v>22</v>
      </c>
      <c r="F259" s="281" t="s">
        <v>433</v>
      </c>
      <c r="G259" s="279"/>
      <c r="H259" s="282">
        <v>47.37</v>
      </c>
      <c r="I259" s="283"/>
      <c r="J259" s="279"/>
      <c r="K259" s="279"/>
      <c r="L259" s="284"/>
      <c r="M259" s="285"/>
      <c r="N259" s="286"/>
      <c r="O259" s="286"/>
      <c r="P259" s="286"/>
      <c r="Q259" s="286"/>
      <c r="R259" s="286"/>
      <c r="S259" s="286"/>
      <c r="T259" s="287"/>
      <c r="AT259" s="288" t="s">
        <v>162</v>
      </c>
      <c r="AU259" s="288" t="s">
        <v>82</v>
      </c>
      <c r="AV259" s="14" t="s">
        <v>173</v>
      </c>
      <c r="AW259" s="14" t="s">
        <v>37</v>
      </c>
      <c r="AX259" s="14" t="s">
        <v>73</v>
      </c>
      <c r="AY259" s="288" t="s">
        <v>153</v>
      </c>
    </row>
    <row r="260" spans="2:51" s="13" customFormat="1" ht="13.5">
      <c r="B260" s="255"/>
      <c r="C260" s="256"/>
      <c r="D260" s="235" t="s">
        <v>162</v>
      </c>
      <c r="E260" s="257" t="s">
        <v>22</v>
      </c>
      <c r="F260" s="258" t="s">
        <v>172</v>
      </c>
      <c r="G260" s="256"/>
      <c r="H260" s="259">
        <v>430.235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AT260" s="265" t="s">
        <v>162</v>
      </c>
      <c r="AU260" s="265" t="s">
        <v>82</v>
      </c>
      <c r="AV260" s="13" t="s">
        <v>160</v>
      </c>
      <c r="AW260" s="13" t="s">
        <v>37</v>
      </c>
      <c r="AX260" s="13" t="s">
        <v>24</v>
      </c>
      <c r="AY260" s="265" t="s">
        <v>153</v>
      </c>
    </row>
    <row r="261" spans="2:65" s="1" customFormat="1" ht="16.5" customHeight="1">
      <c r="B261" s="46"/>
      <c r="C261" s="266" t="s">
        <v>434</v>
      </c>
      <c r="D261" s="266" t="s">
        <v>246</v>
      </c>
      <c r="E261" s="267" t="s">
        <v>435</v>
      </c>
      <c r="F261" s="268" t="s">
        <v>436</v>
      </c>
      <c r="G261" s="269" t="s">
        <v>158</v>
      </c>
      <c r="H261" s="270">
        <v>52.115</v>
      </c>
      <c r="I261" s="271"/>
      <c r="J261" s="272">
        <f>ROUND(I261*H261,2)</f>
        <v>0</v>
      </c>
      <c r="K261" s="268" t="s">
        <v>22</v>
      </c>
      <c r="L261" s="273"/>
      <c r="M261" s="274" t="s">
        <v>22</v>
      </c>
      <c r="N261" s="275" t="s">
        <v>44</v>
      </c>
      <c r="O261" s="47"/>
      <c r="P261" s="230">
        <f>O261*H261</f>
        <v>0</v>
      </c>
      <c r="Q261" s="230">
        <v>0.032</v>
      </c>
      <c r="R261" s="230">
        <f>Q261*H261</f>
        <v>1.66768</v>
      </c>
      <c r="S261" s="230">
        <v>0</v>
      </c>
      <c r="T261" s="231">
        <f>S261*H261</f>
        <v>0</v>
      </c>
      <c r="AR261" s="24" t="s">
        <v>199</v>
      </c>
      <c r="AT261" s="24" t="s">
        <v>246</v>
      </c>
      <c r="AU261" s="24" t="s">
        <v>82</v>
      </c>
      <c r="AY261" s="24" t="s">
        <v>153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4" t="s">
        <v>24</v>
      </c>
      <c r="BK261" s="232">
        <f>ROUND(I261*H261,2)</f>
        <v>0</v>
      </c>
      <c r="BL261" s="24" t="s">
        <v>160</v>
      </c>
      <c r="BM261" s="24" t="s">
        <v>437</v>
      </c>
    </row>
    <row r="262" spans="2:51" s="12" customFormat="1" ht="13.5">
      <c r="B262" s="244"/>
      <c r="C262" s="245"/>
      <c r="D262" s="235" t="s">
        <v>162</v>
      </c>
      <c r="E262" s="246" t="s">
        <v>22</v>
      </c>
      <c r="F262" s="247" t="s">
        <v>438</v>
      </c>
      <c r="G262" s="245"/>
      <c r="H262" s="248">
        <v>52.115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AT262" s="254" t="s">
        <v>162</v>
      </c>
      <c r="AU262" s="254" t="s">
        <v>82</v>
      </c>
      <c r="AV262" s="12" t="s">
        <v>82</v>
      </c>
      <c r="AW262" s="12" t="s">
        <v>37</v>
      </c>
      <c r="AX262" s="12" t="s">
        <v>24</v>
      </c>
      <c r="AY262" s="254" t="s">
        <v>153</v>
      </c>
    </row>
    <row r="263" spans="2:65" s="1" customFormat="1" ht="16.5" customHeight="1">
      <c r="B263" s="46"/>
      <c r="C263" s="266" t="s">
        <v>439</v>
      </c>
      <c r="D263" s="266" t="s">
        <v>246</v>
      </c>
      <c r="E263" s="267" t="s">
        <v>440</v>
      </c>
      <c r="F263" s="268" t="s">
        <v>441</v>
      </c>
      <c r="G263" s="269" t="s">
        <v>158</v>
      </c>
      <c r="H263" s="270">
        <v>421.152</v>
      </c>
      <c r="I263" s="271"/>
      <c r="J263" s="272">
        <f>ROUND(I263*H263,2)</f>
        <v>0</v>
      </c>
      <c r="K263" s="268" t="s">
        <v>159</v>
      </c>
      <c r="L263" s="273"/>
      <c r="M263" s="274" t="s">
        <v>22</v>
      </c>
      <c r="N263" s="275" t="s">
        <v>44</v>
      </c>
      <c r="O263" s="47"/>
      <c r="P263" s="230">
        <f>O263*H263</f>
        <v>0</v>
      </c>
      <c r="Q263" s="230">
        <v>0.00272</v>
      </c>
      <c r="R263" s="230">
        <f>Q263*H263</f>
        <v>1.1455334400000001</v>
      </c>
      <c r="S263" s="230">
        <v>0</v>
      </c>
      <c r="T263" s="231">
        <f>S263*H263</f>
        <v>0</v>
      </c>
      <c r="AR263" s="24" t="s">
        <v>199</v>
      </c>
      <c r="AT263" s="24" t="s">
        <v>246</v>
      </c>
      <c r="AU263" s="24" t="s">
        <v>82</v>
      </c>
      <c r="AY263" s="24" t="s">
        <v>153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4" t="s">
        <v>24</v>
      </c>
      <c r="BK263" s="232">
        <f>ROUND(I263*H263,2)</f>
        <v>0</v>
      </c>
      <c r="BL263" s="24" t="s">
        <v>160</v>
      </c>
      <c r="BM263" s="24" t="s">
        <v>442</v>
      </c>
    </row>
    <row r="264" spans="2:47" s="1" customFormat="1" ht="13.5">
      <c r="B264" s="46"/>
      <c r="C264" s="74"/>
      <c r="D264" s="235" t="s">
        <v>378</v>
      </c>
      <c r="E264" s="74"/>
      <c r="F264" s="276" t="s">
        <v>443</v>
      </c>
      <c r="G264" s="74"/>
      <c r="H264" s="74"/>
      <c r="I264" s="191"/>
      <c r="J264" s="74"/>
      <c r="K264" s="74"/>
      <c r="L264" s="72"/>
      <c r="M264" s="277"/>
      <c r="N264" s="47"/>
      <c r="O264" s="47"/>
      <c r="P264" s="47"/>
      <c r="Q264" s="47"/>
      <c r="R264" s="47"/>
      <c r="S264" s="47"/>
      <c r="T264" s="95"/>
      <c r="AT264" s="24" t="s">
        <v>378</v>
      </c>
      <c r="AU264" s="24" t="s">
        <v>82</v>
      </c>
    </row>
    <row r="265" spans="2:51" s="12" customFormat="1" ht="13.5">
      <c r="B265" s="244"/>
      <c r="C265" s="245"/>
      <c r="D265" s="235" t="s">
        <v>162</v>
      </c>
      <c r="E265" s="246" t="s">
        <v>22</v>
      </c>
      <c r="F265" s="247" t="s">
        <v>444</v>
      </c>
      <c r="G265" s="245"/>
      <c r="H265" s="248">
        <v>421.152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162</v>
      </c>
      <c r="AU265" s="254" t="s">
        <v>82</v>
      </c>
      <c r="AV265" s="12" t="s">
        <v>82</v>
      </c>
      <c r="AW265" s="12" t="s">
        <v>37</v>
      </c>
      <c r="AX265" s="12" t="s">
        <v>24</v>
      </c>
      <c r="AY265" s="254" t="s">
        <v>153</v>
      </c>
    </row>
    <row r="266" spans="2:65" s="1" customFormat="1" ht="25.5" customHeight="1">
      <c r="B266" s="46"/>
      <c r="C266" s="221" t="s">
        <v>445</v>
      </c>
      <c r="D266" s="221" t="s">
        <v>155</v>
      </c>
      <c r="E266" s="222" t="s">
        <v>446</v>
      </c>
      <c r="F266" s="223" t="s">
        <v>447</v>
      </c>
      <c r="G266" s="224" t="s">
        <v>187</v>
      </c>
      <c r="H266" s="225">
        <v>456.4</v>
      </c>
      <c r="I266" s="226"/>
      <c r="J266" s="227">
        <f>ROUND(I266*H266,2)</f>
        <v>0</v>
      </c>
      <c r="K266" s="223" t="s">
        <v>159</v>
      </c>
      <c r="L266" s="72"/>
      <c r="M266" s="228" t="s">
        <v>22</v>
      </c>
      <c r="N266" s="229" t="s">
        <v>44</v>
      </c>
      <c r="O266" s="47"/>
      <c r="P266" s="230">
        <f>O266*H266</f>
        <v>0</v>
      </c>
      <c r="Q266" s="230">
        <v>0.00331</v>
      </c>
      <c r="R266" s="230">
        <f>Q266*H266</f>
        <v>1.510684</v>
      </c>
      <c r="S266" s="230">
        <v>0</v>
      </c>
      <c r="T266" s="231">
        <f>S266*H266</f>
        <v>0</v>
      </c>
      <c r="AR266" s="24" t="s">
        <v>160</v>
      </c>
      <c r="AT266" s="24" t="s">
        <v>155</v>
      </c>
      <c r="AU266" s="24" t="s">
        <v>82</v>
      </c>
      <c r="AY266" s="24" t="s">
        <v>153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4" t="s">
        <v>24</v>
      </c>
      <c r="BK266" s="232">
        <f>ROUND(I266*H266,2)</f>
        <v>0</v>
      </c>
      <c r="BL266" s="24" t="s">
        <v>160</v>
      </c>
      <c r="BM266" s="24" t="s">
        <v>448</v>
      </c>
    </row>
    <row r="267" spans="2:51" s="11" customFormat="1" ht="13.5">
      <c r="B267" s="233"/>
      <c r="C267" s="234"/>
      <c r="D267" s="235" t="s">
        <v>162</v>
      </c>
      <c r="E267" s="236" t="s">
        <v>22</v>
      </c>
      <c r="F267" s="237" t="s">
        <v>449</v>
      </c>
      <c r="G267" s="234"/>
      <c r="H267" s="236" t="s">
        <v>22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162</v>
      </c>
      <c r="AU267" s="243" t="s">
        <v>82</v>
      </c>
      <c r="AV267" s="11" t="s">
        <v>24</v>
      </c>
      <c r="AW267" s="11" t="s">
        <v>37</v>
      </c>
      <c r="AX267" s="11" t="s">
        <v>73</v>
      </c>
      <c r="AY267" s="243" t="s">
        <v>153</v>
      </c>
    </row>
    <row r="268" spans="2:51" s="11" customFormat="1" ht="13.5">
      <c r="B268" s="233"/>
      <c r="C268" s="234"/>
      <c r="D268" s="235" t="s">
        <v>162</v>
      </c>
      <c r="E268" s="236" t="s">
        <v>22</v>
      </c>
      <c r="F268" s="237" t="s">
        <v>450</v>
      </c>
      <c r="G268" s="234"/>
      <c r="H268" s="236" t="s">
        <v>22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162</v>
      </c>
      <c r="AU268" s="243" t="s">
        <v>82</v>
      </c>
      <c r="AV268" s="11" t="s">
        <v>24</v>
      </c>
      <c r="AW268" s="11" t="s">
        <v>37</v>
      </c>
      <c r="AX268" s="11" t="s">
        <v>73</v>
      </c>
      <c r="AY268" s="243" t="s">
        <v>153</v>
      </c>
    </row>
    <row r="269" spans="2:51" s="12" customFormat="1" ht="13.5">
      <c r="B269" s="244"/>
      <c r="C269" s="245"/>
      <c r="D269" s="235" t="s">
        <v>162</v>
      </c>
      <c r="E269" s="246" t="s">
        <v>22</v>
      </c>
      <c r="F269" s="247" t="s">
        <v>451</v>
      </c>
      <c r="G269" s="245"/>
      <c r="H269" s="248">
        <v>112.05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162</v>
      </c>
      <c r="AU269" s="254" t="s">
        <v>82</v>
      </c>
      <c r="AV269" s="12" t="s">
        <v>82</v>
      </c>
      <c r="AW269" s="12" t="s">
        <v>37</v>
      </c>
      <c r="AX269" s="12" t="s">
        <v>73</v>
      </c>
      <c r="AY269" s="254" t="s">
        <v>153</v>
      </c>
    </row>
    <row r="270" spans="2:51" s="11" customFormat="1" ht="13.5">
      <c r="B270" s="233"/>
      <c r="C270" s="234"/>
      <c r="D270" s="235" t="s">
        <v>162</v>
      </c>
      <c r="E270" s="236" t="s">
        <v>22</v>
      </c>
      <c r="F270" s="237" t="s">
        <v>452</v>
      </c>
      <c r="G270" s="234"/>
      <c r="H270" s="236" t="s">
        <v>22</v>
      </c>
      <c r="I270" s="238"/>
      <c r="J270" s="234"/>
      <c r="K270" s="234"/>
      <c r="L270" s="239"/>
      <c r="M270" s="240"/>
      <c r="N270" s="241"/>
      <c r="O270" s="241"/>
      <c r="P270" s="241"/>
      <c r="Q270" s="241"/>
      <c r="R270" s="241"/>
      <c r="S270" s="241"/>
      <c r="T270" s="242"/>
      <c r="AT270" s="243" t="s">
        <v>162</v>
      </c>
      <c r="AU270" s="243" t="s">
        <v>82</v>
      </c>
      <c r="AV270" s="11" t="s">
        <v>24</v>
      </c>
      <c r="AW270" s="11" t="s">
        <v>37</v>
      </c>
      <c r="AX270" s="11" t="s">
        <v>73</v>
      </c>
      <c r="AY270" s="243" t="s">
        <v>153</v>
      </c>
    </row>
    <row r="271" spans="2:51" s="12" customFormat="1" ht="13.5">
      <c r="B271" s="244"/>
      <c r="C271" s="245"/>
      <c r="D271" s="235" t="s">
        <v>162</v>
      </c>
      <c r="E271" s="246" t="s">
        <v>22</v>
      </c>
      <c r="F271" s="247" t="s">
        <v>453</v>
      </c>
      <c r="G271" s="245"/>
      <c r="H271" s="248">
        <v>344.35</v>
      </c>
      <c r="I271" s="249"/>
      <c r="J271" s="245"/>
      <c r="K271" s="245"/>
      <c r="L271" s="250"/>
      <c r="M271" s="251"/>
      <c r="N271" s="252"/>
      <c r="O271" s="252"/>
      <c r="P271" s="252"/>
      <c r="Q271" s="252"/>
      <c r="R271" s="252"/>
      <c r="S271" s="252"/>
      <c r="T271" s="253"/>
      <c r="AT271" s="254" t="s">
        <v>162</v>
      </c>
      <c r="AU271" s="254" t="s">
        <v>82</v>
      </c>
      <c r="AV271" s="12" t="s">
        <v>82</v>
      </c>
      <c r="AW271" s="12" t="s">
        <v>37</v>
      </c>
      <c r="AX271" s="12" t="s">
        <v>73</v>
      </c>
      <c r="AY271" s="254" t="s">
        <v>153</v>
      </c>
    </row>
    <row r="272" spans="2:51" s="13" customFormat="1" ht="13.5">
      <c r="B272" s="255"/>
      <c r="C272" s="256"/>
      <c r="D272" s="235" t="s">
        <v>162</v>
      </c>
      <c r="E272" s="257" t="s">
        <v>22</v>
      </c>
      <c r="F272" s="258" t="s">
        <v>172</v>
      </c>
      <c r="G272" s="256"/>
      <c r="H272" s="259">
        <v>456.4</v>
      </c>
      <c r="I272" s="260"/>
      <c r="J272" s="256"/>
      <c r="K272" s="256"/>
      <c r="L272" s="261"/>
      <c r="M272" s="262"/>
      <c r="N272" s="263"/>
      <c r="O272" s="263"/>
      <c r="P272" s="263"/>
      <c r="Q272" s="263"/>
      <c r="R272" s="263"/>
      <c r="S272" s="263"/>
      <c r="T272" s="264"/>
      <c r="AT272" s="265" t="s">
        <v>162</v>
      </c>
      <c r="AU272" s="265" t="s">
        <v>82</v>
      </c>
      <c r="AV272" s="13" t="s">
        <v>160</v>
      </c>
      <c r="AW272" s="13" t="s">
        <v>37</v>
      </c>
      <c r="AX272" s="13" t="s">
        <v>24</v>
      </c>
      <c r="AY272" s="265" t="s">
        <v>153</v>
      </c>
    </row>
    <row r="273" spans="2:65" s="1" customFormat="1" ht="16.5" customHeight="1">
      <c r="B273" s="46"/>
      <c r="C273" s="266" t="s">
        <v>454</v>
      </c>
      <c r="D273" s="266" t="s">
        <v>246</v>
      </c>
      <c r="E273" s="267" t="s">
        <v>455</v>
      </c>
      <c r="F273" s="268" t="s">
        <v>456</v>
      </c>
      <c r="G273" s="269" t="s">
        <v>158</v>
      </c>
      <c r="H273" s="270">
        <v>378.785</v>
      </c>
      <c r="I273" s="271"/>
      <c r="J273" s="272">
        <f>ROUND(I273*H273,2)</f>
        <v>0</v>
      </c>
      <c r="K273" s="268" t="s">
        <v>159</v>
      </c>
      <c r="L273" s="273"/>
      <c r="M273" s="274" t="s">
        <v>22</v>
      </c>
      <c r="N273" s="275" t="s">
        <v>44</v>
      </c>
      <c r="O273" s="47"/>
      <c r="P273" s="230">
        <f>O273*H273</f>
        <v>0</v>
      </c>
      <c r="Q273" s="230">
        <v>0.00085</v>
      </c>
      <c r="R273" s="230">
        <f>Q273*H273</f>
        <v>0.32196725</v>
      </c>
      <c r="S273" s="230">
        <v>0</v>
      </c>
      <c r="T273" s="231">
        <f>S273*H273</f>
        <v>0</v>
      </c>
      <c r="AR273" s="24" t="s">
        <v>199</v>
      </c>
      <c r="AT273" s="24" t="s">
        <v>246</v>
      </c>
      <c r="AU273" s="24" t="s">
        <v>82</v>
      </c>
      <c r="AY273" s="24" t="s">
        <v>153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24" t="s">
        <v>24</v>
      </c>
      <c r="BK273" s="232">
        <f>ROUND(I273*H273,2)</f>
        <v>0</v>
      </c>
      <c r="BL273" s="24" t="s">
        <v>160</v>
      </c>
      <c r="BM273" s="24" t="s">
        <v>457</v>
      </c>
    </row>
    <row r="274" spans="2:47" s="1" customFormat="1" ht="13.5">
      <c r="B274" s="46"/>
      <c r="C274" s="74"/>
      <c r="D274" s="235" t="s">
        <v>378</v>
      </c>
      <c r="E274" s="74"/>
      <c r="F274" s="276" t="s">
        <v>443</v>
      </c>
      <c r="G274" s="74"/>
      <c r="H274" s="74"/>
      <c r="I274" s="191"/>
      <c r="J274" s="74"/>
      <c r="K274" s="74"/>
      <c r="L274" s="72"/>
      <c r="M274" s="277"/>
      <c r="N274" s="47"/>
      <c r="O274" s="47"/>
      <c r="P274" s="47"/>
      <c r="Q274" s="47"/>
      <c r="R274" s="47"/>
      <c r="S274" s="47"/>
      <c r="T274" s="95"/>
      <c r="AT274" s="24" t="s">
        <v>378</v>
      </c>
      <c r="AU274" s="24" t="s">
        <v>82</v>
      </c>
    </row>
    <row r="275" spans="2:51" s="12" customFormat="1" ht="13.5">
      <c r="B275" s="244"/>
      <c r="C275" s="245"/>
      <c r="D275" s="235" t="s">
        <v>162</v>
      </c>
      <c r="E275" s="246" t="s">
        <v>22</v>
      </c>
      <c r="F275" s="247" t="s">
        <v>458</v>
      </c>
      <c r="G275" s="245"/>
      <c r="H275" s="248">
        <v>378.785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AT275" s="254" t="s">
        <v>162</v>
      </c>
      <c r="AU275" s="254" t="s">
        <v>82</v>
      </c>
      <c r="AV275" s="12" t="s">
        <v>82</v>
      </c>
      <c r="AW275" s="12" t="s">
        <v>37</v>
      </c>
      <c r="AX275" s="12" t="s">
        <v>24</v>
      </c>
      <c r="AY275" s="254" t="s">
        <v>153</v>
      </c>
    </row>
    <row r="276" spans="2:65" s="1" customFormat="1" ht="16.5" customHeight="1">
      <c r="B276" s="46"/>
      <c r="C276" s="266" t="s">
        <v>459</v>
      </c>
      <c r="D276" s="266" t="s">
        <v>246</v>
      </c>
      <c r="E276" s="267" t="s">
        <v>460</v>
      </c>
      <c r="F276" s="268" t="s">
        <v>414</v>
      </c>
      <c r="G276" s="269" t="s">
        <v>158</v>
      </c>
      <c r="H276" s="270">
        <v>43.139</v>
      </c>
      <c r="I276" s="271"/>
      <c r="J276" s="272">
        <f>ROUND(I276*H276,2)</f>
        <v>0</v>
      </c>
      <c r="K276" s="268" t="s">
        <v>22</v>
      </c>
      <c r="L276" s="273"/>
      <c r="M276" s="274" t="s">
        <v>22</v>
      </c>
      <c r="N276" s="275" t="s">
        <v>44</v>
      </c>
      <c r="O276" s="47"/>
      <c r="P276" s="230">
        <f>O276*H276</f>
        <v>0</v>
      </c>
      <c r="Q276" s="230">
        <v>0.032</v>
      </c>
      <c r="R276" s="230">
        <f>Q276*H276</f>
        <v>1.3804480000000001</v>
      </c>
      <c r="S276" s="230">
        <v>0</v>
      </c>
      <c r="T276" s="231">
        <f>S276*H276</f>
        <v>0</v>
      </c>
      <c r="AR276" s="24" t="s">
        <v>199</v>
      </c>
      <c r="AT276" s="24" t="s">
        <v>246</v>
      </c>
      <c r="AU276" s="24" t="s">
        <v>82</v>
      </c>
      <c r="AY276" s="24" t="s">
        <v>153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4" t="s">
        <v>24</v>
      </c>
      <c r="BK276" s="232">
        <f>ROUND(I276*H276,2)</f>
        <v>0</v>
      </c>
      <c r="BL276" s="24" t="s">
        <v>160</v>
      </c>
      <c r="BM276" s="24" t="s">
        <v>461</v>
      </c>
    </row>
    <row r="277" spans="2:51" s="12" customFormat="1" ht="13.5">
      <c r="B277" s="244"/>
      <c r="C277" s="245"/>
      <c r="D277" s="235" t="s">
        <v>162</v>
      </c>
      <c r="E277" s="246" t="s">
        <v>22</v>
      </c>
      <c r="F277" s="247" t="s">
        <v>462</v>
      </c>
      <c r="G277" s="245"/>
      <c r="H277" s="248">
        <v>43.139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AT277" s="254" t="s">
        <v>162</v>
      </c>
      <c r="AU277" s="254" t="s">
        <v>82</v>
      </c>
      <c r="AV277" s="12" t="s">
        <v>82</v>
      </c>
      <c r="AW277" s="12" t="s">
        <v>37</v>
      </c>
      <c r="AX277" s="12" t="s">
        <v>24</v>
      </c>
      <c r="AY277" s="254" t="s">
        <v>153</v>
      </c>
    </row>
    <row r="278" spans="2:65" s="1" customFormat="1" ht="16.5" customHeight="1">
      <c r="B278" s="46"/>
      <c r="C278" s="221" t="s">
        <v>463</v>
      </c>
      <c r="D278" s="221" t="s">
        <v>155</v>
      </c>
      <c r="E278" s="222" t="s">
        <v>464</v>
      </c>
      <c r="F278" s="223" t="s">
        <v>465</v>
      </c>
      <c r="G278" s="224" t="s">
        <v>187</v>
      </c>
      <c r="H278" s="225">
        <v>77.3</v>
      </c>
      <c r="I278" s="226"/>
      <c r="J278" s="227">
        <f>ROUND(I278*H278,2)</f>
        <v>0</v>
      </c>
      <c r="K278" s="223" t="s">
        <v>466</v>
      </c>
      <c r="L278" s="72"/>
      <c r="M278" s="228" t="s">
        <v>22</v>
      </c>
      <c r="N278" s="229" t="s">
        <v>44</v>
      </c>
      <c r="O278" s="47"/>
      <c r="P278" s="230">
        <f>O278*H278</f>
        <v>0</v>
      </c>
      <c r="Q278" s="230">
        <v>6E-05</v>
      </c>
      <c r="R278" s="230">
        <f>Q278*H278</f>
        <v>0.004638</v>
      </c>
      <c r="S278" s="230">
        <v>0</v>
      </c>
      <c r="T278" s="231">
        <f>S278*H278</f>
        <v>0</v>
      </c>
      <c r="AR278" s="24" t="s">
        <v>160</v>
      </c>
      <c r="AT278" s="24" t="s">
        <v>155</v>
      </c>
      <c r="AU278" s="24" t="s">
        <v>82</v>
      </c>
      <c r="AY278" s="24" t="s">
        <v>153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4" t="s">
        <v>24</v>
      </c>
      <c r="BK278" s="232">
        <f>ROUND(I278*H278,2)</f>
        <v>0</v>
      </c>
      <c r="BL278" s="24" t="s">
        <v>160</v>
      </c>
      <c r="BM278" s="24" t="s">
        <v>467</v>
      </c>
    </row>
    <row r="279" spans="2:51" s="12" customFormat="1" ht="13.5">
      <c r="B279" s="244"/>
      <c r="C279" s="245"/>
      <c r="D279" s="235" t="s">
        <v>162</v>
      </c>
      <c r="E279" s="246" t="s">
        <v>22</v>
      </c>
      <c r="F279" s="247" t="s">
        <v>468</v>
      </c>
      <c r="G279" s="245"/>
      <c r="H279" s="248">
        <v>77.3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AT279" s="254" t="s">
        <v>162</v>
      </c>
      <c r="AU279" s="254" t="s">
        <v>82</v>
      </c>
      <c r="AV279" s="12" t="s">
        <v>82</v>
      </c>
      <c r="AW279" s="12" t="s">
        <v>37</v>
      </c>
      <c r="AX279" s="12" t="s">
        <v>24</v>
      </c>
      <c r="AY279" s="254" t="s">
        <v>153</v>
      </c>
    </row>
    <row r="280" spans="2:65" s="1" customFormat="1" ht="16.5" customHeight="1">
      <c r="B280" s="46"/>
      <c r="C280" s="266" t="s">
        <v>469</v>
      </c>
      <c r="D280" s="266" t="s">
        <v>246</v>
      </c>
      <c r="E280" s="267" t="s">
        <v>470</v>
      </c>
      <c r="F280" s="268" t="s">
        <v>471</v>
      </c>
      <c r="G280" s="269" t="s">
        <v>187</v>
      </c>
      <c r="H280" s="270">
        <v>85.03</v>
      </c>
      <c r="I280" s="271"/>
      <c r="J280" s="272">
        <f>ROUND(I280*H280,2)</f>
        <v>0</v>
      </c>
      <c r="K280" s="268" t="s">
        <v>159</v>
      </c>
      <c r="L280" s="273"/>
      <c r="M280" s="274" t="s">
        <v>22</v>
      </c>
      <c r="N280" s="275" t="s">
        <v>44</v>
      </c>
      <c r="O280" s="47"/>
      <c r="P280" s="230">
        <f>O280*H280</f>
        <v>0</v>
      </c>
      <c r="Q280" s="230">
        <v>0.0006</v>
      </c>
      <c r="R280" s="230">
        <f>Q280*H280</f>
        <v>0.051017999999999994</v>
      </c>
      <c r="S280" s="230">
        <v>0</v>
      </c>
      <c r="T280" s="231">
        <f>S280*H280</f>
        <v>0</v>
      </c>
      <c r="AR280" s="24" t="s">
        <v>199</v>
      </c>
      <c r="AT280" s="24" t="s">
        <v>246</v>
      </c>
      <c r="AU280" s="24" t="s">
        <v>82</v>
      </c>
      <c r="AY280" s="24" t="s">
        <v>153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4" t="s">
        <v>24</v>
      </c>
      <c r="BK280" s="232">
        <f>ROUND(I280*H280,2)</f>
        <v>0</v>
      </c>
      <c r="BL280" s="24" t="s">
        <v>160</v>
      </c>
      <c r="BM280" s="24" t="s">
        <v>472</v>
      </c>
    </row>
    <row r="281" spans="2:51" s="12" customFormat="1" ht="13.5">
      <c r="B281" s="244"/>
      <c r="C281" s="245"/>
      <c r="D281" s="235" t="s">
        <v>162</v>
      </c>
      <c r="E281" s="246" t="s">
        <v>22</v>
      </c>
      <c r="F281" s="247" t="s">
        <v>473</v>
      </c>
      <c r="G281" s="245"/>
      <c r="H281" s="248">
        <v>85.03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162</v>
      </c>
      <c r="AU281" s="254" t="s">
        <v>82</v>
      </c>
      <c r="AV281" s="12" t="s">
        <v>82</v>
      </c>
      <c r="AW281" s="12" t="s">
        <v>37</v>
      </c>
      <c r="AX281" s="12" t="s">
        <v>24</v>
      </c>
      <c r="AY281" s="254" t="s">
        <v>153</v>
      </c>
    </row>
    <row r="282" spans="2:65" s="1" customFormat="1" ht="16.5" customHeight="1">
      <c r="B282" s="46"/>
      <c r="C282" s="221" t="s">
        <v>474</v>
      </c>
      <c r="D282" s="221" t="s">
        <v>155</v>
      </c>
      <c r="E282" s="222" t="s">
        <v>475</v>
      </c>
      <c r="F282" s="223" t="s">
        <v>476</v>
      </c>
      <c r="G282" s="224" t="s">
        <v>187</v>
      </c>
      <c r="H282" s="225">
        <v>1290.8</v>
      </c>
      <c r="I282" s="226"/>
      <c r="J282" s="227">
        <f>ROUND(I282*H282,2)</f>
        <v>0</v>
      </c>
      <c r="K282" s="223" t="s">
        <v>159</v>
      </c>
      <c r="L282" s="72"/>
      <c r="M282" s="228" t="s">
        <v>22</v>
      </c>
      <c r="N282" s="229" t="s">
        <v>44</v>
      </c>
      <c r="O282" s="47"/>
      <c r="P282" s="230">
        <f>O282*H282</f>
        <v>0</v>
      </c>
      <c r="Q282" s="230">
        <v>0.00025</v>
      </c>
      <c r="R282" s="230">
        <f>Q282*H282</f>
        <v>0.3227</v>
      </c>
      <c r="S282" s="230">
        <v>0</v>
      </c>
      <c r="T282" s="231">
        <f>S282*H282</f>
        <v>0</v>
      </c>
      <c r="AR282" s="24" t="s">
        <v>160</v>
      </c>
      <c r="AT282" s="24" t="s">
        <v>155</v>
      </c>
      <c r="AU282" s="24" t="s">
        <v>82</v>
      </c>
      <c r="AY282" s="24" t="s">
        <v>153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4" t="s">
        <v>24</v>
      </c>
      <c r="BK282" s="232">
        <f>ROUND(I282*H282,2)</f>
        <v>0</v>
      </c>
      <c r="BL282" s="24" t="s">
        <v>160</v>
      </c>
      <c r="BM282" s="24" t="s">
        <v>477</v>
      </c>
    </row>
    <row r="283" spans="2:51" s="11" customFormat="1" ht="13.5">
      <c r="B283" s="233"/>
      <c r="C283" s="234"/>
      <c r="D283" s="235" t="s">
        <v>162</v>
      </c>
      <c r="E283" s="236" t="s">
        <v>22</v>
      </c>
      <c r="F283" s="237" t="s">
        <v>449</v>
      </c>
      <c r="G283" s="234"/>
      <c r="H283" s="236" t="s">
        <v>22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162</v>
      </c>
      <c r="AU283" s="243" t="s">
        <v>82</v>
      </c>
      <c r="AV283" s="11" t="s">
        <v>24</v>
      </c>
      <c r="AW283" s="11" t="s">
        <v>37</v>
      </c>
      <c r="AX283" s="11" t="s">
        <v>73</v>
      </c>
      <c r="AY283" s="243" t="s">
        <v>153</v>
      </c>
    </row>
    <row r="284" spans="2:51" s="11" customFormat="1" ht="13.5">
      <c r="B284" s="233"/>
      <c r="C284" s="234"/>
      <c r="D284" s="235" t="s">
        <v>162</v>
      </c>
      <c r="E284" s="236" t="s">
        <v>22</v>
      </c>
      <c r="F284" s="237" t="s">
        <v>478</v>
      </c>
      <c r="G284" s="234"/>
      <c r="H284" s="236" t="s">
        <v>22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162</v>
      </c>
      <c r="AU284" s="243" t="s">
        <v>82</v>
      </c>
      <c r="AV284" s="11" t="s">
        <v>24</v>
      </c>
      <c r="AW284" s="11" t="s">
        <v>37</v>
      </c>
      <c r="AX284" s="11" t="s">
        <v>73</v>
      </c>
      <c r="AY284" s="243" t="s">
        <v>153</v>
      </c>
    </row>
    <row r="285" spans="2:51" s="12" customFormat="1" ht="13.5">
      <c r="B285" s="244"/>
      <c r="C285" s="245"/>
      <c r="D285" s="235" t="s">
        <v>162</v>
      </c>
      <c r="E285" s="246" t="s">
        <v>22</v>
      </c>
      <c r="F285" s="247" t="s">
        <v>479</v>
      </c>
      <c r="G285" s="245"/>
      <c r="H285" s="248">
        <v>164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162</v>
      </c>
      <c r="AU285" s="254" t="s">
        <v>82</v>
      </c>
      <c r="AV285" s="12" t="s">
        <v>82</v>
      </c>
      <c r="AW285" s="12" t="s">
        <v>37</v>
      </c>
      <c r="AX285" s="12" t="s">
        <v>73</v>
      </c>
      <c r="AY285" s="254" t="s">
        <v>153</v>
      </c>
    </row>
    <row r="286" spans="2:51" s="11" customFormat="1" ht="13.5">
      <c r="B286" s="233"/>
      <c r="C286" s="234"/>
      <c r="D286" s="235" t="s">
        <v>162</v>
      </c>
      <c r="E286" s="236" t="s">
        <v>22</v>
      </c>
      <c r="F286" s="237" t="s">
        <v>480</v>
      </c>
      <c r="G286" s="234"/>
      <c r="H286" s="236" t="s">
        <v>22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162</v>
      </c>
      <c r="AU286" s="243" t="s">
        <v>82</v>
      </c>
      <c r="AV286" s="11" t="s">
        <v>24</v>
      </c>
      <c r="AW286" s="11" t="s">
        <v>37</v>
      </c>
      <c r="AX286" s="11" t="s">
        <v>73</v>
      </c>
      <c r="AY286" s="243" t="s">
        <v>153</v>
      </c>
    </row>
    <row r="287" spans="2:51" s="12" customFormat="1" ht="13.5">
      <c r="B287" s="244"/>
      <c r="C287" s="245"/>
      <c r="D287" s="235" t="s">
        <v>162</v>
      </c>
      <c r="E287" s="246" t="s">
        <v>22</v>
      </c>
      <c r="F287" s="247" t="s">
        <v>481</v>
      </c>
      <c r="G287" s="245"/>
      <c r="H287" s="248">
        <v>119.25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AT287" s="254" t="s">
        <v>162</v>
      </c>
      <c r="AU287" s="254" t="s">
        <v>82</v>
      </c>
      <c r="AV287" s="12" t="s">
        <v>82</v>
      </c>
      <c r="AW287" s="12" t="s">
        <v>37</v>
      </c>
      <c r="AX287" s="12" t="s">
        <v>73</v>
      </c>
      <c r="AY287" s="254" t="s">
        <v>153</v>
      </c>
    </row>
    <row r="288" spans="2:51" s="11" customFormat="1" ht="13.5">
      <c r="B288" s="233"/>
      <c r="C288" s="234"/>
      <c r="D288" s="235" t="s">
        <v>162</v>
      </c>
      <c r="E288" s="236" t="s">
        <v>22</v>
      </c>
      <c r="F288" s="237" t="s">
        <v>482</v>
      </c>
      <c r="G288" s="234"/>
      <c r="H288" s="236" t="s">
        <v>22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162</v>
      </c>
      <c r="AU288" s="243" t="s">
        <v>82</v>
      </c>
      <c r="AV288" s="11" t="s">
        <v>24</v>
      </c>
      <c r="AW288" s="11" t="s">
        <v>37</v>
      </c>
      <c r="AX288" s="11" t="s">
        <v>73</v>
      </c>
      <c r="AY288" s="243" t="s">
        <v>153</v>
      </c>
    </row>
    <row r="289" spans="2:51" s="12" customFormat="1" ht="13.5">
      <c r="B289" s="244"/>
      <c r="C289" s="245"/>
      <c r="D289" s="235" t="s">
        <v>162</v>
      </c>
      <c r="E289" s="246" t="s">
        <v>22</v>
      </c>
      <c r="F289" s="247" t="s">
        <v>483</v>
      </c>
      <c r="G289" s="245"/>
      <c r="H289" s="248">
        <v>219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162</v>
      </c>
      <c r="AU289" s="254" t="s">
        <v>82</v>
      </c>
      <c r="AV289" s="12" t="s">
        <v>82</v>
      </c>
      <c r="AW289" s="12" t="s">
        <v>37</v>
      </c>
      <c r="AX289" s="12" t="s">
        <v>73</v>
      </c>
      <c r="AY289" s="254" t="s">
        <v>153</v>
      </c>
    </row>
    <row r="290" spans="2:51" s="11" customFormat="1" ht="13.5">
      <c r="B290" s="233"/>
      <c r="C290" s="234"/>
      <c r="D290" s="235" t="s">
        <v>162</v>
      </c>
      <c r="E290" s="236" t="s">
        <v>22</v>
      </c>
      <c r="F290" s="237" t="s">
        <v>450</v>
      </c>
      <c r="G290" s="234"/>
      <c r="H290" s="236" t="s">
        <v>22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162</v>
      </c>
      <c r="AU290" s="243" t="s">
        <v>82</v>
      </c>
      <c r="AV290" s="11" t="s">
        <v>24</v>
      </c>
      <c r="AW290" s="11" t="s">
        <v>37</v>
      </c>
      <c r="AX290" s="11" t="s">
        <v>73</v>
      </c>
      <c r="AY290" s="243" t="s">
        <v>153</v>
      </c>
    </row>
    <row r="291" spans="2:51" s="12" customFormat="1" ht="13.5">
      <c r="B291" s="244"/>
      <c r="C291" s="245"/>
      <c r="D291" s="235" t="s">
        <v>162</v>
      </c>
      <c r="E291" s="246" t="s">
        <v>22</v>
      </c>
      <c r="F291" s="247" t="s">
        <v>451</v>
      </c>
      <c r="G291" s="245"/>
      <c r="H291" s="248">
        <v>112.05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AT291" s="254" t="s">
        <v>162</v>
      </c>
      <c r="AU291" s="254" t="s">
        <v>82</v>
      </c>
      <c r="AV291" s="12" t="s">
        <v>82</v>
      </c>
      <c r="AW291" s="12" t="s">
        <v>37</v>
      </c>
      <c r="AX291" s="12" t="s">
        <v>73</v>
      </c>
      <c r="AY291" s="254" t="s">
        <v>153</v>
      </c>
    </row>
    <row r="292" spans="2:51" s="11" customFormat="1" ht="13.5">
      <c r="B292" s="233"/>
      <c r="C292" s="234"/>
      <c r="D292" s="235" t="s">
        <v>162</v>
      </c>
      <c r="E292" s="236" t="s">
        <v>22</v>
      </c>
      <c r="F292" s="237" t="s">
        <v>484</v>
      </c>
      <c r="G292" s="234"/>
      <c r="H292" s="236" t="s">
        <v>22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162</v>
      </c>
      <c r="AU292" s="243" t="s">
        <v>82</v>
      </c>
      <c r="AV292" s="11" t="s">
        <v>24</v>
      </c>
      <c r="AW292" s="11" t="s">
        <v>37</v>
      </c>
      <c r="AX292" s="11" t="s">
        <v>73</v>
      </c>
      <c r="AY292" s="243" t="s">
        <v>153</v>
      </c>
    </row>
    <row r="293" spans="2:51" s="12" customFormat="1" ht="13.5">
      <c r="B293" s="244"/>
      <c r="C293" s="245"/>
      <c r="D293" s="235" t="s">
        <v>162</v>
      </c>
      <c r="E293" s="246" t="s">
        <v>22</v>
      </c>
      <c r="F293" s="247" t="s">
        <v>485</v>
      </c>
      <c r="G293" s="245"/>
      <c r="H293" s="248">
        <v>676.5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AT293" s="254" t="s">
        <v>162</v>
      </c>
      <c r="AU293" s="254" t="s">
        <v>82</v>
      </c>
      <c r="AV293" s="12" t="s">
        <v>82</v>
      </c>
      <c r="AW293" s="12" t="s">
        <v>37</v>
      </c>
      <c r="AX293" s="12" t="s">
        <v>73</v>
      </c>
      <c r="AY293" s="254" t="s">
        <v>153</v>
      </c>
    </row>
    <row r="294" spans="2:51" s="13" customFormat="1" ht="13.5">
      <c r="B294" s="255"/>
      <c r="C294" s="256"/>
      <c r="D294" s="235" t="s">
        <v>162</v>
      </c>
      <c r="E294" s="257" t="s">
        <v>22</v>
      </c>
      <c r="F294" s="258" t="s">
        <v>172</v>
      </c>
      <c r="G294" s="256"/>
      <c r="H294" s="259">
        <v>1290.8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AT294" s="265" t="s">
        <v>162</v>
      </c>
      <c r="AU294" s="265" t="s">
        <v>82</v>
      </c>
      <c r="AV294" s="13" t="s">
        <v>160</v>
      </c>
      <c r="AW294" s="13" t="s">
        <v>37</v>
      </c>
      <c r="AX294" s="13" t="s">
        <v>24</v>
      </c>
      <c r="AY294" s="265" t="s">
        <v>153</v>
      </c>
    </row>
    <row r="295" spans="2:65" s="1" customFormat="1" ht="16.5" customHeight="1">
      <c r="B295" s="46"/>
      <c r="C295" s="266" t="s">
        <v>486</v>
      </c>
      <c r="D295" s="266" t="s">
        <v>246</v>
      </c>
      <c r="E295" s="267" t="s">
        <v>487</v>
      </c>
      <c r="F295" s="268" t="s">
        <v>488</v>
      </c>
      <c r="G295" s="269" t="s">
        <v>187</v>
      </c>
      <c r="H295" s="270">
        <v>421.3</v>
      </c>
      <c r="I295" s="271"/>
      <c r="J295" s="272">
        <f>ROUND(I295*H295,2)</f>
        <v>0</v>
      </c>
      <c r="K295" s="268" t="s">
        <v>159</v>
      </c>
      <c r="L295" s="273"/>
      <c r="M295" s="274" t="s">
        <v>22</v>
      </c>
      <c r="N295" s="275" t="s">
        <v>44</v>
      </c>
      <c r="O295" s="47"/>
      <c r="P295" s="230">
        <f>O295*H295</f>
        <v>0</v>
      </c>
      <c r="Q295" s="230">
        <v>3E-05</v>
      </c>
      <c r="R295" s="230">
        <f>Q295*H295</f>
        <v>0.012639000000000001</v>
      </c>
      <c r="S295" s="230">
        <v>0</v>
      </c>
      <c r="T295" s="231">
        <f>S295*H295</f>
        <v>0</v>
      </c>
      <c r="AR295" s="24" t="s">
        <v>199</v>
      </c>
      <c r="AT295" s="24" t="s">
        <v>246</v>
      </c>
      <c r="AU295" s="24" t="s">
        <v>82</v>
      </c>
      <c r="AY295" s="24" t="s">
        <v>153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4" t="s">
        <v>24</v>
      </c>
      <c r="BK295" s="232">
        <f>ROUND(I295*H295,2)</f>
        <v>0</v>
      </c>
      <c r="BL295" s="24" t="s">
        <v>160</v>
      </c>
      <c r="BM295" s="24" t="s">
        <v>489</v>
      </c>
    </row>
    <row r="296" spans="2:65" s="1" customFormat="1" ht="16.5" customHeight="1">
      <c r="B296" s="46"/>
      <c r="C296" s="266" t="s">
        <v>490</v>
      </c>
      <c r="D296" s="266" t="s">
        <v>246</v>
      </c>
      <c r="E296" s="267" t="s">
        <v>491</v>
      </c>
      <c r="F296" s="268" t="s">
        <v>492</v>
      </c>
      <c r="G296" s="269" t="s">
        <v>187</v>
      </c>
      <c r="H296" s="270">
        <v>178.26</v>
      </c>
      <c r="I296" s="271"/>
      <c r="J296" s="272">
        <f>ROUND(I296*H296,2)</f>
        <v>0</v>
      </c>
      <c r="K296" s="268" t="s">
        <v>22</v>
      </c>
      <c r="L296" s="273"/>
      <c r="M296" s="274" t="s">
        <v>22</v>
      </c>
      <c r="N296" s="275" t="s">
        <v>44</v>
      </c>
      <c r="O296" s="47"/>
      <c r="P296" s="230">
        <f>O296*H296</f>
        <v>0</v>
      </c>
      <c r="Q296" s="230">
        <v>0.0002</v>
      </c>
      <c r="R296" s="230">
        <f>Q296*H296</f>
        <v>0.035652</v>
      </c>
      <c r="S296" s="230">
        <v>0</v>
      </c>
      <c r="T296" s="231">
        <f>S296*H296</f>
        <v>0</v>
      </c>
      <c r="AR296" s="24" t="s">
        <v>199</v>
      </c>
      <c r="AT296" s="24" t="s">
        <v>246</v>
      </c>
      <c r="AU296" s="24" t="s">
        <v>82</v>
      </c>
      <c r="AY296" s="24" t="s">
        <v>153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4" t="s">
        <v>24</v>
      </c>
      <c r="BK296" s="232">
        <f>ROUND(I296*H296,2)</f>
        <v>0</v>
      </c>
      <c r="BL296" s="24" t="s">
        <v>160</v>
      </c>
      <c r="BM296" s="24" t="s">
        <v>493</v>
      </c>
    </row>
    <row r="297" spans="2:65" s="1" customFormat="1" ht="16.5" customHeight="1">
      <c r="B297" s="46"/>
      <c r="C297" s="266" t="s">
        <v>494</v>
      </c>
      <c r="D297" s="266" t="s">
        <v>246</v>
      </c>
      <c r="E297" s="267" t="s">
        <v>495</v>
      </c>
      <c r="F297" s="268" t="s">
        <v>496</v>
      </c>
      <c r="G297" s="269" t="s">
        <v>187</v>
      </c>
      <c r="H297" s="270">
        <v>131.18</v>
      </c>
      <c r="I297" s="271"/>
      <c r="J297" s="272">
        <f>ROUND(I297*H297,2)</f>
        <v>0</v>
      </c>
      <c r="K297" s="268" t="s">
        <v>159</v>
      </c>
      <c r="L297" s="273"/>
      <c r="M297" s="274" t="s">
        <v>22</v>
      </c>
      <c r="N297" s="275" t="s">
        <v>44</v>
      </c>
      <c r="O297" s="47"/>
      <c r="P297" s="230">
        <f>O297*H297</f>
        <v>0</v>
      </c>
      <c r="Q297" s="230">
        <v>0.0003</v>
      </c>
      <c r="R297" s="230">
        <f>Q297*H297</f>
        <v>0.039354</v>
      </c>
      <c r="S297" s="230">
        <v>0</v>
      </c>
      <c r="T297" s="231">
        <f>S297*H297</f>
        <v>0</v>
      </c>
      <c r="AR297" s="24" t="s">
        <v>199</v>
      </c>
      <c r="AT297" s="24" t="s">
        <v>246</v>
      </c>
      <c r="AU297" s="24" t="s">
        <v>82</v>
      </c>
      <c r="AY297" s="24" t="s">
        <v>153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24" t="s">
        <v>24</v>
      </c>
      <c r="BK297" s="232">
        <f>ROUND(I297*H297,2)</f>
        <v>0</v>
      </c>
      <c r="BL297" s="24" t="s">
        <v>160</v>
      </c>
      <c r="BM297" s="24" t="s">
        <v>497</v>
      </c>
    </row>
    <row r="298" spans="2:65" s="1" customFormat="1" ht="16.5" customHeight="1">
      <c r="B298" s="46"/>
      <c r="C298" s="266" t="s">
        <v>382</v>
      </c>
      <c r="D298" s="266" t="s">
        <v>246</v>
      </c>
      <c r="E298" s="267" t="s">
        <v>498</v>
      </c>
      <c r="F298" s="268" t="s">
        <v>499</v>
      </c>
      <c r="G298" s="269" t="s">
        <v>187</v>
      </c>
      <c r="H298" s="270">
        <v>744.15</v>
      </c>
      <c r="I298" s="271"/>
      <c r="J298" s="272">
        <f>ROUND(I298*H298,2)</f>
        <v>0</v>
      </c>
      <c r="K298" s="268" t="s">
        <v>159</v>
      </c>
      <c r="L298" s="273"/>
      <c r="M298" s="274" t="s">
        <v>22</v>
      </c>
      <c r="N298" s="275" t="s">
        <v>44</v>
      </c>
      <c r="O298" s="47"/>
      <c r="P298" s="230">
        <f>O298*H298</f>
        <v>0</v>
      </c>
      <c r="Q298" s="230">
        <v>4E-05</v>
      </c>
      <c r="R298" s="230">
        <f>Q298*H298</f>
        <v>0.029766</v>
      </c>
      <c r="S298" s="230">
        <v>0</v>
      </c>
      <c r="T298" s="231">
        <f>S298*H298</f>
        <v>0</v>
      </c>
      <c r="AR298" s="24" t="s">
        <v>199</v>
      </c>
      <c r="AT298" s="24" t="s">
        <v>246</v>
      </c>
      <c r="AU298" s="24" t="s">
        <v>82</v>
      </c>
      <c r="AY298" s="24" t="s">
        <v>153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24</v>
      </c>
      <c r="BK298" s="232">
        <f>ROUND(I298*H298,2)</f>
        <v>0</v>
      </c>
      <c r="BL298" s="24" t="s">
        <v>160</v>
      </c>
      <c r="BM298" s="24" t="s">
        <v>500</v>
      </c>
    </row>
    <row r="299" spans="2:47" s="1" customFormat="1" ht="13.5">
      <c r="B299" s="46"/>
      <c r="C299" s="74"/>
      <c r="D299" s="235" t="s">
        <v>378</v>
      </c>
      <c r="E299" s="74"/>
      <c r="F299" s="276" t="s">
        <v>501</v>
      </c>
      <c r="G299" s="74"/>
      <c r="H299" s="74"/>
      <c r="I299" s="191"/>
      <c r="J299" s="74"/>
      <c r="K299" s="74"/>
      <c r="L299" s="72"/>
      <c r="M299" s="277"/>
      <c r="N299" s="47"/>
      <c r="O299" s="47"/>
      <c r="P299" s="47"/>
      <c r="Q299" s="47"/>
      <c r="R299" s="47"/>
      <c r="S299" s="47"/>
      <c r="T299" s="95"/>
      <c r="AT299" s="24" t="s">
        <v>378</v>
      </c>
      <c r="AU299" s="24" t="s">
        <v>82</v>
      </c>
    </row>
    <row r="300" spans="2:51" s="12" customFormat="1" ht="13.5">
      <c r="B300" s="244"/>
      <c r="C300" s="245"/>
      <c r="D300" s="235" t="s">
        <v>162</v>
      </c>
      <c r="E300" s="246" t="s">
        <v>22</v>
      </c>
      <c r="F300" s="247" t="s">
        <v>502</v>
      </c>
      <c r="G300" s="245"/>
      <c r="H300" s="248">
        <v>744.15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AT300" s="254" t="s">
        <v>162</v>
      </c>
      <c r="AU300" s="254" t="s">
        <v>82</v>
      </c>
      <c r="AV300" s="12" t="s">
        <v>82</v>
      </c>
      <c r="AW300" s="12" t="s">
        <v>37</v>
      </c>
      <c r="AX300" s="12" t="s">
        <v>24</v>
      </c>
      <c r="AY300" s="254" t="s">
        <v>153</v>
      </c>
    </row>
    <row r="301" spans="2:65" s="1" customFormat="1" ht="25.5" customHeight="1">
      <c r="B301" s="46"/>
      <c r="C301" s="221" t="s">
        <v>389</v>
      </c>
      <c r="D301" s="221" t="s">
        <v>155</v>
      </c>
      <c r="E301" s="222" t="s">
        <v>503</v>
      </c>
      <c r="F301" s="223" t="s">
        <v>504</v>
      </c>
      <c r="G301" s="224" t="s">
        <v>158</v>
      </c>
      <c r="H301" s="225">
        <v>489.938</v>
      </c>
      <c r="I301" s="226"/>
      <c r="J301" s="227">
        <f>ROUND(I301*H301,2)</f>
        <v>0</v>
      </c>
      <c r="K301" s="223" t="s">
        <v>159</v>
      </c>
      <c r="L301" s="72"/>
      <c r="M301" s="228" t="s">
        <v>22</v>
      </c>
      <c r="N301" s="229" t="s">
        <v>44</v>
      </c>
      <c r="O301" s="47"/>
      <c r="P301" s="230">
        <f>O301*H301</f>
        <v>0</v>
      </c>
      <c r="Q301" s="230">
        <v>0.01146</v>
      </c>
      <c r="R301" s="230">
        <f>Q301*H301</f>
        <v>5.61468948</v>
      </c>
      <c r="S301" s="230">
        <v>0</v>
      </c>
      <c r="T301" s="231">
        <f>S301*H301</f>
        <v>0</v>
      </c>
      <c r="AR301" s="24" t="s">
        <v>160</v>
      </c>
      <c r="AT301" s="24" t="s">
        <v>155</v>
      </c>
      <c r="AU301" s="24" t="s">
        <v>82</v>
      </c>
      <c r="AY301" s="24" t="s">
        <v>153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24</v>
      </c>
      <c r="BK301" s="232">
        <f>ROUND(I301*H301,2)</f>
        <v>0</v>
      </c>
      <c r="BL301" s="24" t="s">
        <v>160</v>
      </c>
      <c r="BM301" s="24" t="s">
        <v>505</v>
      </c>
    </row>
    <row r="302" spans="2:51" s="11" customFormat="1" ht="13.5">
      <c r="B302" s="233"/>
      <c r="C302" s="234"/>
      <c r="D302" s="235" t="s">
        <v>162</v>
      </c>
      <c r="E302" s="236" t="s">
        <v>22</v>
      </c>
      <c r="F302" s="237" t="s">
        <v>506</v>
      </c>
      <c r="G302" s="234"/>
      <c r="H302" s="236" t="s">
        <v>22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162</v>
      </c>
      <c r="AU302" s="243" t="s">
        <v>82</v>
      </c>
      <c r="AV302" s="11" t="s">
        <v>24</v>
      </c>
      <c r="AW302" s="11" t="s">
        <v>37</v>
      </c>
      <c r="AX302" s="11" t="s">
        <v>73</v>
      </c>
      <c r="AY302" s="243" t="s">
        <v>153</v>
      </c>
    </row>
    <row r="303" spans="2:51" s="12" customFormat="1" ht="13.5">
      <c r="B303" s="244"/>
      <c r="C303" s="245"/>
      <c r="D303" s="235" t="s">
        <v>162</v>
      </c>
      <c r="E303" s="246" t="s">
        <v>22</v>
      </c>
      <c r="F303" s="247" t="s">
        <v>507</v>
      </c>
      <c r="G303" s="245"/>
      <c r="H303" s="248">
        <v>591.7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AT303" s="254" t="s">
        <v>162</v>
      </c>
      <c r="AU303" s="254" t="s">
        <v>82</v>
      </c>
      <c r="AV303" s="12" t="s">
        <v>82</v>
      </c>
      <c r="AW303" s="12" t="s">
        <v>37</v>
      </c>
      <c r="AX303" s="12" t="s">
        <v>73</v>
      </c>
      <c r="AY303" s="254" t="s">
        <v>153</v>
      </c>
    </row>
    <row r="304" spans="2:51" s="12" customFormat="1" ht="13.5">
      <c r="B304" s="244"/>
      <c r="C304" s="245"/>
      <c r="D304" s="235" t="s">
        <v>162</v>
      </c>
      <c r="E304" s="246" t="s">
        <v>22</v>
      </c>
      <c r="F304" s="247" t="s">
        <v>508</v>
      </c>
      <c r="G304" s="245"/>
      <c r="H304" s="248">
        <v>-152.515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162</v>
      </c>
      <c r="AU304" s="254" t="s">
        <v>82</v>
      </c>
      <c r="AV304" s="12" t="s">
        <v>82</v>
      </c>
      <c r="AW304" s="12" t="s">
        <v>37</v>
      </c>
      <c r="AX304" s="12" t="s">
        <v>73</v>
      </c>
      <c r="AY304" s="254" t="s">
        <v>153</v>
      </c>
    </row>
    <row r="305" spans="2:51" s="11" customFormat="1" ht="13.5">
      <c r="B305" s="233"/>
      <c r="C305" s="234"/>
      <c r="D305" s="235" t="s">
        <v>162</v>
      </c>
      <c r="E305" s="236" t="s">
        <v>22</v>
      </c>
      <c r="F305" s="237" t="s">
        <v>482</v>
      </c>
      <c r="G305" s="234"/>
      <c r="H305" s="236" t="s">
        <v>22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162</v>
      </c>
      <c r="AU305" s="243" t="s">
        <v>82</v>
      </c>
      <c r="AV305" s="11" t="s">
        <v>24</v>
      </c>
      <c r="AW305" s="11" t="s">
        <v>37</v>
      </c>
      <c r="AX305" s="11" t="s">
        <v>73</v>
      </c>
      <c r="AY305" s="243" t="s">
        <v>153</v>
      </c>
    </row>
    <row r="306" spans="2:51" s="12" customFormat="1" ht="13.5">
      <c r="B306" s="244"/>
      <c r="C306" s="245"/>
      <c r="D306" s="235" t="s">
        <v>162</v>
      </c>
      <c r="E306" s="246" t="s">
        <v>22</v>
      </c>
      <c r="F306" s="247" t="s">
        <v>509</v>
      </c>
      <c r="G306" s="245"/>
      <c r="H306" s="248">
        <v>50.753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AT306" s="254" t="s">
        <v>162</v>
      </c>
      <c r="AU306" s="254" t="s">
        <v>82</v>
      </c>
      <c r="AV306" s="12" t="s">
        <v>82</v>
      </c>
      <c r="AW306" s="12" t="s">
        <v>37</v>
      </c>
      <c r="AX306" s="12" t="s">
        <v>73</v>
      </c>
      <c r="AY306" s="254" t="s">
        <v>153</v>
      </c>
    </row>
    <row r="307" spans="2:51" s="13" customFormat="1" ht="13.5">
      <c r="B307" s="255"/>
      <c r="C307" s="256"/>
      <c r="D307" s="235" t="s">
        <v>162</v>
      </c>
      <c r="E307" s="257" t="s">
        <v>22</v>
      </c>
      <c r="F307" s="258" t="s">
        <v>172</v>
      </c>
      <c r="G307" s="256"/>
      <c r="H307" s="259">
        <v>489.938</v>
      </c>
      <c r="I307" s="260"/>
      <c r="J307" s="256"/>
      <c r="K307" s="256"/>
      <c r="L307" s="261"/>
      <c r="M307" s="262"/>
      <c r="N307" s="263"/>
      <c r="O307" s="263"/>
      <c r="P307" s="263"/>
      <c r="Q307" s="263"/>
      <c r="R307" s="263"/>
      <c r="S307" s="263"/>
      <c r="T307" s="264"/>
      <c r="AT307" s="265" t="s">
        <v>162</v>
      </c>
      <c r="AU307" s="265" t="s">
        <v>82</v>
      </c>
      <c r="AV307" s="13" t="s">
        <v>160</v>
      </c>
      <c r="AW307" s="13" t="s">
        <v>37</v>
      </c>
      <c r="AX307" s="13" t="s">
        <v>24</v>
      </c>
      <c r="AY307" s="265" t="s">
        <v>153</v>
      </c>
    </row>
    <row r="308" spans="2:65" s="1" customFormat="1" ht="25.5" customHeight="1">
      <c r="B308" s="46"/>
      <c r="C308" s="221" t="s">
        <v>510</v>
      </c>
      <c r="D308" s="221" t="s">
        <v>155</v>
      </c>
      <c r="E308" s="222" t="s">
        <v>511</v>
      </c>
      <c r="F308" s="223" t="s">
        <v>512</v>
      </c>
      <c r="G308" s="224" t="s">
        <v>158</v>
      </c>
      <c r="H308" s="225">
        <v>75.48</v>
      </c>
      <c r="I308" s="226"/>
      <c r="J308" s="227">
        <f>ROUND(I308*H308,2)</f>
        <v>0</v>
      </c>
      <c r="K308" s="223" t="s">
        <v>159</v>
      </c>
      <c r="L308" s="72"/>
      <c r="M308" s="228" t="s">
        <v>22</v>
      </c>
      <c r="N308" s="229" t="s">
        <v>44</v>
      </c>
      <c r="O308" s="47"/>
      <c r="P308" s="230">
        <f>O308*H308</f>
        <v>0</v>
      </c>
      <c r="Q308" s="230">
        <v>0.00628</v>
      </c>
      <c r="R308" s="230">
        <f>Q308*H308</f>
        <v>0.4740144</v>
      </c>
      <c r="S308" s="230">
        <v>0</v>
      </c>
      <c r="T308" s="231">
        <f>S308*H308</f>
        <v>0</v>
      </c>
      <c r="AR308" s="24" t="s">
        <v>160</v>
      </c>
      <c r="AT308" s="24" t="s">
        <v>155</v>
      </c>
      <c r="AU308" s="24" t="s">
        <v>82</v>
      </c>
      <c r="AY308" s="24" t="s">
        <v>153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24" t="s">
        <v>24</v>
      </c>
      <c r="BK308" s="232">
        <f>ROUND(I308*H308,2)</f>
        <v>0</v>
      </c>
      <c r="BL308" s="24" t="s">
        <v>160</v>
      </c>
      <c r="BM308" s="24" t="s">
        <v>513</v>
      </c>
    </row>
    <row r="309" spans="2:51" s="11" customFormat="1" ht="13.5">
      <c r="B309" s="233"/>
      <c r="C309" s="234"/>
      <c r="D309" s="235" t="s">
        <v>162</v>
      </c>
      <c r="E309" s="236" t="s">
        <v>22</v>
      </c>
      <c r="F309" s="237" t="s">
        <v>514</v>
      </c>
      <c r="G309" s="234"/>
      <c r="H309" s="236" t="s">
        <v>22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162</v>
      </c>
      <c r="AU309" s="243" t="s">
        <v>82</v>
      </c>
      <c r="AV309" s="11" t="s">
        <v>24</v>
      </c>
      <c r="AW309" s="11" t="s">
        <v>37</v>
      </c>
      <c r="AX309" s="11" t="s">
        <v>73</v>
      </c>
      <c r="AY309" s="243" t="s">
        <v>153</v>
      </c>
    </row>
    <row r="310" spans="2:51" s="11" customFormat="1" ht="13.5">
      <c r="B310" s="233"/>
      <c r="C310" s="234"/>
      <c r="D310" s="235" t="s">
        <v>162</v>
      </c>
      <c r="E310" s="236" t="s">
        <v>22</v>
      </c>
      <c r="F310" s="237" t="s">
        <v>410</v>
      </c>
      <c r="G310" s="234"/>
      <c r="H310" s="236" t="s">
        <v>22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162</v>
      </c>
      <c r="AU310" s="243" t="s">
        <v>82</v>
      </c>
      <c r="AV310" s="11" t="s">
        <v>24</v>
      </c>
      <c r="AW310" s="11" t="s">
        <v>37</v>
      </c>
      <c r="AX310" s="11" t="s">
        <v>73</v>
      </c>
      <c r="AY310" s="243" t="s">
        <v>153</v>
      </c>
    </row>
    <row r="311" spans="2:51" s="12" customFormat="1" ht="13.5">
      <c r="B311" s="244"/>
      <c r="C311" s="245"/>
      <c r="D311" s="235" t="s">
        <v>162</v>
      </c>
      <c r="E311" s="246" t="s">
        <v>22</v>
      </c>
      <c r="F311" s="247" t="s">
        <v>411</v>
      </c>
      <c r="G311" s="245"/>
      <c r="H311" s="248">
        <v>52.95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162</v>
      </c>
      <c r="AU311" s="254" t="s">
        <v>82</v>
      </c>
      <c r="AV311" s="12" t="s">
        <v>82</v>
      </c>
      <c r="AW311" s="12" t="s">
        <v>37</v>
      </c>
      <c r="AX311" s="12" t="s">
        <v>73</v>
      </c>
      <c r="AY311" s="254" t="s">
        <v>153</v>
      </c>
    </row>
    <row r="312" spans="2:51" s="11" customFormat="1" ht="13.5">
      <c r="B312" s="233"/>
      <c r="C312" s="234"/>
      <c r="D312" s="235" t="s">
        <v>162</v>
      </c>
      <c r="E312" s="236" t="s">
        <v>22</v>
      </c>
      <c r="F312" s="237" t="s">
        <v>430</v>
      </c>
      <c r="G312" s="234"/>
      <c r="H312" s="236" t="s">
        <v>22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162</v>
      </c>
      <c r="AU312" s="243" t="s">
        <v>82</v>
      </c>
      <c r="AV312" s="11" t="s">
        <v>24</v>
      </c>
      <c r="AW312" s="11" t="s">
        <v>37</v>
      </c>
      <c r="AX312" s="11" t="s">
        <v>73</v>
      </c>
      <c r="AY312" s="243" t="s">
        <v>153</v>
      </c>
    </row>
    <row r="313" spans="2:51" s="11" customFormat="1" ht="13.5">
      <c r="B313" s="233"/>
      <c r="C313" s="234"/>
      <c r="D313" s="235" t="s">
        <v>162</v>
      </c>
      <c r="E313" s="236" t="s">
        <v>22</v>
      </c>
      <c r="F313" s="237" t="s">
        <v>431</v>
      </c>
      <c r="G313" s="234"/>
      <c r="H313" s="236" t="s">
        <v>22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162</v>
      </c>
      <c r="AU313" s="243" t="s">
        <v>82</v>
      </c>
      <c r="AV313" s="11" t="s">
        <v>24</v>
      </c>
      <c r="AW313" s="11" t="s">
        <v>37</v>
      </c>
      <c r="AX313" s="11" t="s">
        <v>73</v>
      </c>
      <c r="AY313" s="243" t="s">
        <v>153</v>
      </c>
    </row>
    <row r="314" spans="2:51" s="12" customFormat="1" ht="13.5">
      <c r="B314" s="244"/>
      <c r="C314" s="245"/>
      <c r="D314" s="235" t="s">
        <v>162</v>
      </c>
      <c r="E314" s="246" t="s">
        <v>22</v>
      </c>
      <c r="F314" s="247" t="s">
        <v>432</v>
      </c>
      <c r="G314" s="245"/>
      <c r="H314" s="248">
        <v>22.53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AT314" s="254" t="s">
        <v>162</v>
      </c>
      <c r="AU314" s="254" t="s">
        <v>82</v>
      </c>
      <c r="AV314" s="12" t="s">
        <v>82</v>
      </c>
      <c r="AW314" s="12" t="s">
        <v>37</v>
      </c>
      <c r="AX314" s="12" t="s">
        <v>73</v>
      </c>
      <c r="AY314" s="254" t="s">
        <v>153</v>
      </c>
    </row>
    <row r="315" spans="2:51" s="13" customFormat="1" ht="13.5">
      <c r="B315" s="255"/>
      <c r="C315" s="256"/>
      <c r="D315" s="235" t="s">
        <v>162</v>
      </c>
      <c r="E315" s="257" t="s">
        <v>22</v>
      </c>
      <c r="F315" s="258" t="s">
        <v>172</v>
      </c>
      <c r="G315" s="256"/>
      <c r="H315" s="259">
        <v>75.48</v>
      </c>
      <c r="I315" s="260"/>
      <c r="J315" s="256"/>
      <c r="K315" s="256"/>
      <c r="L315" s="261"/>
      <c r="M315" s="262"/>
      <c r="N315" s="263"/>
      <c r="O315" s="263"/>
      <c r="P315" s="263"/>
      <c r="Q315" s="263"/>
      <c r="R315" s="263"/>
      <c r="S315" s="263"/>
      <c r="T315" s="264"/>
      <c r="AT315" s="265" t="s">
        <v>162</v>
      </c>
      <c r="AU315" s="265" t="s">
        <v>82</v>
      </c>
      <c r="AV315" s="13" t="s">
        <v>160</v>
      </c>
      <c r="AW315" s="13" t="s">
        <v>37</v>
      </c>
      <c r="AX315" s="13" t="s">
        <v>24</v>
      </c>
      <c r="AY315" s="265" t="s">
        <v>153</v>
      </c>
    </row>
    <row r="316" spans="2:65" s="1" customFormat="1" ht="25.5" customHeight="1">
      <c r="B316" s="46"/>
      <c r="C316" s="221" t="s">
        <v>515</v>
      </c>
      <c r="D316" s="221" t="s">
        <v>155</v>
      </c>
      <c r="E316" s="222" t="s">
        <v>516</v>
      </c>
      <c r="F316" s="223" t="s">
        <v>517</v>
      </c>
      <c r="G316" s="224" t="s">
        <v>158</v>
      </c>
      <c r="H316" s="225">
        <v>66.41</v>
      </c>
      <c r="I316" s="226"/>
      <c r="J316" s="227">
        <f>ROUND(I316*H316,2)</f>
        <v>0</v>
      </c>
      <c r="K316" s="223" t="s">
        <v>159</v>
      </c>
      <c r="L316" s="72"/>
      <c r="M316" s="228" t="s">
        <v>22</v>
      </c>
      <c r="N316" s="229" t="s">
        <v>44</v>
      </c>
      <c r="O316" s="47"/>
      <c r="P316" s="230">
        <f>O316*H316</f>
        <v>0</v>
      </c>
      <c r="Q316" s="230">
        <v>0.00348</v>
      </c>
      <c r="R316" s="230">
        <f>Q316*H316</f>
        <v>0.2311068</v>
      </c>
      <c r="S316" s="230">
        <v>0</v>
      </c>
      <c r="T316" s="231">
        <f>S316*H316</f>
        <v>0</v>
      </c>
      <c r="AR316" s="24" t="s">
        <v>160</v>
      </c>
      <c r="AT316" s="24" t="s">
        <v>155</v>
      </c>
      <c r="AU316" s="24" t="s">
        <v>82</v>
      </c>
      <c r="AY316" s="24" t="s">
        <v>153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4" t="s">
        <v>24</v>
      </c>
      <c r="BK316" s="232">
        <f>ROUND(I316*H316,2)</f>
        <v>0</v>
      </c>
      <c r="BL316" s="24" t="s">
        <v>160</v>
      </c>
      <c r="BM316" s="24" t="s">
        <v>518</v>
      </c>
    </row>
    <row r="317" spans="2:51" s="11" customFormat="1" ht="13.5">
      <c r="B317" s="233"/>
      <c r="C317" s="234"/>
      <c r="D317" s="235" t="s">
        <v>162</v>
      </c>
      <c r="E317" s="236" t="s">
        <v>22</v>
      </c>
      <c r="F317" s="237" t="s">
        <v>395</v>
      </c>
      <c r="G317" s="234"/>
      <c r="H317" s="236" t="s">
        <v>22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162</v>
      </c>
      <c r="AU317" s="243" t="s">
        <v>82</v>
      </c>
      <c r="AV317" s="11" t="s">
        <v>24</v>
      </c>
      <c r="AW317" s="11" t="s">
        <v>37</v>
      </c>
      <c r="AX317" s="11" t="s">
        <v>73</v>
      </c>
      <c r="AY317" s="243" t="s">
        <v>153</v>
      </c>
    </row>
    <row r="318" spans="2:51" s="11" customFormat="1" ht="13.5">
      <c r="B318" s="233"/>
      <c r="C318" s="234"/>
      <c r="D318" s="235" t="s">
        <v>162</v>
      </c>
      <c r="E318" s="236" t="s">
        <v>22</v>
      </c>
      <c r="F318" s="237" t="s">
        <v>396</v>
      </c>
      <c r="G318" s="234"/>
      <c r="H318" s="236" t="s">
        <v>22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162</v>
      </c>
      <c r="AU318" s="243" t="s">
        <v>82</v>
      </c>
      <c r="AV318" s="11" t="s">
        <v>24</v>
      </c>
      <c r="AW318" s="11" t="s">
        <v>37</v>
      </c>
      <c r="AX318" s="11" t="s">
        <v>73</v>
      </c>
      <c r="AY318" s="243" t="s">
        <v>153</v>
      </c>
    </row>
    <row r="319" spans="2:51" s="11" customFormat="1" ht="13.5">
      <c r="B319" s="233"/>
      <c r="C319" s="234"/>
      <c r="D319" s="235" t="s">
        <v>162</v>
      </c>
      <c r="E319" s="236" t="s">
        <v>22</v>
      </c>
      <c r="F319" s="237" t="s">
        <v>397</v>
      </c>
      <c r="G319" s="234"/>
      <c r="H319" s="236" t="s">
        <v>22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162</v>
      </c>
      <c r="AU319" s="243" t="s">
        <v>82</v>
      </c>
      <c r="AV319" s="11" t="s">
        <v>24</v>
      </c>
      <c r="AW319" s="11" t="s">
        <v>37</v>
      </c>
      <c r="AX319" s="11" t="s">
        <v>73</v>
      </c>
      <c r="AY319" s="243" t="s">
        <v>153</v>
      </c>
    </row>
    <row r="320" spans="2:51" s="12" customFormat="1" ht="13.5">
      <c r="B320" s="244"/>
      <c r="C320" s="245"/>
      <c r="D320" s="235" t="s">
        <v>162</v>
      </c>
      <c r="E320" s="246" t="s">
        <v>22</v>
      </c>
      <c r="F320" s="247" t="s">
        <v>398</v>
      </c>
      <c r="G320" s="245"/>
      <c r="H320" s="248">
        <v>57.84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AT320" s="254" t="s">
        <v>162</v>
      </c>
      <c r="AU320" s="254" t="s">
        <v>82</v>
      </c>
      <c r="AV320" s="12" t="s">
        <v>82</v>
      </c>
      <c r="AW320" s="12" t="s">
        <v>37</v>
      </c>
      <c r="AX320" s="12" t="s">
        <v>73</v>
      </c>
      <c r="AY320" s="254" t="s">
        <v>153</v>
      </c>
    </row>
    <row r="321" spans="2:51" s="11" customFormat="1" ht="13.5">
      <c r="B321" s="233"/>
      <c r="C321" s="234"/>
      <c r="D321" s="235" t="s">
        <v>162</v>
      </c>
      <c r="E321" s="236" t="s">
        <v>22</v>
      </c>
      <c r="F321" s="237" t="s">
        <v>399</v>
      </c>
      <c r="G321" s="234"/>
      <c r="H321" s="236" t="s">
        <v>22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162</v>
      </c>
      <c r="AU321" s="243" t="s">
        <v>82</v>
      </c>
      <c r="AV321" s="11" t="s">
        <v>24</v>
      </c>
      <c r="AW321" s="11" t="s">
        <v>37</v>
      </c>
      <c r="AX321" s="11" t="s">
        <v>73</v>
      </c>
      <c r="AY321" s="243" t="s">
        <v>153</v>
      </c>
    </row>
    <row r="322" spans="2:51" s="12" customFormat="1" ht="13.5">
      <c r="B322" s="244"/>
      <c r="C322" s="245"/>
      <c r="D322" s="235" t="s">
        <v>162</v>
      </c>
      <c r="E322" s="246" t="s">
        <v>22</v>
      </c>
      <c r="F322" s="247" t="s">
        <v>400</v>
      </c>
      <c r="G322" s="245"/>
      <c r="H322" s="248">
        <v>8.57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AT322" s="254" t="s">
        <v>162</v>
      </c>
      <c r="AU322" s="254" t="s">
        <v>82</v>
      </c>
      <c r="AV322" s="12" t="s">
        <v>82</v>
      </c>
      <c r="AW322" s="12" t="s">
        <v>37</v>
      </c>
      <c r="AX322" s="12" t="s">
        <v>73</v>
      </c>
      <c r="AY322" s="254" t="s">
        <v>153</v>
      </c>
    </row>
    <row r="323" spans="2:51" s="13" customFormat="1" ht="13.5">
      <c r="B323" s="255"/>
      <c r="C323" s="256"/>
      <c r="D323" s="235" t="s">
        <v>162</v>
      </c>
      <c r="E323" s="257" t="s">
        <v>22</v>
      </c>
      <c r="F323" s="258" t="s">
        <v>172</v>
      </c>
      <c r="G323" s="256"/>
      <c r="H323" s="259">
        <v>66.41</v>
      </c>
      <c r="I323" s="260"/>
      <c r="J323" s="256"/>
      <c r="K323" s="256"/>
      <c r="L323" s="261"/>
      <c r="M323" s="262"/>
      <c r="N323" s="263"/>
      <c r="O323" s="263"/>
      <c r="P323" s="263"/>
      <c r="Q323" s="263"/>
      <c r="R323" s="263"/>
      <c r="S323" s="263"/>
      <c r="T323" s="264"/>
      <c r="AT323" s="265" t="s">
        <v>162</v>
      </c>
      <c r="AU323" s="265" t="s">
        <v>82</v>
      </c>
      <c r="AV323" s="13" t="s">
        <v>160</v>
      </c>
      <c r="AW323" s="13" t="s">
        <v>37</v>
      </c>
      <c r="AX323" s="13" t="s">
        <v>24</v>
      </c>
      <c r="AY323" s="265" t="s">
        <v>153</v>
      </c>
    </row>
    <row r="324" spans="2:65" s="1" customFormat="1" ht="25.5" customHeight="1">
      <c r="B324" s="46"/>
      <c r="C324" s="221" t="s">
        <v>519</v>
      </c>
      <c r="D324" s="221" t="s">
        <v>155</v>
      </c>
      <c r="E324" s="222" t="s">
        <v>520</v>
      </c>
      <c r="F324" s="223" t="s">
        <v>521</v>
      </c>
      <c r="G324" s="224" t="s">
        <v>158</v>
      </c>
      <c r="H324" s="225">
        <v>503.388</v>
      </c>
      <c r="I324" s="226"/>
      <c r="J324" s="227">
        <f>ROUND(I324*H324,2)</f>
        <v>0</v>
      </c>
      <c r="K324" s="223" t="s">
        <v>159</v>
      </c>
      <c r="L324" s="72"/>
      <c r="M324" s="228" t="s">
        <v>22</v>
      </c>
      <c r="N324" s="229" t="s">
        <v>44</v>
      </c>
      <c r="O324" s="47"/>
      <c r="P324" s="230">
        <f>O324*H324</f>
        <v>0</v>
      </c>
      <c r="Q324" s="230">
        <v>0.00348</v>
      </c>
      <c r="R324" s="230">
        <f>Q324*H324</f>
        <v>1.7517902399999998</v>
      </c>
      <c r="S324" s="230">
        <v>0</v>
      </c>
      <c r="T324" s="231">
        <f>S324*H324</f>
        <v>0</v>
      </c>
      <c r="AR324" s="24" t="s">
        <v>160</v>
      </c>
      <c r="AT324" s="24" t="s">
        <v>155</v>
      </c>
      <c r="AU324" s="24" t="s">
        <v>82</v>
      </c>
      <c r="AY324" s="24" t="s">
        <v>153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4" t="s">
        <v>24</v>
      </c>
      <c r="BK324" s="232">
        <f>ROUND(I324*H324,2)</f>
        <v>0</v>
      </c>
      <c r="BL324" s="24" t="s">
        <v>160</v>
      </c>
      <c r="BM324" s="24" t="s">
        <v>522</v>
      </c>
    </row>
    <row r="325" spans="2:51" s="11" customFormat="1" ht="13.5">
      <c r="B325" s="233"/>
      <c r="C325" s="234"/>
      <c r="D325" s="235" t="s">
        <v>162</v>
      </c>
      <c r="E325" s="236" t="s">
        <v>22</v>
      </c>
      <c r="F325" s="237" t="s">
        <v>523</v>
      </c>
      <c r="G325" s="234"/>
      <c r="H325" s="236" t="s">
        <v>22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162</v>
      </c>
      <c r="AU325" s="243" t="s">
        <v>82</v>
      </c>
      <c r="AV325" s="11" t="s">
        <v>24</v>
      </c>
      <c r="AW325" s="11" t="s">
        <v>37</v>
      </c>
      <c r="AX325" s="11" t="s">
        <v>73</v>
      </c>
      <c r="AY325" s="243" t="s">
        <v>153</v>
      </c>
    </row>
    <row r="326" spans="2:51" s="11" customFormat="1" ht="13.5">
      <c r="B326" s="233"/>
      <c r="C326" s="234"/>
      <c r="D326" s="235" t="s">
        <v>162</v>
      </c>
      <c r="E326" s="236" t="s">
        <v>22</v>
      </c>
      <c r="F326" s="237" t="s">
        <v>427</v>
      </c>
      <c r="G326" s="234"/>
      <c r="H326" s="236" t="s">
        <v>22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162</v>
      </c>
      <c r="AU326" s="243" t="s">
        <v>82</v>
      </c>
      <c r="AV326" s="11" t="s">
        <v>24</v>
      </c>
      <c r="AW326" s="11" t="s">
        <v>37</v>
      </c>
      <c r="AX326" s="11" t="s">
        <v>73</v>
      </c>
      <c r="AY326" s="243" t="s">
        <v>153</v>
      </c>
    </row>
    <row r="327" spans="2:51" s="11" customFormat="1" ht="13.5">
      <c r="B327" s="233"/>
      <c r="C327" s="234"/>
      <c r="D327" s="235" t="s">
        <v>162</v>
      </c>
      <c r="E327" s="236" t="s">
        <v>22</v>
      </c>
      <c r="F327" s="237" t="s">
        <v>421</v>
      </c>
      <c r="G327" s="234"/>
      <c r="H327" s="236" t="s">
        <v>22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162</v>
      </c>
      <c r="AU327" s="243" t="s">
        <v>82</v>
      </c>
      <c r="AV327" s="11" t="s">
        <v>24</v>
      </c>
      <c r="AW327" s="11" t="s">
        <v>37</v>
      </c>
      <c r="AX327" s="11" t="s">
        <v>73</v>
      </c>
      <c r="AY327" s="243" t="s">
        <v>153</v>
      </c>
    </row>
    <row r="328" spans="2:51" s="11" customFormat="1" ht="13.5">
      <c r="B328" s="233"/>
      <c r="C328" s="234"/>
      <c r="D328" s="235" t="s">
        <v>162</v>
      </c>
      <c r="E328" s="236" t="s">
        <v>22</v>
      </c>
      <c r="F328" s="237" t="s">
        <v>423</v>
      </c>
      <c r="G328" s="234"/>
      <c r="H328" s="236" t="s">
        <v>22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162</v>
      </c>
      <c r="AU328" s="243" t="s">
        <v>82</v>
      </c>
      <c r="AV328" s="11" t="s">
        <v>24</v>
      </c>
      <c r="AW328" s="11" t="s">
        <v>37</v>
      </c>
      <c r="AX328" s="11" t="s">
        <v>73</v>
      </c>
      <c r="AY328" s="243" t="s">
        <v>153</v>
      </c>
    </row>
    <row r="329" spans="2:51" s="12" customFormat="1" ht="13.5">
      <c r="B329" s="244"/>
      <c r="C329" s="245"/>
      <c r="D329" s="235" t="s">
        <v>162</v>
      </c>
      <c r="E329" s="246" t="s">
        <v>22</v>
      </c>
      <c r="F329" s="247" t="s">
        <v>424</v>
      </c>
      <c r="G329" s="245"/>
      <c r="H329" s="248">
        <v>533.65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AT329" s="254" t="s">
        <v>162</v>
      </c>
      <c r="AU329" s="254" t="s">
        <v>82</v>
      </c>
      <c r="AV329" s="12" t="s">
        <v>82</v>
      </c>
      <c r="AW329" s="12" t="s">
        <v>37</v>
      </c>
      <c r="AX329" s="12" t="s">
        <v>73</v>
      </c>
      <c r="AY329" s="254" t="s">
        <v>153</v>
      </c>
    </row>
    <row r="330" spans="2:51" s="12" customFormat="1" ht="13.5">
      <c r="B330" s="244"/>
      <c r="C330" s="245"/>
      <c r="D330" s="235" t="s">
        <v>162</v>
      </c>
      <c r="E330" s="246" t="s">
        <v>22</v>
      </c>
      <c r="F330" s="247" t="s">
        <v>425</v>
      </c>
      <c r="G330" s="245"/>
      <c r="H330" s="248">
        <v>-150.785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AT330" s="254" t="s">
        <v>162</v>
      </c>
      <c r="AU330" s="254" t="s">
        <v>82</v>
      </c>
      <c r="AV330" s="12" t="s">
        <v>82</v>
      </c>
      <c r="AW330" s="12" t="s">
        <v>37</v>
      </c>
      <c r="AX330" s="12" t="s">
        <v>73</v>
      </c>
      <c r="AY330" s="254" t="s">
        <v>153</v>
      </c>
    </row>
    <row r="331" spans="2:51" s="12" customFormat="1" ht="13.5">
      <c r="B331" s="244"/>
      <c r="C331" s="245"/>
      <c r="D331" s="235" t="s">
        <v>162</v>
      </c>
      <c r="E331" s="246" t="s">
        <v>22</v>
      </c>
      <c r="F331" s="247" t="s">
        <v>524</v>
      </c>
      <c r="G331" s="245"/>
      <c r="H331" s="248">
        <v>120.523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AT331" s="254" t="s">
        <v>162</v>
      </c>
      <c r="AU331" s="254" t="s">
        <v>82</v>
      </c>
      <c r="AV331" s="12" t="s">
        <v>82</v>
      </c>
      <c r="AW331" s="12" t="s">
        <v>37</v>
      </c>
      <c r="AX331" s="12" t="s">
        <v>73</v>
      </c>
      <c r="AY331" s="254" t="s">
        <v>153</v>
      </c>
    </row>
    <row r="332" spans="2:51" s="13" customFormat="1" ht="13.5">
      <c r="B332" s="255"/>
      <c r="C332" s="256"/>
      <c r="D332" s="235" t="s">
        <v>162</v>
      </c>
      <c r="E332" s="257" t="s">
        <v>22</v>
      </c>
      <c r="F332" s="258" t="s">
        <v>172</v>
      </c>
      <c r="G332" s="256"/>
      <c r="H332" s="259">
        <v>503.388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AT332" s="265" t="s">
        <v>162</v>
      </c>
      <c r="AU332" s="265" t="s">
        <v>82</v>
      </c>
      <c r="AV332" s="13" t="s">
        <v>160</v>
      </c>
      <c r="AW332" s="13" t="s">
        <v>37</v>
      </c>
      <c r="AX332" s="13" t="s">
        <v>24</v>
      </c>
      <c r="AY332" s="265" t="s">
        <v>153</v>
      </c>
    </row>
    <row r="333" spans="2:65" s="1" customFormat="1" ht="16.5" customHeight="1">
      <c r="B333" s="46"/>
      <c r="C333" s="221" t="s">
        <v>525</v>
      </c>
      <c r="D333" s="221" t="s">
        <v>155</v>
      </c>
      <c r="E333" s="222" t="s">
        <v>526</v>
      </c>
      <c r="F333" s="223" t="s">
        <v>527</v>
      </c>
      <c r="G333" s="224" t="s">
        <v>158</v>
      </c>
      <c r="H333" s="225">
        <v>301.57</v>
      </c>
      <c r="I333" s="226"/>
      <c r="J333" s="227">
        <f>ROUND(I333*H333,2)</f>
        <v>0</v>
      </c>
      <c r="K333" s="223" t="s">
        <v>159</v>
      </c>
      <c r="L333" s="72"/>
      <c r="M333" s="228" t="s">
        <v>22</v>
      </c>
      <c r="N333" s="229" t="s">
        <v>44</v>
      </c>
      <c r="O333" s="47"/>
      <c r="P333" s="230">
        <f>O333*H333</f>
        <v>0</v>
      </c>
      <c r="Q333" s="230">
        <v>0.00012</v>
      </c>
      <c r="R333" s="230">
        <f>Q333*H333</f>
        <v>0.0361884</v>
      </c>
      <c r="S333" s="230">
        <v>0</v>
      </c>
      <c r="T333" s="231">
        <f>S333*H333</f>
        <v>0</v>
      </c>
      <c r="AR333" s="24" t="s">
        <v>160</v>
      </c>
      <c r="AT333" s="24" t="s">
        <v>155</v>
      </c>
      <c r="AU333" s="24" t="s">
        <v>82</v>
      </c>
      <c r="AY333" s="24" t="s">
        <v>153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24" t="s">
        <v>24</v>
      </c>
      <c r="BK333" s="232">
        <f>ROUND(I333*H333,2)</f>
        <v>0</v>
      </c>
      <c r="BL333" s="24" t="s">
        <v>160</v>
      </c>
      <c r="BM333" s="24" t="s">
        <v>528</v>
      </c>
    </row>
    <row r="334" spans="2:51" s="12" customFormat="1" ht="13.5">
      <c r="B334" s="244"/>
      <c r="C334" s="245"/>
      <c r="D334" s="235" t="s">
        <v>162</v>
      </c>
      <c r="E334" s="246" t="s">
        <v>22</v>
      </c>
      <c r="F334" s="247" t="s">
        <v>529</v>
      </c>
      <c r="G334" s="245"/>
      <c r="H334" s="248">
        <v>150.785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AT334" s="254" t="s">
        <v>162</v>
      </c>
      <c r="AU334" s="254" t="s">
        <v>82</v>
      </c>
      <c r="AV334" s="12" t="s">
        <v>82</v>
      </c>
      <c r="AW334" s="12" t="s">
        <v>37</v>
      </c>
      <c r="AX334" s="12" t="s">
        <v>73</v>
      </c>
      <c r="AY334" s="254" t="s">
        <v>153</v>
      </c>
    </row>
    <row r="335" spans="2:51" s="12" customFormat="1" ht="13.5">
      <c r="B335" s="244"/>
      <c r="C335" s="245"/>
      <c r="D335" s="235" t="s">
        <v>162</v>
      </c>
      <c r="E335" s="246" t="s">
        <v>22</v>
      </c>
      <c r="F335" s="247" t="s">
        <v>530</v>
      </c>
      <c r="G335" s="245"/>
      <c r="H335" s="248">
        <v>150.785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AT335" s="254" t="s">
        <v>162</v>
      </c>
      <c r="AU335" s="254" t="s">
        <v>82</v>
      </c>
      <c r="AV335" s="12" t="s">
        <v>82</v>
      </c>
      <c r="AW335" s="12" t="s">
        <v>37</v>
      </c>
      <c r="AX335" s="12" t="s">
        <v>73</v>
      </c>
      <c r="AY335" s="254" t="s">
        <v>153</v>
      </c>
    </row>
    <row r="336" spans="2:51" s="13" customFormat="1" ht="13.5">
      <c r="B336" s="255"/>
      <c r="C336" s="256"/>
      <c r="D336" s="235" t="s">
        <v>162</v>
      </c>
      <c r="E336" s="257" t="s">
        <v>22</v>
      </c>
      <c r="F336" s="258" t="s">
        <v>172</v>
      </c>
      <c r="G336" s="256"/>
      <c r="H336" s="259">
        <v>301.57</v>
      </c>
      <c r="I336" s="260"/>
      <c r="J336" s="256"/>
      <c r="K336" s="256"/>
      <c r="L336" s="261"/>
      <c r="M336" s="262"/>
      <c r="N336" s="263"/>
      <c r="O336" s="263"/>
      <c r="P336" s="263"/>
      <c r="Q336" s="263"/>
      <c r="R336" s="263"/>
      <c r="S336" s="263"/>
      <c r="T336" s="264"/>
      <c r="AT336" s="265" t="s">
        <v>162</v>
      </c>
      <c r="AU336" s="265" t="s">
        <v>82</v>
      </c>
      <c r="AV336" s="13" t="s">
        <v>160</v>
      </c>
      <c r="AW336" s="13" t="s">
        <v>37</v>
      </c>
      <c r="AX336" s="13" t="s">
        <v>24</v>
      </c>
      <c r="AY336" s="265" t="s">
        <v>153</v>
      </c>
    </row>
    <row r="337" spans="2:65" s="1" customFormat="1" ht="16.5" customHeight="1">
      <c r="B337" s="46"/>
      <c r="C337" s="221" t="s">
        <v>531</v>
      </c>
      <c r="D337" s="221" t="s">
        <v>155</v>
      </c>
      <c r="E337" s="222" t="s">
        <v>532</v>
      </c>
      <c r="F337" s="223" t="s">
        <v>533</v>
      </c>
      <c r="G337" s="224" t="s">
        <v>158</v>
      </c>
      <c r="H337" s="225">
        <v>489.938</v>
      </c>
      <c r="I337" s="226"/>
      <c r="J337" s="227">
        <f>ROUND(I337*H337,2)</f>
        <v>0</v>
      </c>
      <c r="K337" s="223" t="s">
        <v>159</v>
      </c>
      <c r="L337" s="72"/>
      <c r="M337" s="228" t="s">
        <v>22</v>
      </c>
      <c r="N337" s="229" t="s">
        <v>44</v>
      </c>
      <c r="O337" s="47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AR337" s="24" t="s">
        <v>160</v>
      </c>
      <c r="AT337" s="24" t="s">
        <v>155</v>
      </c>
      <c r="AU337" s="24" t="s">
        <v>82</v>
      </c>
      <c r="AY337" s="24" t="s">
        <v>153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24" t="s">
        <v>24</v>
      </c>
      <c r="BK337" s="232">
        <f>ROUND(I337*H337,2)</f>
        <v>0</v>
      </c>
      <c r="BL337" s="24" t="s">
        <v>160</v>
      </c>
      <c r="BM337" s="24" t="s">
        <v>534</v>
      </c>
    </row>
    <row r="338" spans="2:51" s="11" customFormat="1" ht="13.5">
      <c r="B338" s="233"/>
      <c r="C338" s="234"/>
      <c r="D338" s="235" t="s">
        <v>162</v>
      </c>
      <c r="E338" s="236" t="s">
        <v>22</v>
      </c>
      <c r="F338" s="237" t="s">
        <v>506</v>
      </c>
      <c r="G338" s="234"/>
      <c r="H338" s="236" t="s">
        <v>22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162</v>
      </c>
      <c r="AU338" s="243" t="s">
        <v>82</v>
      </c>
      <c r="AV338" s="11" t="s">
        <v>24</v>
      </c>
      <c r="AW338" s="11" t="s">
        <v>37</v>
      </c>
      <c r="AX338" s="11" t="s">
        <v>73</v>
      </c>
      <c r="AY338" s="243" t="s">
        <v>153</v>
      </c>
    </row>
    <row r="339" spans="2:51" s="12" customFormat="1" ht="13.5">
      <c r="B339" s="244"/>
      <c r="C339" s="245"/>
      <c r="D339" s="235" t="s">
        <v>162</v>
      </c>
      <c r="E339" s="246" t="s">
        <v>22</v>
      </c>
      <c r="F339" s="247" t="s">
        <v>507</v>
      </c>
      <c r="G339" s="245"/>
      <c r="H339" s="248">
        <v>591.7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AT339" s="254" t="s">
        <v>162</v>
      </c>
      <c r="AU339" s="254" t="s">
        <v>82</v>
      </c>
      <c r="AV339" s="12" t="s">
        <v>82</v>
      </c>
      <c r="AW339" s="12" t="s">
        <v>37</v>
      </c>
      <c r="AX339" s="12" t="s">
        <v>73</v>
      </c>
      <c r="AY339" s="254" t="s">
        <v>153</v>
      </c>
    </row>
    <row r="340" spans="2:51" s="12" customFormat="1" ht="13.5">
      <c r="B340" s="244"/>
      <c r="C340" s="245"/>
      <c r="D340" s="235" t="s">
        <v>162</v>
      </c>
      <c r="E340" s="246" t="s">
        <v>22</v>
      </c>
      <c r="F340" s="247" t="s">
        <v>508</v>
      </c>
      <c r="G340" s="245"/>
      <c r="H340" s="248">
        <v>-152.515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AT340" s="254" t="s">
        <v>162</v>
      </c>
      <c r="AU340" s="254" t="s">
        <v>82</v>
      </c>
      <c r="AV340" s="12" t="s">
        <v>82</v>
      </c>
      <c r="AW340" s="12" t="s">
        <v>37</v>
      </c>
      <c r="AX340" s="12" t="s">
        <v>73</v>
      </c>
      <c r="AY340" s="254" t="s">
        <v>153</v>
      </c>
    </row>
    <row r="341" spans="2:51" s="11" customFormat="1" ht="13.5">
      <c r="B341" s="233"/>
      <c r="C341" s="234"/>
      <c r="D341" s="235" t="s">
        <v>162</v>
      </c>
      <c r="E341" s="236" t="s">
        <v>22</v>
      </c>
      <c r="F341" s="237" t="s">
        <v>482</v>
      </c>
      <c r="G341" s="234"/>
      <c r="H341" s="236" t="s">
        <v>22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162</v>
      </c>
      <c r="AU341" s="243" t="s">
        <v>82</v>
      </c>
      <c r="AV341" s="11" t="s">
        <v>24</v>
      </c>
      <c r="AW341" s="11" t="s">
        <v>37</v>
      </c>
      <c r="AX341" s="11" t="s">
        <v>73</v>
      </c>
      <c r="AY341" s="243" t="s">
        <v>153</v>
      </c>
    </row>
    <row r="342" spans="2:51" s="12" customFormat="1" ht="13.5">
      <c r="B342" s="244"/>
      <c r="C342" s="245"/>
      <c r="D342" s="235" t="s">
        <v>162</v>
      </c>
      <c r="E342" s="246" t="s">
        <v>22</v>
      </c>
      <c r="F342" s="247" t="s">
        <v>509</v>
      </c>
      <c r="G342" s="245"/>
      <c r="H342" s="248">
        <v>50.753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AT342" s="254" t="s">
        <v>162</v>
      </c>
      <c r="AU342" s="254" t="s">
        <v>82</v>
      </c>
      <c r="AV342" s="12" t="s">
        <v>82</v>
      </c>
      <c r="AW342" s="12" t="s">
        <v>37</v>
      </c>
      <c r="AX342" s="12" t="s">
        <v>73</v>
      </c>
      <c r="AY342" s="254" t="s">
        <v>153</v>
      </c>
    </row>
    <row r="343" spans="2:51" s="13" customFormat="1" ht="13.5">
      <c r="B343" s="255"/>
      <c r="C343" s="256"/>
      <c r="D343" s="235" t="s">
        <v>162</v>
      </c>
      <c r="E343" s="257" t="s">
        <v>22</v>
      </c>
      <c r="F343" s="258" t="s">
        <v>172</v>
      </c>
      <c r="G343" s="256"/>
      <c r="H343" s="259">
        <v>489.938</v>
      </c>
      <c r="I343" s="260"/>
      <c r="J343" s="256"/>
      <c r="K343" s="256"/>
      <c r="L343" s="261"/>
      <c r="M343" s="262"/>
      <c r="N343" s="263"/>
      <c r="O343" s="263"/>
      <c r="P343" s="263"/>
      <c r="Q343" s="263"/>
      <c r="R343" s="263"/>
      <c r="S343" s="263"/>
      <c r="T343" s="264"/>
      <c r="AT343" s="265" t="s">
        <v>162</v>
      </c>
      <c r="AU343" s="265" t="s">
        <v>82</v>
      </c>
      <c r="AV343" s="13" t="s">
        <v>160</v>
      </c>
      <c r="AW343" s="13" t="s">
        <v>37</v>
      </c>
      <c r="AX343" s="13" t="s">
        <v>24</v>
      </c>
      <c r="AY343" s="265" t="s">
        <v>153</v>
      </c>
    </row>
    <row r="344" spans="2:65" s="1" customFormat="1" ht="25.5" customHeight="1">
      <c r="B344" s="46"/>
      <c r="C344" s="221" t="s">
        <v>535</v>
      </c>
      <c r="D344" s="221" t="s">
        <v>155</v>
      </c>
      <c r="E344" s="222" t="s">
        <v>536</v>
      </c>
      <c r="F344" s="223" t="s">
        <v>537</v>
      </c>
      <c r="G344" s="224" t="s">
        <v>158</v>
      </c>
      <c r="H344" s="225">
        <v>489.938</v>
      </c>
      <c r="I344" s="226"/>
      <c r="J344" s="227">
        <f>ROUND(I344*H344,2)</f>
        <v>0</v>
      </c>
      <c r="K344" s="223" t="s">
        <v>22</v>
      </c>
      <c r="L344" s="72"/>
      <c r="M344" s="228" t="s">
        <v>22</v>
      </c>
      <c r="N344" s="229" t="s">
        <v>44</v>
      </c>
      <c r="O344" s="47"/>
      <c r="P344" s="230">
        <f>O344*H344</f>
        <v>0</v>
      </c>
      <c r="Q344" s="230">
        <v>0</v>
      </c>
      <c r="R344" s="230">
        <f>Q344*H344</f>
        <v>0</v>
      </c>
      <c r="S344" s="230">
        <v>0</v>
      </c>
      <c r="T344" s="231">
        <f>S344*H344</f>
        <v>0</v>
      </c>
      <c r="AR344" s="24" t="s">
        <v>160</v>
      </c>
      <c r="AT344" s="24" t="s">
        <v>155</v>
      </c>
      <c r="AU344" s="24" t="s">
        <v>82</v>
      </c>
      <c r="AY344" s="24" t="s">
        <v>153</v>
      </c>
      <c r="BE344" s="232">
        <f>IF(N344="základní",J344,0)</f>
        <v>0</v>
      </c>
      <c r="BF344" s="232">
        <f>IF(N344="snížená",J344,0)</f>
        <v>0</v>
      </c>
      <c r="BG344" s="232">
        <f>IF(N344="zákl. přenesená",J344,0)</f>
        <v>0</v>
      </c>
      <c r="BH344" s="232">
        <f>IF(N344="sníž. přenesená",J344,0)</f>
        <v>0</v>
      </c>
      <c r="BI344" s="232">
        <f>IF(N344="nulová",J344,0)</f>
        <v>0</v>
      </c>
      <c r="BJ344" s="24" t="s">
        <v>24</v>
      </c>
      <c r="BK344" s="232">
        <f>ROUND(I344*H344,2)</f>
        <v>0</v>
      </c>
      <c r="BL344" s="24" t="s">
        <v>160</v>
      </c>
      <c r="BM344" s="24" t="s">
        <v>538</v>
      </c>
    </row>
    <row r="345" spans="2:51" s="11" customFormat="1" ht="13.5">
      <c r="B345" s="233"/>
      <c r="C345" s="234"/>
      <c r="D345" s="235" t="s">
        <v>162</v>
      </c>
      <c r="E345" s="236" t="s">
        <v>22</v>
      </c>
      <c r="F345" s="237" t="s">
        <v>506</v>
      </c>
      <c r="G345" s="234"/>
      <c r="H345" s="236" t="s">
        <v>22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162</v>
      </c>
      <c r="AU345" s="243" t="s">
        <v>82</v>
      </c>
      <c r="AV345" s="11" t="s">
        <v>24</v>
      </c>
      <c r="AW345" s="11" t="s">
        <v>37</v>
      </c>
      <c r="AX345" s="11" t="s">
        <v>73</v>
      </c>
      <c r="AY345" s="243" t="s">
        <v>153</v>
      </c>
    </row>
    <row r="346" spans="2:51" s="12" customFormat="1" ht="13.5">
      <c r="B346" s="244"/>
      <c r="C346" s="245"/>
      <c r="D346" s="235" t="s">
        <v>162</v>
      </c>
      <c r="E346" s="246" t="s">
        <v>22</v>
      </c>
      <c r="F346" s="247" t="s">
        <v>507</v>
      </c>
      <c r="G346" s="245"/>
      <c r="H346" s="248">
        <v>591.7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AT346" s="254" t="s">
        <v>162</v>
      </c>
      <c r="AU346" s="254" t="s">
        <v>82</v>
      </c>
      <c r="AV346" s="12" t="s">
        <v>82</v>
      </c>
      <c r="AW346" s="12" t="s">
        <v>37</v>
      </c>
      <c r="AX346" s="12" t="s">
        <v>73</v>
      </c>
      <c r="AY346" s="254" t="s">
        <v>153</v>
      </c>
    </row>
    <row r="347" spans="2:51" s="12" customFormat="1" ht="13.5">
      <c r="B347" s="244"/>
      <c r="C347" s="245"/>
      <c r="D347" s="235" t="s">
        <v>162</v>
      </c>
      <c r="E347" s="246" t="s">
        <v>22</v>
      </c>
      <c r="F347" s="247" t="s">
        <v>508</v>
      </c>
      <c r="G347" s="245"/>
      <c r="H347" s="248">
        <v>-152.515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AT347" s="254" t="s">
        <v>162</v>
      </c>
      <c r="AU347" s="254" t="s">
        <v>82</v>
      </c>
      <c r="AV347" s="12" t="s">
        <v>82</v>
      </c>
      <c r="AW347" s="12" t="s">
        <v>37</v>
      </c>
      <c r="AX347" s="12" t="s">
        <v>73</v>
      </c>
      <c r="AY347" s="254" t="s">
        <v>153</v>
      </c>
    </row>
    <row r="348" spans="2:51" s="11" customFormat="1" ht="13.5">
      <c r="B348" s="233"/>
      <c r="C348" s="234"/>
      <c r="D348" s="235" t="s">
        <v>162</v>
      </c>
      <c r="E348" s="236" t="s">
        <v>22</v>
      </c>
      <c r="F348" s="237" t="s">
        <v>482</v>
      </c>
      <c r="G348" s="234"/>
      <c r="H348" s="236" t="s">
        <v>22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162</v>
      </c>
      <c r="AU348" s="243" t="s">
        <v>82</v>
      </c>
      <c r="AV348" s="11" t="s">
        <v>24</v>
      </c>
      <c r="AW348" s="11" t="s">
        <v>37</v>
      </c>
      <c r="AX348" s="11" t="s">
        <v>73</v>
      </c>
      <c r="AY348" s="243" t="s">
        <v>153</v>
      </c>
    </row>
    <row r="349" spans="2:51" s="12" customFormat="1" ht="13.5">
      <c r="B349" s="244"/>
      <c r="C349" s="245"/>
      <c r="D349" s="235" t="s">
        <v>162</v>
      </c>
      <c r="E349" s="246" t="s">
        <v>22</v>
      </c>
      <c r="F349" s="247" t="s">
        <v>509</v>
      </c>
      <c r="G349" s="245"/>
      <c r="H349" s="248">
        <v>50.753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AT349" s="254" t="s">
        <v>162</v>
      </c>
      <c r="AU349" s="254" t="s">
        <v>82</v>
      </c>
      <c r="AV349" s="12" t="s">
        <v>82</v>
      </c>
      <c r="AW349" s="12" t="s">
        <v>37</v>
      </c>
      <c r="AX349" s="12" t="s">
        <v>73</v>
      </c>
      <c r="AY349" s="254" t="s">
        <v>153</v>
      </c>
    </row>
    <row r="350" spans="2:51" s="13" customFormat="1" ht="13.5">
      <c r="B350" s="255"/>
      <c r="C350" s="256"/>
      <c r="D350" s="235" t="s">
        <v>162</v>
      </c>
      <c r="E350" s="257" t="s">
        <v>22</v>
      </c>
      <c r="F350" s="258" t="s">
        <v>172</v>
      </c>
      <c r="G350" s="256"/>
      <c r="H350" s="259">
        <v>489.938</v>
      </c>
      <c r="I350" s="260"/>
      <c r="J350" s="256"/>
      <c r="K350" s="256"/>
      <c r="L350" s="261"/>
      <c r="M350" s="262"/>
      <c r="N350" s="263"/>
      <c r="O350" s="263"/>
      <c r="P350" s="263"/>
      <c r="Q350" s="263"/>
      <c r="R350" s="263"/>
      <c r="S350" s="263"/>
      <c r="T350" s="264"/>
      <c r="AT350" s="265" t="s">
        <v>162</v>
      </c>
      <c r="AU350" s="265" t="s">
        <v>82</v>
      </c>
      <c r="AV350" s="13" t="s">
        <v>160</v>
      </c>
      <c r="AW350" s="13" t="s">
        <v>37</v>
      </c>
      <c r="AX350" s="13" t="s">
        <v>24</v>
      </c>
      <c r="AY350" s="265" t="s">
        <v>153</v>
      </c>
    </row>
    <row r="351" spans="2:63" s="10" customFormat="1" ht="29.85" customHeight="1">
      <c r="B351" s="205"/>
      <c r="C351" s="206"/>
      <c r="D351" s="207" t="s">
        <v>72</v>
      </c>
      <c r="E351" s="219" t="s">
        <v>510</v>
      </c>
      <c r="F351" s="219" t="s">
        <v>539</v>
      </c>
      <c r="G351" s="206"/>
      <c r="H351" s="206"/>
      <c r="I351" s="209"/>
      <c r="J351" s="220">
        <f>BK351</f>
        <v>0</v>
      </c>
      <c r="K351" s="206"/>
      <c r="L351" s="211"/>
      <c r="M351" s="212"/>
      <c r="N351" s="213"/>
      <c r="O351" s="213"/>
      <c r="P351" s="214">
        <f>SUM(P352:P363)</f>
        <v>0</v>
      </c>
      <c r="Q351" s="213"/>
      <c r="R351" s="214">
        <f>SUM(R352:R363)</f>
        <v>0.9026815</v>
      </c>
      <c r="S351" s="213"/>
      <c r="T351" s="215">
        <f>SUM(T352:T363)</f>
        <v>0</v>
      </c>
      <c r="AR351" s="216" t="s">
        <v>24</v>
      </c>
      <c r="AT351" s="217" t="s">
        <v>72</v>
      </c>
      <c r="AU351" s="217" t="s">
        <v>24</v>
      </c>
      <c r="AY351" s="216" t="s">
        <v>153</v>
      </c>
      <c r="BK351" s="218">
        <f>SUM(BK352:BK363)</f>
        <v>0</v>
      </c>
    </row>
    <row r="352" spans="2:65" s="1" customFormat="1" ht="16.5" customHeight="1">
      <c r="B352" s="46"/>
      <c r="C352" s="221" t="s">
        <v>540</v>
      </c>
      <c r="D352" s="221" t="s">
        <v>155</v>
      </c>
      <c r="E352" s="222" t="s">
        <v>541</v>
      </c>
      <c r="F352" s="223" t="s">
        <v>542</v>
      </c>
      <c r="G352" s="224" t="s">
        <v>187</v>
      </c>
      <c r="H352" s="225">
        <v>48</v>
      </c>
      <c r="I352" s="226"/>
      <c r="J352" s="227">
        <f>ROUND(I352*H352,2)</f>
        <v>0</v>
      </c>
      <c r="K352" s="223" t="s">
        <v>22</v>
      </c>
      <c r="L352" s="72"/>
      <c r="M352" s="228" t="s">
        <v>22</v>
      </c>
      <c r="N352" s="229" t="s">
        <v>44</v>
      </c>
      <c r="O352" s="47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AR352" s="24" t="s">
        <v>160</v>
      </c>
      <c r="AT352" s="24" t="s">
        <v>155</v>
      </c>
      <c r="AU352" s="24" t="s">
        <v>82</v>
      </c>
      <c r="AY352" s="24" t="s">
        <v>153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24" t="s">
        <v>24</v>
      </c>
      <c r="BK352" s="232">
        <f>ROUND(I352*H352,2)</f>
        <v>0</v>
      </c>
      <c r="BL352" s="24" t="s">
        <v>160</v>
      </c>
      <c r="BM352" s="24" t="s">
        <v>543</v>
      </c>
    </row>
    <row r="353" spans="2:51" s="11" customFormat="1" ht="13.5">
      <c r="B353" s="233"/>
      <c r="C353" s="234"/>
      <c r="D353" s="235" t="s">
        <v>162</v>
      </c>
      <c r="E353" s="236" t="s">
        <v>22</v>
      </c>
      <c r="F353" s="237" t="s">
        <v>544</v>
      </c>
      <c r="G353" s="234"/>
      <c r="H353" s="236" t="s">
        <v>22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162</v>
      </c>
      <c r="AU353" s="243" t="s">
        <v>82</v>
      </c>
      <c r="AV353" s="11" t="s">
        <v>24</v>
      </c>
      <c r="AW353" s="11" t="s">
        <v>37</v>
      </c>
      <c r="AX353" s="11" t="s">
        <v>73</v>
      </c>
      <c r="AY353" s="243" t="s">
        <v>153</v>
      </c>
    </row>
    <row r="354" spans="2:51" s="11" customFormat="1" ht="13.5">
      <c r="B354" s="233"/>
      <c r="C354" s="234"/>
      <c r="D354" s="235" t="s">
        <v>162</v>
      </c>
      <c r="E354" s="236" t="s">
        <v>22</v>
      </c>
      <c r="F354" s="237" t="s">
        <v>545</v>
      </c>
      <c r="G354" s="234"/>
      <c r="H354" s="236" t="s">
        <v>22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162</v>
      </c>
      <c r="AU354" s="243" t="s">
        <v>82</v>
      </c>
      <c r="AV354" s="11" t="s">
        <v>24</v>
      </c>
      <c r="AW354" s="11" t="s">
        <v>37</v>
      </c>
      <c r="AX354" s="11" t="s">
        <v>73</v>
      </c>
      <c r="AY354" s="243" t="s">
        <v>153</v>
      </c>
    </row>
    <row r="355" spans="2:51" s="12" customFormat="1" ht="13.5">
      <c r="B355" s="244"/>
      <c r="C355" s="245"/>
      <c r="D355" s="235" t="s">
        <v>162</v>
      </c>
      <c r="E355" s="246" t="s">
        <v>22</v>
      </c>
      <c r="F355" s="247" t="s">
        <v>546</v>
      </c>
      <c r="G355" s="245"/>
      <c r="H355" s="248">
        <v>48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AT355" s="254" t="s">
        <v>162</v>
      </c>
      <c r="AU355" s="254" t="s">
        <v>82</v>
      </c>
      <c r="AV355" s="12" t="s">
        <v>82</v>
      </c>
      <c r="AW355" s="12" t="s">
        <v>37</v>
      </c>
      <c r="AX355" s="12" t="s">
        <v>24</v>
      </c>
      <c r="AY355" s="254" t="s">
        <v>153</v>
      </c>
    </row>
    <row r="356" spans="2:65" s="1" customFormat="1" ht="16.5" customHeight="1">
      <c r="B356" s="46"/>
      <c r="C356" s="221" t="s">
        <v>547</v>
      </c>
      <c r="D356" s="221" t="s">
        <v>155</v>
      </c>
      <c r="E356" s="222" t="s">
        <v>548</v>
      </c>
      <c r="F356" s="223" t="s">
        <v>549</v>
      </c>
      <c r="G356" s="224" t="s">
        <v>194</v>
      </c>
      <c r="H356" s="225">
        <v>0.275</v>
      </c>
      <c r="I356" s="226"/>
      <c r="J356" s="227">
        <f>ROUND(I356*H356,2)</f>
        <v>0</v>
      </c>
      <c r="K356" s="223" t="s">
        <v>159</v>
      </c>
      <c r="L356" s="72"/>
      <c r="M356" s="228" t="s">
        <v>22</v>
      </c>
      <c r="N356" s="229" t="s">
        <v>44</v>
      </c>
      <c r="O356" s="47"/>
      <c r="P356" s="230">
        <f>O356*H356</f>
        <v>0</v>
      </c>
      <c r="Q356" s="230">
        <v>2.25634</v>
      </c>
      <c r="R356" s="230">
        <f>Q356*H356</f>
        <v>0.6204935</v>
      </c>
      <c r="S356" s="230">
        <v>0</v>
      </c>
      <c r="T356" s="231">
        <f>S356*H356</f>
        <v>0</v>
      </c>
      <c r="AR356" s="24" t="s">
        <v>160</v>
      </c>
      <c r="AT356" s="24" t="s">
        <v>155</v>
      </c>
      <c r="AU356" s="24" t="s">
        <v>82</v>
      </c>
      <c r="AY356" s="24" t="s">
        <v>153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24" t="s">
        <v>24</v>
      </c>
      <c r="BK356" s="232">
        <f>ROUND(I356*H356,2)</f>
        <v>0</v>
      </c>
      <c r="BL356" s="24" t="s">
        <v>160</v>
      </c>
      <c r="BM356" s="24" t="s">
        <v>550</v>
      </c>
    </row>
    <row r="357" spans="2:51" s="11" customFormat="1" ht="13.5">
      <c r="B357" s="233"/>
      <c r="C357" s="234"/>
      <c r="D357" s="235" t="s">
        <v>162</v>
      </c>
      <c r="E357" s="236" t="s">
        <v>22</v>
      </c>
      <c r="F357" s="237" t="s">
        <v>275</v>
      </c>
      <c r="G357" s="234"/>
      <c r="H357" s="236" t="s">
        <v>22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162</v>
      </c>
      <c r="AU357" s="243" t="s">
        <v>82</v>
      </c>
      <c r="AV357" s="11" t="s">
        <v>24</v>
      </c>
      <c r="AW357" s="11" t="s">
        <v>37</v>
      </c>
      <c r="AX357" s="11" t="s">
        <v>73</v>
      </c>
      <c r="AY357" s="243" t="s">
        <v>153</v>
      </c>
    </row>
    <row r="358" spans="2:51" s="11" customFormat="1" ht="13.5">
      <c r="B358" s="233"/>
      <c r="C358" s="234"/>
      <c r="D358" s="235" t="s">
        <v>162</v>
      </c>
      <c r="E358" s="236" t="s">
        <v>22</v>
      </c>
      <c r="F358" s="237" t="s">
        <v>551</v>
      </c>
      <c r="G358" s="234"/>
      <c r="H358" s="236" t="s">
        <v>22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162</v>
      </c>
      <c r="AU358" s="243" t="s">
        <v>82</v>
      </c>
      <c r="AV358" s="11" t="s">
        <v>24</v>
      </c>
      <c r="AW358" s="11" t="s">
        <v>37</v>
      </c>
      <c r="AX358" s="11" t="s">
        <v>73</v>
      </c>
      <c r="AY358" s="243" t="s">
        <v>153</v>
      </c>
    </row>
    <row r="359" spans="2:51" s="12" customFormat="1" ht="13.5">
      <c r="B359" s="244"/>
      <c r="C359" s="245"/>
      <c r="D359" s="235" t="s">
        <v>162</v>
      </c>
      <c r="E359" s="246" t="s">
        <v>22</v>
      </c>
      <c r="F359" s="247" t="s">
        <v>552</v>
      </c>
      <c r="G359" s="245"/>
      <c r="H359" s="248">
        <v>0.275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AT359" s="254" t="s">
        <v>162</v>
      </c>
      <c r="AU359" s="254" t="s">
        <v>82</v>
      </c>
      <c r="AV359" s="12" t="s">
        <v>82</v>
      </c>
      <c r="AW359" s="12" t="s">
        <v>37</v>
      </c>
      <c r="AX359" s="12" t="s">
        <v>24</v>
      </c>
      <c r="AY359" s="254" t="s">
        <v>153</v>
      </c>
    </row>
    <row r="360" spans="2:65" s="1" customFormat="1" ht="16.5" customHeight="1">
      <c r="B360" s="46"/>
      <c r="C360" s="221" t="s">
        <v>553</v>
      </c>
      <c r="D360" s="221" t="s">
        <v>155</v>
      </c>
      <c r="E360" s="222" t="s">
        <v>554</v>
      </c>
      <c r="F360" s="223" t="s">
        <v>555</v>
      </c>
      <c r="G360" s="224" t="s">
        <v>158</v>
      </c>
      <c r="H360" s="225">
        <v>3.8</v>
      </c>
      <c r="I360" s="226"/>
      <c r="J360" s="227">
        <f>ROUND(I360*H360,2)</f>
        <v>0</v>
      </c>
      <c r="K360" s="223" t="s">
        <v>159</v>
      </c>
      <c r="L360" s="72"/>
      <c r="M360" s="228" t="s">
        <v>22</v>
      </c>
      <c r="N360" s="229" t="s">
        <v>44</v>
      </c>
      <c r="O360" s="47"/>
      <c r="P360" s="230">
        <f>O360*H360</f>
        <v>0</v>
      </c>
      <c r="Q360" s="230">
        <v>0.07426</v>
      </c>
      <c r="R360" s="230">
        <f>Q360*H360</f>
        <v>0.282188</v>
      </c>
      <c r="S360" s="230">
        <v>0</v>
      </c>
      <c r="T360" s="231">
        <f>S360*H360</f>
        <v>0</v>
      </c>
      <c r="AR360" s="24" t="s">
        <v>160</v>
      </c>
      <c r="AT360" s="24" t="s">
        <v>155</v>
      </c>
      <c r="AU360" s="24" t="s">
        <v>82</v>
      </c>
      <c r="AY360" s="24" t="s">
        <v>153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4" t="s">
        <v>24</v>
      </c>
      <c r="BK360" s="232">
        <f>ROUND(I360*H360,2)</f>
        <v>0</v>
      </c>
      <c r="BL360" s="24" t="s">
        <v>160</v>
      </c>
      <c r="BM360" s="24" t="s">
        <v>556</v>
      </c>
    </row>
    <row r="361" spans="2:51" s="11" customFormat="1" ht="13.5">
      <c r="B361" s="233"/>
      <c r="C361" s="234"/>
      <c r="D361" s="235" t="s">
        <v>162</v>
      </c>
      <c r="E361" s="236" t="s">
        <v>22</v>
      </c>
      <c r="F361" s="237" t="s">
        <v>243</v>
      </c>
      <c r="G361" s="234"/>
      <c r="H361" s="236" t="s">
        <v>22</v>
      </c>
      <c r="I361" s="238"/>
      <c r="J361" s="234"/>
      <c r="K361" s="234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162</v>
      </c>
      <c r="AU361" s="243" t="s">
        <v>82</v>
      </c>
      <c r="AV361" s="11" t="s">
        <v>24</v>
      </c>
      <c r="AW361" s="11" t="s">
        <v>37</v>
      </c>
      <c r="AX361" s="11" t="s">
        <v>73</v>
      </c>
      <c r="AY361" s="243" t="s">
        <v>153</v>
      </c>
    </row>
    <row r="362" spans="2:51" s="11" customFormat="1" ht="13.5">
      <c r="B362" s="233"/>
      <c r="C362" s="234"/>
      <c r="D362" s="235" t="s">
        <v>162</v>
      </c>
      <c r="E362" s="236" t="s">
        <v>22</v>
      </c>
      <c r="F362" s="237" t="s">
        <v>557</v>
      </c>
      <c r="G362" s="234"/>
      <c r="H362" s="236" t="s">
        <v>22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162</v>
      </c>
      <c r="AU362" s="243" t="s">
        <v>82</v>
      </c>
      <c r="AV362" s="11" t="s">
        <v>24</v>
      </c>
      <c r="AW362" s="11" t="s">
        <v>37</v>
      </c>
      <c r="AX362" s="11" t="s">
        <v>73</v>
      </c>
      <c r="AY362" s="243" t="s">
        <v>153</v>
      </c>
    </row>
    <row r="363" spans="2:51" s="12" customFormat="1" ht="13.5">
      <c r="B363" s="244"/>
      <c r="C363" s="245"/>
      <c r="D363" s="235" t="s">
        <v>162</v>
      </c>
      <c r="E363" s="246" t="s">
        <v>22</v>
      </c>
      <c r="F363" s="247" t="s">
        <v>558</v>
      </c>
      <c r="G363" s="245"/>
      <c r="H363" s="248">
        <v>3.8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AT363" s="254" t="s">
        <v>162</v>
      </c>
      <c r="AU363" s="254" t="s">
        <v>82</v>
      </c>
      <c r="AV363" s="12" t="s">
        <v>82</v>
      </c>
      <c r="AW363" s="12" t="s">
        <v>37</v>
      </c>
      <c r="AX363" s="12" t="s">
        <v>24</v>
      </c>
      <c r="AY363" s="254" t="s">
        <v>153</v>
      </c>
    </row>
    <row r="364" spans="2:63" s="10" customFormat="1" ht="29.85" customHeight="1">
      <c r="B364" s="205"/>
      <c r="C364" s="206"/>
      <c r="D364" s="207" t="s">
        <v>72</v>
      </c>
      <c r="E364" s="219" t="s">
        <v>204</v>
      </c>
      <c r="F364" s="219" t="s">
        <v>559</v>
      </c>
      <c r="G364" s="206"/>
      <c r="H364" s="206"/>
      <c r="I364" s="209"/>
      <c r="J364" s="220">
        <f>BK364</f>
        <v>0</v>
      </c>
      <c r="K364" s="206"/>
      <c r="L364" s="211"/>
      <c r="M364" s="212"/>
      <c r="N364" s="213"/>
      <c r="O364" s="213"/>
      <c r="P364" s="214">
        <f>SUM(P365:P451)</f>
        <v>0</v>
      </c>
      <c r="Q364" s="213"/>
      <c r="R364" s="214">
        <f>SUM(R365:R451)</f>
        <v>4.4441234000000005</v>
      </c>
      <c r="S364" s="213"/>
      <c r="T364" s="215">
        <f>SUM(T365:T451)</f>
        <v>22.504273</v>
      </c>
      <c r="AR364" s="216" t="s">
        <v>24</v>
      </c>
      <c r="AT364" s="217" t="s">
        <v>72</v>
      </c>
      <c r="AU364" s="217" t="s">
        <v>24</v>
      </c>
      <c r="AY364" s="216" t="s">
        <v>153</v>
      </c>
      <c r="BK364" s="218">
        <f>SUM(BK365:BK451)</f>
        <v>0</v>
      </c>
    </row>
    <row r="365" spans="2:65" s="1" customFormat="1" ht="25.5" customHeight="1">
      <c r="B365" s="46"/>
      <c r="C365" s="221" t="s">
        <v>560</v>
      </c>
      <c r="D365" s="221" t="s">
        <v>155</v>
      </c>
      <c r="E365" s="222" t="s">
        <v>561</v>
      </c>
      <c r="F365" s="223" t="s">
        <v>562</v>
      </c>
      <c r="G365" s="224" t="s">
        <v>187</v>
      </c>
      <c r="H365" s="225">
        <v>5.2</v>
      </c>
      <c r="I365" s="226"/>
      <c r="J365" s="227">
        <f>ROUND(I365*H365,2)</f>
        <v>0</v>
      </c>
      <c r="K365" s="223" t="s">
        <v>159</v>
      </c>
      <c r="L365" s="72"/>
      <c r="M365" s="228" t="s">
        <v>22</v>
      </c>
      <c r="N365" s="229" t="s">
        <v>44</v>
      </c>
      <c r="O365" s="47"/>
      <c r="P365" s="230">
        <f>O365*H365</f>
        <v>0</v>
      </c>
      <c r="Q365" s="230">
        <v>0.1295</v>
      </c>
      <c r="R365" s="230">
        <f>Q365*H365</f>
        <v>0.6734</v>
      </c>
      <c r="S365" s="230">
        <v>0</v>
      </c>
      <c r="T365" s="231">
        <f>S365*H365</f>
        <v>0</v>
      </c>
      <c r="AR365" s="24" t="s">
        <v>160</v>
      </c>
      <c r="AT365" s="24" t="s">
        <v>155</v>
      </c>
      <c r="AU365" s="24" t="s">
        <v>82</v>
      </c>
      <c r="AY365" s="24" t="s">
        <v>153</v>
      </c>
      <c r="BE365" s="232">
        <f>IF(N365="základní",J365,0)</f>
        <v>0</v>
      </c>
      <c r="BF365" s="232">
        <f>IF(N365="snížená",J365,0)</f>
        <v>0</v>
      </c>
      <c r="BG365" s="232">
        <f>IF(N365="zákl. přenesená",J365,0)</f>
        <v>0</v>
      </c>
      <c r="BH365" s="232">
        <f>IF(N365="sníž. přenesená",J365,0)</f>
        <v>0</v>
      </c>
      <c r="BI365" s="232">
        <f>IF(N365="nulová",J365,0)</f>
        <v>0</v>
      </c>
      <c r="BJ365" s="24" t="s">
        <v>24</v>
      </c>
      <c r="BK365" s="232">
        <f>ROUND(I365*H365,2)</f>
        <v>0</v>
      </c>
      <c r="BL365" s="24" t="s">
        <v>160</v>
      </c>
      <c r="BM365" s="24" t="s">
        <v>563</v>
      </c>
    </row>
    <row r="366" spans="2:51" s="11" customFormat="1" ht="13.5">
      <c r="B366" s="233"/>
      <c r="C366" s="234"/>
      <c r="D366" s="235" t="s">
        <v>162</v>
      </c>
      <c r="E366" s="236" t="s">
        <v>22</v>
      </c>
      <c r="F366" s="237" t="s">
        <v>163</v>
      </c>
      <c r="G366" s="234"/>
      <c r="H366" s="236" t="s">
        <v>22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162</v>
      </c>
      <c r="AU366" s="243" t="s">
        <v>82</v>
      </c>
      <c r="AV366" s="11" t="s">
        <v>24</v>
      </c>
      <c r="AW366" s="11" t="s">
        <v>37</v>
      </c>
      <c r="AX366" s="11" t="s">
        <v>73</v>
      </c>
      <c r="AY366" s="243" t="s">
        <v>153</v>
      </c>
    </row>
    <row r="367" spans="2:51" s="11" customFormat="1" ht="13.5">
      <c r="B367" s="233"/>
      <c r="C367" s="234"/>
      <c r="D367" s="235" t="s">
        <v>162</v>
      </c>
      <c r="E367" s="236" t="s">
        <v>22</v>
      </c>
      <c r="F367" s="237" t="s">
        <v>189</v>
      </c>
      <c r="G367" s="234"/>
      <c r="H367" s="236" t="s">
        <v>22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162</v>
      </c>
      <c r="AU367" s="243" t="s">
        <v>82</v>
      </c>
      <c r="AV367" s="11" t="s">
        <v>24</v>
      </c>
      <c r="AW367" s="11" t="s">
        <v>37</v>
      </c>
      <c r="AX367" s="11" t="s">
        <v>73</v>
      </c>
      <c r="AY367" s="243" t="s">
        <v>153</v>
      </c>
    </row>
    <row r="368" spans="2:51" s="12" customFormat="1" ht="13.5">
      <c r="B368" s="244"/>
      <c r="C368" s="245"/>
      <c r="D368" s="235" t="s">
        <v>162</v>
      </c>
      <c r="E368" s="246" t="s">
        <v>22</v>
      </c>
      <c r="F368" s="247" t="s">
        <v>190</v>
      </c>
      <c r="G368" s="245"/>
      <c r="H368" s="248">
        <v>5.2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AT368" s="254" t="s">
        <v>162</v>
      </c>
      <c r="AU368" s="254" t="s">
        <v>82</v>
      </c>
      <c r="AV368" s="12" t="s">
        <v>82</v>
      </c>
      <c r="AW368" s="12" t="s">
        <v>37</v>
      </c>
      <c r="AX368" s="12" t="s">
        <v>24</v>
      </c>
      <c r="AY368" s="254" t="s">
        <v>153</v>
      </c>
    </row>
    <row r="369" spans="2:65" s="1" customFormat="1" ht="16.5" customHeight="1">
      <c r="B369" s="46"/>
      <c r="C369" s="266" t="s">
        <v>564</v>
      </c>
      <c r="D369" s="266" t="s">
        <v>246</v>
      </c>
      <c r="E369" s="267" t="s">
        <v>565</v>
      </c>
      <c r="F369" s="268" t="s">
        <v>566</v>
      </c>
      <c r="G369" s="269" t="s">
        <v>290</v>
      </c>
      <c r="H369" s="270">
        <v>6</v>
      </c>
      <c r="I369" s="271"/>
      <c r="J369" s="272">
        <f>ROUND(I369*H369,2)</f>
        <v>0</v>
      </c>
      <c r="K369" s="268" t="s">
        <v>159</v>
      </c>
      <c r="L369" s="273"/>
      <c r="M369" s="274" t="s">
        <v>22</v>
      </c>
      <c r="N369" s="275" t="s">
        <v>44</v>
      </c>
      <c r="O369" s="47"/>
      <c r="P369" s="230">
        <f>O369*H369</f>
        <v>0</v>
      </c>
      <c r="Q369" s="230">
        <v>0.058</v>
      </c>
      <c r="R369" s="230">
        <f>Q369*H369</f>
        <v>0.34800000000000003</v>
      </c>
      <c r="S369" s="230">
        <v>0</v>
      </c>
      <c r="T369" s="231">
        <f>S369*H369</f>
        <v>0</v>
      </c>
      <c r="AR369" s="24" t="s">
        <v>199</v>
      </c>
      <c r="AT369" s="24" t="s">
        <v>246</v>
      </c>
      <c r="AU369" s="24" t="s">
        <v>82</v>
      </c>
      <c r="AY369" s="24" t="s">
        <v>153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24" t="s">
        <v>24</v>
      </c>
      <c r="BK369" s="232">
        <f>ROUND(I369*H369,2)</f>
        <v>0</v>
      </c>
      <c r="BL369" s="24" t="s">
        <v>160</v>
      </c>
      <c r="BM369" s="24" t="s">
        <v>567</v>
      </c>
    </row>
    <row r="370" spans="2:51" s="12" customFormat="1" ht="13.5">
      <c r="B370" s="244"/>
      <c r="C370" s="245"/>
      <c r="D370" s="235" t="s">
        <v>162</v>
      </c>
      <c r="E370" s="246" t="s">
        <v>22</v>
      </c>
      <c r="F370" s="247" t="s">
        <v>184</v>
      </c>
      <c r="G370" s="245"/>
      <c r="H370" s="248">
        <v>6</v>
      </c>
      <c r="I370" s="249"/>
      <c r="J370" s="245"/>
      <c r="K370" s="245"/>
      <c r="L370" s="250"/>
      <c r="M370" s="251"/>
      <c r="N370" s="252"/>
      <c r="O370" s="252"/>
      <c r="P370" s="252"/>
      <c r="Q370" s="252"/>
      <c r="R370" s="252"/>
      <c r="S370" s="252"/>
      <c r="T370" s="253"/>
      <c r="AT370" s="254" t="s">
        <v>162</v>
      </c>
      <c r="AU370" s="254" t="s">
        <v>82</v>
      </c>
      <c r="AV370" s="12" t="s">
        <v>82</v>
      </c>
      <c r="AW370" s="12" t="s">
        <v>37</v>
      </c>
      <c r="AX370" s="12" t="s">
        <v>24</v>
      </c>
      <c r="AY370" s="254" t="s">
        <v>153</v>
      </c>
    </row>
    <row r="371" spans="2:65" s="1" customFormat="1" ht="25.5" customHeight="1">
      <c r="B371" s="46"/>
      <c r="C371" s="221" t="s">
        <v>568</v>
      </c>
      <c r="D371" s="221" t="s">
        <v>155</v>
      </c>
      <c r="E371" s="222" t="s">
        <v>569</v>
      </c>
      <c r="F371" s="223" t="s">
        <v>570</v>
      </c>
      <c r="G371" s="224" t="s">
        <v>158</v>
      </c>
      <c r="H371" s="225">
        <v>673.76</v>
      </c>
      <c r="I371" s="226"/>
      <c r="J371" s="227">
        <f>ROUND(I371*H371,2)</f>
        <v>0</v>
      </c>
      <c r="K371" s="223" t="s">
        <v>159</v>
      </c>
      <c r="L371" s="72"/>
      <c r="M371" s="228" t="s">
        <v>22</v>
      </c>
      <c r="N371" s="229" t="s">
        <v>44</v>
      </c>
      <c r="O371" s="47"/>
      <c r="P371" s="230">
        <f>O371*H371</f>
        <v>0</v>
      </c>
      <c r="Q371" s="230">
        <v>0.00069</v>
      </c>
      <c r="R371" s="230">
        <f>Q371*H371</f>
        <v>0.4648944</v>
      </c>
      <c r="S371" s="230">
        <v>0</v>
      </c>
      <c r="T371" s="231">
        <f>S371*H371</f>
        <v>0</v>
      </c>
      <c r="AR371" s="24" t="s">
        <v>160</v>
      </c>
      <c r="AT371" s="24" t="s">
        <v>155</v>
      </c>
      <c r="AU371" s="24" t="s">
        <v>82</v>
      </c>
      <c r="AY371" s="24" t="s">
        <v>153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24" t="s">
        <v>24</v>
      </c>
      <c r="BK371" s="232">
        <f>ROUND(I371*H371,2)</f>
        <v>0</v>
      </c>
      <c r="BL371" s="24" t="s">
        <v>160</v>
      </c>
      <c r="BM371" s="24" t="s">
        <v>571</v>
      </c>
    </row>
    <row r="372" spans="2:51" s="12" customFormat="1" ht="13.5">
      <c r="B372" s="244"/>
      <c r="C372" s="245"/>
      <c r="D372" s="235" t="s">
        <v>162</v>
      </c>
      <c r="E372" s="246" t="s">
        <v>22</v>
      </c>
      <c r="F372" s="247" t="s">
        <v>572</v>
      </c>
      <c r="G372" s="245"/>
      <c r="H372" s="248">
        <v>673.76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AT372" s="254" t="s">
        <v>162</v>
      </c>
      <c r="AU372" s="254" t="s">
        <v>82</v>
      </c>
      <c r="AV372" s="12" t="s">
        <v>82</v>
      </c>
      <c r="AW372" s="12" t="s">
        <v>37</v>
      </c>
      <c r="AX372" s="12" t="s">
        <v>24</v>
      </c>
      <c r="AY372" s="254" t="s">
        <v>153</v>
      </c>
    </row>
    <row r="373" spans="2:65" s="1" customFormat="1" ht="16.5" customHeight="1">
      <c r="B373" s="46"/>
      <c r="C373" s="221" t="s">
        <v>573</v>
      </c>
      <c r="D373" s="221" t="s">
        <v>155</v>
      </c>
      <c r="E373" s="222" t="s">
        <v>574</v>
      </c>
      <c r="F373" s="223" t="s">
        <v>575</v>
      </c>
      <c r="G373" s="224" t="s">
        <v>158</v>
      </c>
      <c r="H373" s="225">
        <v>16.8</v>
      </c>
      <c r="I373" s="226"/>
      <c r="J373" s="227">
        <f>ROUND(I373*H373,2)</f>
        <v>0</v>
      </c>
      <c r="K373" s="223" t="s">
        <v>22</v>
      </c>
      <c r="L373" s="72"/>
      <c r="M373" s="228" t="s">
        <v>22</v>
      </c>
      <c r="N373" s="229" t="s">
        <v>44</v>
      </c>
      <c r="O373" s="47"/>
      <c r="P373" s="230">
        <f>O373*H373</f>
        <v>0</v>
      </c>
      <c r="Q373" s="230">
        <v>0.00341</v>
      </c>
      <c r="R373" s="230">
        <f>Q373*H373</f>
        <v>0.057288</v>
      </c>
      <c r="S373" s="230">
        <v>0</v>
      </c>
      <c r="T373" s="231">
        <f>S373*H373</f>
        <v>0</v>
      </c>
      <c r="AR373" s="24" t="s">
        <v>160</v>
      </c>
      <c r="AT373" s="24" t="s">
        <v>155</v>
      </c>
      <c r="AU373" s="24" t="s">
        <v>82</v>
      </c>
      <c r="AY373" s="24" t="s">
        <v>153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24" t="s">
        <v>24</v>
      </c>
      <c r="BK373" s="232">
        <f>ROUND(I373*H373,2)</f>
        <v>0</v>
      </c>
      <c r="BL373" s="24" t="s">
        <v>160</v>
      </c>
      <c r="BM373" s="24" t="s">
        <v>576</v>
      </c>
    </row>
    <row r="374" spans="2:51" s="11" customFormat="1" ht="13.5">
      <c r="B374" s="233"/>
      <c r="C374" s="234"/>
      <c r="D374" s="235" t="s">
        <v>162</v>
      </c>
      <c r="E374" s="236" t="s">
        <v>22</v>
      </c>
      <c r="F374" s="237" t="s">
        <v>577</v>
      </c>
      <c r="G374" s="234"/>
      <c r="H374" s="236" t="s">
        <v>22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162</v>
      </c>
      <c r="AU374" s="243" t="s">
        <v>82</v>
      </c>
      <c r="AV374" s="11" t="s">
        <v>24</v>
      </c>
      <c r="AW374" s="11" t="s">
        <v>37</v>
      </c>
      <c r="AX374" s="11" t="s">
        <v>73</v>
      </c>
      <c r="AY374" s="243" t="s">
        <v>153</v>
      </c>
    </row>
    <row r="375" spans="2:51" s="12" customFormat="1" ht="13.5">
      <c r="B375" s="244"/>
      <c r="C375" s="245"/>
      <c r="D375" s="235" t="s">
        <v>162</v>
      </c>
      <c r="E375" s="246" t="s">
        <v>22</v>
      </c>
      <c r="F375" s="247" t="s">
        <v>578</v>
      </c>
      <c r="G375" s="245"/>
      <c r="H375" s="248">
        <v>16.8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AT375" s="254" t="s">
        <v>162</v>
      </c>
      <c r="AU375" s="254" t="s">
        <v>82</v>
      </c>
      <c r="AV375" s="12" t="s">
        <v>82</v>
      </c>
      <c r="AW375" s="12" t="s">
        <v>37</v>
      </c>
      <c r="AX375" s="12" t="s">
        <v>24</v>
      </c>
      <c r="AY375" s="254" t="s">
        <v>153</v>
      </c>
    </row>
    <row r="376" spans="2:65" s="1" customFormat="1" ht="16.5" customHeight="1">
      <c r="B376" s="46"/>
      <c r="C376" s="221" t="s">
        <v>579</v>
      </c>
      <c r="D376" s="221" t="s">
        <v>155</v>
      </c>
      <c r="E376" s="222" t="s">
        <v>580</v>
      </c>
      <c r="F376" s="223" t="s">
        <v>581</v>
      </c>
      <c r="G376" s="224" t="s">
        <v>194</v>
      </c>
      <c r="H376" s="225">
        <v>0.324</v>
      </c>
      <c r="I376" s="226"/>
      <c r="J376" s="227">
        <f>ROUND(I376*H376,2)</f>
        <v>0</v>
      </c>
      <c r="K376" s="223" t="s">
        <v>159</v>
      </c>
      <c r="L376" s="72"/>
      <c r="M376" s="228" t="s">
        <v>22</v>
      </c>
      <c r="N376" s="229" t="s">
        <v>44</v>
      </c>
      <c r="O376" s="47"/>
      <c r="P376" s="230">
        <f>O376*H376</f>
        <v>0</v>
      </c>
      <c r="Q376" s="230">
        <v>0</v>
      </c>
      <c r="R376" s="230">
        <f>Q376*H376</f>
        <v>0</v>
      </c>
      <c r="S376" s="230">
        <v>2.4</v>
      </c>
      <c r="T376" s="231">
        <f>S376*H376</f>
        <v>0.7776</v>
      </c>
      <c r="AR376" s="24" t="s">
        <v>160</v>
      </c>
      <c r="AT376" s="24" t="s">
        <v>155</v>
      </c>
      <c r="AU376" s="24" t="s">
        <v>82</v>
      </c>
      <c r="AY376" s="24" t="s">
        <v>153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24" t="s">
        <v>24</v>
      </c>
      <c r="BK376" s="232">
        <f>ROUND(I376*H376,2)</f>
        <v>0</v>
      </c>
      <c r="BL376" s="24" t="s">
        <v>160</v>
      </c>
      <c r="BM376" s="24" t="s">
        <v>582</v>
      </c>
    </row>
    <row r="377" spans="2:51" s="11" customFormat="1" ht="13.5">
      <c r="B377" s="233"/>
      <c r="C377" s="234"/>
      <c r="D377" s="235" t="s">
        <v>162</v>
      </c>
      <c r="E377" s="236" t="s">
        <v>22</v>
      </c>
      <c r="F377" s="237" t="s">
        <v>163</v>
      </c>
      <c r="G377" s="234"/>
      <c r="H377" s="236" t="s">
        <v>22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162</v>
      </c>
      <c r="AU377" s="243" t="s">
        <v>82</v>
      </c>
      <c r="AV377" s="11" t="s">
        <v>24</v>
      </c>
      <c r="AW377" s="11" t="s">
        <v>37</v>
      </c>
      <c r="AX377" s="11" t="s">
        <v>73</v>
      </c>
      <c r="AY377" s="243" t="s">
        <v>153</v>
      </c>
    </row>
    <row r="378" spans="2:51" s="11" customFormat="1" ht="13.5">
      <c r="B378" s="233"/>
      <c r="C378" s="234"/>
      <c r="D378" s="235" t="s">
        <v>162</v>
      </c>
      <c r="E378" s="236" t="s">
        <v>22</v>
      </c>
      <c r="F378" s="237" t="s">
        <v>583</v>
      </c>
      <c r="G378" s="234"/>
      <c r="H378" s="236" t="s">
        <v>22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162</v>
      </c>
      <c r="AU378" s="243" t="s">
        <v>82</v>
      </c>
      <c r="AV378" s="11" t="s">
        <v>24</v>
      </c>
      <c r="AW378" s="11" t="s">
        <v>37</v>
      </c>
      <c r="AX378" s="11" t="s">
        <v>73</v>
      </c>
      <c r="AY378" s="243" t="s">
        <v>153</v>
      </c>
    </row>
    <row r="379" spans="2:51" s="12" customFormat="1" ht="13.5">
      <c r="B379" s="244"/>
      <c r="C379" s="245"/>
      <c r="D379" s="235" t="s">
        <v>162</v>
      </c>
      <c r="E379" s="246" t="s">
        <v>22</v>
      </c>
      <c r="F379" s="247" t="s">
        <v>584</v>
      </c>
      <c r="G379" s="245"/>
      <c r="H379" s="248">
        <v>0.324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AT379" s="254" t="s">
        <v>162</v>
      </c>
      <c r="AU379" s="254" t="s">
        <v>82</v>
      </c>
      <c r="AV379" s="12" t="s">
        <v>82</v>
      </c>
      <c r="AW379" s="12" t="s">
        <v>37</v>
      </c>
      <c r="AX379" s="12" t="s">
        <v>24</v>
      </c>
      <c r="AY379" s="254" t="s">
        <v>153</v>
      </c>
    </row>
    <row r="380" spans="2:65" s="1" customFormat="1" ht="25.5" customHeight="1">
      <c r="B380" s="46"/>
      <c r="C380" s="221" t="s">
        <v>585</v>
      </c>
      <c r="D380" s="221" t="s">
        <v>155</v>
      </c>
      <c r="E380" s="222" t="s">
        <v>586</v>
      </c>
      <c r="F380" s="223" t="s">
        <v>587</v>
      </c>
      <c r="G380" s="224" t="s">
        <v>194</v>
      </c>
      <c r="H380" s="225">
        <v>0.03</v>
      </c>
      <c r="I380" s="226"/>
      <c r="J380" s="227">
        <f>ROUND(I380*H380,2)</f>
        <v>0</v>
      </c>
      <c r="K380" s="223" t="s">
        <v>159</v>
      </c>
      <c r="L380" s="72"/>
      <c r="M380" s="228" t="s">
        <v>22</v>
      </c>
      <c r="N380" s="229" t="s">
        <v>44</v>
      </c>
      <c r="O380" s="47"/>
      <c r="P380" s="230">
        <f>O380*H380</f>
        <v>0</v>
      </c>
      <c r="Q380" s="230">
        <v>0</v>
      </c>
      <c r="R380" s="230">
        <f>Q380*H380</f>
        <v>0</v>
      </c>
      <c r="S380" s="230">
        <v>2.2</v>
      </c>
      <c r="T380" s="231">
        <f>S380*H380</f>
        <v>0.066</v>
      </c>
      <c r="AR380" s="24" t="s">
        <v>160</v>
      </c>
      <c r="AT380" s="24" t="s">
        <v>155</v>
      </c>
      <c r="AU380" s="24" t="s">
        <v>82</v>
      </c>
      <c r="AY380" s="24" t="s">
        <v>153</v>
      </c>
      <c r="BE380" s="232">
        <f>IF(N380="základní",J380,0)</f>
        <v>0</v>
      </c>
      <c r="BF380" s="232">
        <f>IF(N380="snížená",J380,0)</f>
        <v>0</v>
      </c>
      <c r="BG380" s="232">
        <f>IF(N380="zákl. přenesená",J380,0)</f>
        <v>0</v>
      </c>
      <c r="BH380" s="232">
        <f>IF(N380="sníž. přenesená",J380,0)</f>
        <v>0</v>
      </c>
      <c r="BI380" s="232">
        <f>IF(N380="nulová",J380,0)</f>
        <v>0</v>
      </c>
      <c r="BJ380" s="24" t="s">
        <v>24</v>
      </c>
      <c r="BK380" s="232">
        <f>ROUND(I380*H380,2)</f>
        <v>0</v>
      </c>
      <c r="BL380" s="24" t="s">
        <v>160</v>
      </c>
      <c r="BM380" s="24" t="s">
        <v>588</v>
      </c>
    </row>
    <row r="381" spans="2:51" s="11" customFormat="1" ht="13.5">
      <c r="B381" s="233"/>
      <c r="C381" s="234"/>
      <c r="D381" s="235" t="s">
        <v>162</v>
      </c>
      <c r="E381" s="236" t="s">
        <v>22</v>
      </c>
      <c r="F381" s="237" t="s">
        <v>589</v>
      </c>
      <c r="G381" s="234"/>
      <c r="H381" s="236" t="s">
        <v>22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162</v>
      </c>
      <c r="AU381" s="243" t="s">
        <v>82</v>
      </c>
      <c r="AV381" s="11" t="s">
        <v>24</v>
      </c>
      <c r="AW381" s="11" t="s">
        <v>37</v>
      </c>
      <c r="AX381" s="11" t="s">
        <v>73</v>
      </c>
      <c r="AY381" s="243" t="s">
        <v>153</v>
      </c>
    </row>
    <row r="382" spans="2:51" s="11" customFormat="1" ht="13.5">
      <c r="B382" s="233"/>
      <c r="C382" s="234"/>
      <c r="D382" s="235" t="s">
        <v>162</v>
      </c>
      <c r="E382" s="236" t="s">
        <v>22</v>
      </c>
      <c r="F382" s="237" t="s">
        <v>590</v>
      </c>
      <c r="G382" s="234"/>
      <c r="H382" s="236" t="s">
        <v>22</v>
      </c>
      <c r="I382" s="238"/>
      <c r="J382" s="234"/>
      <c r="K382" s="234"/>
      <c r="L382" s="239"/>
      <c r="M382" s="240"/>
      <c r="N382" s="241"/>
      <c r="O382" s="241"/>
      <c r="P382" s="241"/>
      <c r="Q382" s="241"/>
      <c r="R382" s="241"/>
      <c r="S382" s="241"/>
      <c r="T382" s="242"/>
      <c r="AT382" s="243" t="s">
        <v>162</v>
      </c>
      <c r="AU382" s="243" t="s">
        <v>82</v>
      </c>
      <c r="AV382" s="11" t="s">
        <v>24</v>
      </c>
      <c r="AW382" s="11" t="s">
        <v>37</v>
      </c>
      <c r="AX382" s="11" t="s">
        <v>73</v>
      </c>
      <c r="AY382" s="243" t="s">
        <v>153</v>
      </c>
    </row>
    <row r="383" spans="2:51" s="12" customFormat="1" ht="13.5">
      <c r="B383" s="244"/>
      <c r="C383" s="245"/>
      <c r="D383" s="235" t="s">
        <v>162</v>
      </c>
      <c r="E383" s="246" t="s">
        <v>22</v>
      </c>
      <c r="F383" s="247" t="s">
        <v>591</v>
      </c>
      <c r="G383" s="245"/>
      <c r="H383" s="248">
        <v>0.03</v>
      </c>
      <c r="I383" s="249"/>
      <c r="J383" s="245"/>
      <c r="K383" s="245"/>
      <c r="L383" s="250"/>
      <c r="M383" s="251"/>
      <c r="N383" s="252"/>
      <c r="O383" s="252"/>
      <c r="P383" s="252"/>
      <c r="Q383" s="252"/>
      <c r="R383" s="252"/>
      <c r="S383" s="252"/>
      <c r="T383" s="253"/>
      <c r="AT383" s="254" t="s">
        <v>162</v>
      </c>
      <c r="AU383" s="254" t="s">
        <v>82</v>
      </c>
      <c r="AV383" s="12" t="s">
        <v>82</v>
      </c>
      <c r="AW383" s="12" t="s">
        <v>37</v>
      </c>
      <c r="AX383" s="12" t="s">
        <v>24</v>
      </c>
      <c r="AY383" s="254" t="s">
        <v>153</v>
      </c>
    </row>
    <row r="384" spans="2:65" s="1" customFormat="1" ht="16.5" customHeight="1">
      <c r="B384" s="46"/>
      <c r="C384" s="221" t="s">
        <v>592</v>
      </c>
      <c r="D384" s="221" t="s">
        <v>155</v>
      </c>
      <c r="E384" s="222" t="s">
        <v>593</v>
      </c>
      <c r="F384" s="223" t="s">
        <v>594</v>
      </c>
      <c r="G384" s="224" t="s">
        <v>158</v>
      </c>
      <c r="H384" s="225">
        <v>0.9</v>
      </c>
      <c r="I384" s="226"/>
      <c r="J384" s="227">
        <f>ROUND(I384*H384,2)</f>
        <v>0</v>
      </c>
      <c r="K384" s="223" t="s">
        <v>159</v>
      </c>
      <c r="L384" s="72"/>
      <c r="M384" s="228" t="s">
        <v>22</v>
      </c>
      <c r="N384" s="229" t="s">
        <v>44</v>
      </c>
      <c r="O384" s="47"/>
      <c r="P384" s="230">
        <f>O384*H384</f>
        <v>0</v>
      </c>
      <c r="Q384" s="230">
        <v>0</v>
      </c>
      <c r="R384" s="230">
        <f>Q384*H384</f>
        <v>0</v>
      </c>
      <c r="S384" s="230">
        <v>0.035</v>
      </c>
      <c r="T384" s="231">
        <f>S384*H384</f>
        <v>0.03150000000000001</v>
      </c>
      <c r="AR384" s="24" t="s">
        <v>160</v>
      </c>
      <c r="AT384" s="24" t="s">
        <v>155</v>
      </c>
      <c r="AU384" s="24" t="s">
        <v>82</v>
      </c>
      <c r="AY384" s="24" t="s">
        <v>153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24" t="s">
        <v>24</v>
      </c>
      <c r="BK384" s="232">
        <f>ROUND(I384*H384,2)</f>
        <v>0</v>
      </c>
      <c r="BL384" s="24" t="s">
        <v>160</v>
      </c>
      <c r="BM384" s="24" t="s">
        <v>595</v>
      </c>
    </row>
    <row r="385" spans="2:51" s="11" customFormat="1" ht="13.5">
      <c r="B385" s="233"/>
      <c r="C385" s="234"/>
      <c r="D385" s="235" t="s">
        <v>162</v>
      </c>
      <c r="E385" s="236" t="s">
        <v>22</v>
      </c>
      <c r="F385" s="237" t="s">
        <v>163</v>
      </c>
      <c r="G385" s="234"/>
      <c r="H385" s="236" t="s">
        <v>22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162</v>
      </c>
      <c r="AU385" s="243" t="s">
        <v>82</v>
      </c>
      <c r="AV385" s="11" t="s">
        <v>24</v>
      </c>
      <c r="AW385" s="11" t="s">
        <v>37</v>
      </c>
      <c r="AX385" s="11" t="s">
        <v>73</v>
      </c>
      <c r="AY385" s="243" t="s">
        <v>153</v>
      </c>
    </row>
    <row r="386" spans="2:51" s="11" customFormat="1" ht="13.5">
      <c r="B386" s="233"/>
      <c r="C386" s="234"/>
      <c r="D386" s="235" t="s">
        <v>162</v>
      </c>
      <c r="E386" s="236" t="s">
        <v>22</v>
      </c>
      <c r="F386" s="237" t="s">
        <v>590</v>
      </c>
      <c r="G386" s="234"/>
      <c r="H386" s="236" t="s">
        <v>22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162</v>
      </c>
      <c r="AU386" s="243" t="s">
        <v>82</v>
      </c>
      <c r="AV386" s="11" t="s">
        <v>24</v>
      </c>
      <c r="AW386" s="11" t="s">
        <v>37</v>
      </c>
      <c r="AX386" s="11" t="s">
        <v>73</v>
      </c>
      <c r="AY386" s="243" t="s">
        <v>153</v>
      </c>
    </row>
    <row r="387" spans="2:51" s="12" customFormat="1" ht="13.5">
      <c r="B387" s="244"/>
      <c r="C387" s="245"/>
      <c r="D387" s="235" t="s">
        <v>162</v>
      </c>
      <c r="E387" s="246" t="s">
        <v>22</v>
      </c>
      <c r="F387" s="247" t="s">
        <v>596</v>
      </c>
      <c r="G387" s="245"/>
      <c r="H387" s="248">
        <v>0.9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AT387" s="254" t="s">
        <v>162</v>
      </c>
      <c r="AU387" s="254" t="s">
        <v>82</v>
      </c>
      <c r="AV387" s="12" t="s">
        <v>82</v>
      </c>
      <c r="AW387" s="12" t="s">
        <v>37</v>
      </c>
      <c r="AX387" s="12" t="s">
        <v>24</v>
      </c>
      <c r="AY387" s="254" t="s">
        <v>153</v>
      </c>
    </row>
    <row r="388" spans="2:65" s="1" customFormat="1" ht="16.5" customHeight="1">
      <c r="B388" s="46"/>
      <c r="C388" s="221" t="s">
        <v>597</v>
      </c>
      <c r="D388" s="221" t="s">
        <v>155</v>
      </c>
      <c r="E388" s="222" t="s">
        <v>598</v>
      </c>
      <c r="F388" s="223" t="s">
        <v>599</v>
      </c>
      <c r="G388" s="224" t="s">
        <v>158</v>
      </c>
      <c r="H388" s="225">
        <v>3.2</v>
      </c>
      <c r="I388" s="226"/>
      <c r="J388" s="227">
        <f>ROUND(I388*H388,2)</f>
        <v>0</v>
      </c>
      <c r="K388" s="223" t="s">
        <v>159</v>
      </c>
      <c r="L388" s="72"/>
      <c r="M388" s="228" t="s">
        <v>22</v>
      </c>
      <c r="N388" s="229" t="s">
        <v>44</v>
      </c>
      <c r="O388" s="47"/>
      <c r="P388" s="230">
        <f>O388*H388</f>
        <v>0</v>
      </c>
      <c r="Q388" s="230">
        <v>0</v>
      </c>
      <c r="R388" s="230">
        <f>Q388*H388</f>
        <v>0</v>
      </c>
      <c r="S388" s="230">
        <v>0.055</v>
      </c>
      <c r="T388" s="231">
        <f>S388*H388</f>
        <v>0.17600000000000002</v>
      </c>
      <c r="AR388" s="24" t="s">
        <v>160</v>
      </c>
      <c r="AT388" s="24" t="s">
        <v>155</v>
      </c>
      <c r="AU388" s="24" t="s">
        <v>82</v>
      </c>
      <c r="AY388" s="24" t="s">
        <v>153</v>
      </c>
      <c r="BE388" s="232">
        <f>IF(N388="základní",J388,0)</f>
        <v>0</v>
      </c>
      <c r="BF388" s="232">
        <f>IF(N388="snížená",J388,0)</f>
        <v>0</v>
      </c>
      <c r="BG388" s="232">
        <f>IF(N388="zákl. přenesená",J388,0)</f>
        <v>0</v>
      </c>
      <c r="BH388" s="232">
        <f>IF(N388="sníž. přenesená",J388,0)</f>
        <v>0</v>
      </c>
      <c r="BI388" s="232">
        <f>IF(N388="nulová",J388,0)</f>
        <v>0</v>
      </c>
      <c r="BJ388" s="24" t="s">
        <v>24</v>
      </c>
      <c r="BK388" s="232">
        <f>ROUND(I388*H388,2)</f>
        <v>0</v>
      </c>
      <c r="BL388" s="24" t="s">
        <v>160</v>
      </c>
      <c r="BM388" s="24" t="s">
        <v>600</v>
      </c>
    </row>
    <row r="389" spans="2:51" s="11" customFormat="1" ht="13.5">
      <c r="B389" s="233"/>
      <c r="C389" s="234"/>
      <c r="D389" s="235" t="s">
        <v>162</v>
      </c>
      <c r="E389" s="236" t="s">
        <v>22</v>
      </c>
      <c r="F389" s="237" t="s">
        <v>601</v>
      </c>
      <c r="G389" s="234"/>
      <c r="H389" s="236" t="s">
        <v>22</v>
      </c>
      <c r="I389" s="238"/>
      <c r="J389" s="234"/>
      <c r="K389" s="234"/>
      <c r="L389" s="239"/>
      <c r="M389" s="240"/>
      <c r="N389" s="241"/>
      <c r="O389" s="241"/>
      <c r="P389" s="241"/>
      <c r="Q389" s="241"/>
      <c r="R389" s="241"/>
      <c r="S389" s="241"/>
      <c r="T389" s="242"/>
      <c r="AT389" s="243" t="s">
        <v>162</v>
      </c>
      <c r="AU389" s="243" t="s">
        <v>82</v>
      </c>
      <c r="AV389" s="11" t="s">
        <v>24</v>
      </c>
      <c r="AW389" s="11" t="s">
        <v>37</v>
      </c>
      <c r="AX389" s="11" t="s">
        <v>73</v>
      </c>
      <c r="AY389" s="243" t="s">
        <v>153</v>
      </c>
    </row>
    <row r="390" spans="2:51" s="11" customFormat="1" ht="13.5">
      <c r="B390" s="233"/>
      <c r="C390" s="234"/>
      <c r="D390" s="235" t="s">
        <v>162</v>
      </c>
      <c r="E390" s="236" t="s">
        <v>22</v>
      </c>
      <c r="F390" s="237" t="s">
        <v>583</v>
      </c>
      <c r="G390" s="234"/>
      <c r="H390" s="236" t="s">
        <v>22</v>
      </c>
      <c r="I390" s="238"/>
      <c r="J390" s="234"/>
      <c r="K390" s="234"/>
      <c r="L390" s="239"/>
      <c r="M390" s="240"/>
      <c r="N390" s="241"/>
      <c r="O390" s="241"/>
      <c r="P390" s="241"/>
      <c r="Q390" s="241"/>
      <c r="R390" s="241"/>
      <c r="S390" s="241"/>
      <c r="T390" s="242"/>
      <c r="AT390" s="243" t="s">
        <v>162</v>
      </c>
      <c r="AU390" s="243" t="s">
        <v>82</v>
      </c>
      <c r="AV390" s="11" t="s">
        <v>24</v>
      </c>
      <c r="AW390" s="11" t="s">
        <v>37</v>
      </c>
      <c r="AX390" s="11" t="s">
        <v>73</v>
      </c>
      <c r="AY390" s="243" t="s">
        <v>153</v>
      </c>
    </row>
    <row r="391" spans="2:51" s="12" customFormat="1" ht="13.5">
      <c r="B391" s="244"/>
      <c r="C391" s="245"/>
      <c r="D391" s="235" t="s">
        <v>162</v>
      </c>
      <c r="E391" s="246" t="s">
        <v>22</v>
      </c>
      <c r="F391" s="247" t="s">
        <v>602</v>
      </c>
      <c r="G391" s="245"/>
      <c r="H391" s="248">
        <v>3.2</v>
      </c>
      <c r="I391" s="249"/>
      <c r="J391" s="245"/>
      <c r="K391" s="245"/>
      <c r="L391" s="250"/>
      <c r="M391" s="251"/>
      <c r="N391" s="252"/>
      <c r="O391" s="252"/>
      <c r="P391" s="252"/>
      <c r="Q391" s="252"/>
      <c r="R391" s="252"/>
      <c r="S391" s="252"/>
      <c r="T391" s="253"/>
      <c r="AT391" s="254" t="s">
        <v>162</v>
      </c>
      <c r="AU391" s="254" t="s">
        <v>82</v>
      </c>
      <c r="AV391" s="12" t="s">
        <v>82</v>
      </c>
      <c r="AW391" s="12" t="s">
        <v>37</v>
      </c>
      <c r="AX391" s="12" t="s">
        <v>24</v>
      </c>
      <c r="AY391" s="254" t="s">
        <v>153</v>
      </c>
    </row>
    <row r="392" spans="2:65" s="1" customFormat="1" ht="16.5" customHeight="1">
      <c r="B392" s="46"/>
      <c r="C392" s="221" t="s">
        <v>603</v>
      </c>
      <c r="D392" s="221" t="s">
        <v>155</v>
      </c>
      <c r="E392" s="222" t="s">
        <v>604</v>
      </c>
      <c r="F392" s="223" t="s">
        <v>605</v>
      </c>
      <c r="G392" s="224" t="s">
        <v>158</v>
      </c>
      <c r="H392" s="225">
        <v>74.66</v>
      </c>
      <c r="I392" s="226"/>
      <c r="J392" s="227">
        <f>ROUND(I392*H392,2)</f>
        <v>0</v>
      </c>
      <c r="K392" s="223" t="s">
        <v>22</v>
      </c>
      <c r="L392" s="72"/>
      <c r="M392" s="228" t="s">
        <v>22</v>
      </c>
      <c r="N392" s="229" t="s">
        <v>44</v>
      </c>
      <c r="O392" s="47"/>
      <c r="P392" s="230">
        <f>O392*H392</f>
        <v>0</v>
      </c>
      <c r="Q392" s="230">
        <v>0</v>
      </c>
      <c r="R392" s="230">
        <f>Q392*H392</f>
        <v>0</v>
      </c>
      <c r="S392" s="230">
        <v>0.066</v>
      </c>
      <c r="T392" s="231">
        <f>S392*H392</f>
        <v>4.92756</v>
      </c>
      <c r="AR392" s="24" t="s">
        <v>160</v>
      </c>
      <c r="AT392" s="24" t="s">
        <v>155</v>
      </c>
      <c r="AU392" s="24" t="s">
        <v>82</v>
      </c>
      <c r="AY392" s="24" t="s">
        <v>153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24" t="s">
        <v>24</v>
      </c>
      <c r="BK392" s="232">
        <f>ROUND(I392*H392,2)</f>
        <v>0</v>
      </c>
      <c r="BL392" s="24" t="s">
        <v>160</v>
      </c>
      <c r="BM392" s="24" t="s">
        <v>606</v>
      </c>
    </row>
    <row r="393" spans="2:51" s="11" customFormat="1" ht="13.5">
      <c r="B393" s="233"/>
      <c r="C393" s="234"/>
      <c r="D393" s="235" t="s">
        <v>162</v>
      </c>
      <c r="E393" s="236" t="s">
        <v>22</v>
      </c>
      <c r="F393" s="237" t="s">
        <v>163</v>
      </c>
      <c r="G393" s="234"/>
      <c r="H393" s="236" t="s">
        <v>22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162</v>
      </c>
      <c r="AU393" s="243" t="s">
        <v>82</v>
      </c>
      <c r="AV393" s="11" t="s">
        <v>24</v>
      </c>
      <c r="AW393" s="11" t="s">
        <v>37</v>
      </c>
      <c r="AX393" s="11" t="s">
        <v>73</v>
      </c>
      <c r="AY393" s="243" t="s">
        <v>153</v>
      </c>
    </row>
    <row r="394" spans="2:51" s="11" customFormat="1" ht="13.5">
      <c r="B394" s="233"/>
      <c r="C394" s="234"/>
      <c r="D394" s="235" t="s">
        <v>162</v>
      </c>
      <c r="E394" s="236" t="s">
        <v>22</v>
      </c>
      <c r="F394" s="237" t="s">
        <v>607</v>
      </c>
      <c r="G394" s="234"/>
      <c r="H394" s="236" t="s">
        <v>22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162</v>
      </c>
      <c r="AU394" s="243" t="s">
        <v>82</v>
      </c>
      <c r="AV394" s="11" t="s">
        <v>24</v>
      </c>
      <c r="AW394" s="11" t="s">
        <v>37</v>
      </c>
      <c r="AX394" s="11" t="s">
        <v>73</v>
      </c>
      <c r="AY394" s="243" t="s">
        <v>153</v>
      </c>
    </row>
    <row r="395" spans="2:51" s="11" customFormat="1" ht="13.5">
      <c r="B395" s="233"/>
      <c r="C395" s="234"/>
      <c r="D395" s="235" t="s">
        <v>162</v>
      </c>
      <c r="E395" s="236" t="s">
        <v>22</v>
      </c>
      <c r="F395" s="237" t="s">
        <v>608</v>
      </c>
      <c r="G395" s="234"/>
      <c r="H395" s="236" t="s">
        <v>22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AT395" s="243" t="s">
        <v>162</v>
      </c>
      <c r="AU395" s="243" t="s">
        <v>82</v>
      </c>
      <c r="AV395" s="11" t="s">
        <v>24</v>
      </c>
      <c r="AW395" s="11" t="s">
        <v>37</v>
      </c>
      <c r="AX395" s="11" t="s">
        <v>73</v>
      </c>
      <c r="AY395" s="243" t="s">
        <v>153</v>
      </c>
    </row>
    <row r="396" spans="2:51" s="11" customFormat="1" ht="13.5">
      <c r="B396" s="233"/>
      <c r="C396" s="234"/>
      <c r="D396" s="235" t="s">
        <v>162</v>
      </c>
      <c r="E396" s="236" t="s">
        <v>22</v>
      </c>
      <c r="F396" s="237" t="s">
        <v>609</v>
      </c>
      <c r="G396" s="234"/>
      <c r="H396" s="236" t="s">
        <v>22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AT396" s="243" t="s">
        <v>162</v>
      </c>
      <c r="AU396" s="243" t="s">
        <v>82</v>
      </c>
      <c r="AV396" s="11" t="s">
        <v>24</v>
      </c>
      <c r="AW396" s="11" t="s">
        <v>37</v>
      </c>
      <c r="AX396" s="11" t="s">
        <v>73</v>
      </c>
      <c r="AY396" s="243" t="s">
        <v>153</v>
      </c>
    </row>
    <row r="397" spans="2:51" s="12" customFormat="1" ht="13.5">
      <c r="B397" s="244"/>
      <c r="C397" s="245"/>
      <c r="D397" s="235" t="s">
        <v>162</v>
      </c>
      <c r="E397" s="246" t="s">
        <v>22</v>
      </c>
      <c r="F397" s="247" t="s">
        <v>610</v>
      </c>
      <c r="G397" s="245"/>
      <c r="H397" s="248">
        <v>59.46</v>
      </c>
      <c r="I397" s="249"/>
      <c r="J397" s="245"/>
      <c r="K397" s="245"/>
      <c r="L397" s="250"/>
      <c r="M397" s="251"/>
      <c r="N397" s="252"/>
      <c r="O397" s="252"/>
      <c r="P397" s="252"/>
      <c r="Q397" s="252"/>
      <c r="R397" s="252"/>
      <c r="S397" s="252"/>
      <c r="T397" s="253"/>
      <c r="AT397" s="254" t="s">
        <v>162</v>
      </c>
      <c r="AU397" s="254" t="s">
        <v>82</v>
      </c>
      <c r="AV397" s="12" t="s">
        <v>82</v>
      </c>
      <c r="AW397" s="12" t="s">
        <v>37</v>
      </c>
      <c r="AX397" s="12" t="s">
        <v>73</v>
      </c>
      <c r="AY397" s="254" t="s">
        <v>153</v>
      </c>
    </row>
    <row r="398" spans="2:51" s="11" customFormat="1" ht="13.5">
      <c r="B398" s="233"/>
      <c r="C398" s="234"/>
      <c r="D398" s="235" t="s">
        <v>162</v>
      </c>
      <c r="E398" s="236" t="s">
        <v>22</v>
      </c>
      <c r="F398" s="237" t="s">
        <v>611</v>
      </c>
      <c r="G398" s="234"/>
      <c r="H398" s="236" t="s">
        <v>22</v>
      </c>
      <c r="I398" s="238"/>
      <c r="J398" s="234"/>
      <c r="K398" s="234"/>
      <c r="L398" s="239"/>
      <c r="M398" s="240"/>
      <c r="N398" s="241"/>
      <c r="O398" s="241"/>
      <c r="P398" s="241"/>
      <c r="Q398" s="241"/>
      <c r="R398" s="241"/>
      <c r="S398" s="241"/>
      <c r="T398" s="242"/>
      <c r="AT398" s="243" t="s">
        <v>162</v>
      </c>
      <c r="AU398" s="243" t="s">
        <v>82</v>
      </c>
      <c r="AV398" s="11" t="s">
        <v>24</v>
      </c>
      <c r="AW398" s="11" t="s">
        <v>37</v>
      </c>
      <c r="AX398" s="11" t="s">
        <v>73</v>
      </c>
      <c r="AY398" s="243" t="s">
        <v>153</v>
      </c>
    </row>
    <row r="399" spans="2:51" s="12" customFormat="1" ht="13.5">
      <c r="B399" s="244"/>
      <c r="C399" s="245"/>
      <c r="D399" s="235" t="s">
        <v>162</v>
      </c>
      <c r="E399" s="246" t="s">
        <v>22</v>
      </c>
      <c r="F399" s="247" t="s">
        <v>612</v>
      </c>
      <c r="G399" s="245"/>
      <c r="H399" s="248">
        <v>15.2</v>
      </c>
      <c r="I399" s="249"/>
      <c r="J399" s="245"/>
      <c r="K399" s="245"/>
      <c r="L399" s="250"/>
      <c r="M399" s="251"/>
      <c r="N399" s="252"/>
      <c r="O399" s="252"/>
      <c r="P399" s="252"/>
      <c r="Q399" s="252"/>
      <c r="R399" s="252"/>
      <c r="S399" s="252"/>
      <c r="T399" s="253"/>
      <c r="AT399" s="254" t="s">
        <v>162</v>
      </c>
      <c r="AU399" s="254" t="s">
        <v>82</v>
      </c>
      <c r="AV399" s="12" t="s">
        <v>82</v>
      </c>
      <c r="AW399" s="12" t="s">
        <v>37</v>
      </c>
      <c r="AX399" s="12" t="s">
        <v>73</v>
      </c>
      <c r="AY399" s="254" t="s">
        <v>153</v>
      </c>
    </row>
    <row r="400" spans="2:51" s="13" customFormat="1" ht="13.5">
      <c r="B400" s="255"/>
      <c r="C400" s="256"/>
      <c r="D400" s="235" t="s">
        <v>162</v>
      </c>
      <c r="E400" s="257" t="s">
        <v>22</v>
      </c>
      <c r="F400" s="258" t="s">
        <v>172</v>
      </c>
      <c r="G400" s="256"/>
      <c r="H400" s="259">
        <v>74.66</v>
      </c>
      <c r="I400" s="260"/>
      <c r="J400" s="256"/>
      <c r="K400" s="256"/>
      <c r="L400" s="261"/>
      <c r="M400" s="262"/>
      <c r="N400" s="263"/>
      <c r="O400" s="263"/>
      <c r="P400" s="263"/>
      <c r="Q400" s="263"/>
      <c r="R400" s="263"/>
      <c r="S400" s="263"/>
      <c r="T400" s="264"/>
      <c r="AT400" s="265" t="s">
        <v>162</v>
      </c>
      <c r="AU400" s="265" t="s">
        <v>82</v>
      </c>
      <c r="AV400" s="13" t="s">
        <v>160</v>
      </c>
      <c r="AW400" s="13" t="s">
        <v>37</v>
      </c>
      <c r="AX400" s="13" t="s">
        <v>24</v>
      </c>
      <c r="AY400" s="265" t="s">
        <v>153</v>
      </c>
    </row>
    <row r="401" spans="2:65" s="1" customFormat="1" ht="16.5" customHeight="1">
      <c r="B401" s="46"/>
      <c r="C401" s="221" t="s">
        <v>613</v>
      </c>
      <c r="D401" s="221" t="s">
        <v>155</v>
      </c>
      <c r="E401" s="222" t="s">
        <v>614</v>
      </c>
      <c r="F401" s="223" t="s">
        <v>615</v>
      </c>
      <c r="G401" s="224" t="s">
        <v>158</v>
      </c>
      <c r="H401" s="225">
        <v>6.48</v>
      </c>
      <c r="I401" s="226"/>
      <c r="J401" s="227">
        <f>ROUND(I401*H401,2)</f>
        <v>0</v>
      </c>
      <c r="K401" s="223" t="s">
        <v>159</v>
      </c>
      <c r="L401" s="72"/>
      <c r="M401" s="228" t="s">
        <v>22</v>
      </c>
      <c r="N401" s="229" t="s">
        <v>44</v>
      </c>
      <c r="O401" s="47"/>
      <c r="P401" s="230">
        <f>O401*H401</f>
        <v>0</v>
      </c>
      <c r="Q401" s="230">
        <v>0</v>
      </c>
      <c r="R401" s="230">
        <f>Q401*H401</f>
        <v>0</v>
      </c>
      <c r="S401" s="230">
        <v>0.048</v>
      </c>
      <c r="T401" s="231">
        <f>S401*H401</f>
        <v>0.31104000000000004</v>
      </c>
      <c r="AR401" s="24" t="s">
        <v>160</v>
      </c>
      <c r="AT401" s="24" t="s">
        <v>155</v>
      </c>
      <c r="AU401" s="24" t="s">
        <v>82</v>
      </c>
      <c r="AY401" s="24" t="s">
        <v>153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24" t="s">
        <v>24</v>
      </c>
      <c r="BK401" s="232">
        <f>ROUND(I401*H401,2)</f>
        <v>0</v>
      </c>
      <c r="BL401" s="24" t="s">
        <v>160</v>
      </c>
      <c r="BM401" s="24" t="s">
        <v>616</v>
      </c>
    </row>
    <row r="402" spans="2:51" s="11" customFormat="1" ht="13.5">
      <c r="B402" s="233"/>
      <c r="C402" s="234"/>
      <c r="D402" s="235" t="s">
        <v>162</v>
      </c>
      <c r="E402" s="236" t="s">
        <v>22</v>
      </c>
      <c r="F402" s="237" t="s">
        <v>163</v>
      </c>
      <c r="G402" s="234"/>
      <c r="H402" s="236" t="s">
        <v>22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162</v>
      </c>
      <c r="AU402" s="243" t="s">
        <v>82</v>
      </c>
      <c r="AV402" s="11" t="s">
        <v>24</v>
      </c>
      <c r="AW402" s="11" t="s">
        <v>37</v>
      </c>
      <c r="AX402" s="11" t="s">
        <v>73</v>
      </c>
      <c r="AY402" s="243" t="s">
        <v>153</v>
      </c>
    </row>
    <row r="403" spans="2:51" s="11" customFormat="1" ht="13.5">
      <c r="B403" s="233"/>
      <c r="C403" s="234"/>
      <c r="D403" s="235" t="s">
        <v>162</v>
      </c>
      <c r="E403" s="236" t="s">
        <v>22</v>
      </c>
      <c r="F403" s="237" t="s">
        <v>617</v>
      </c>
      <c r="G403" s="234"/>
      <c r="H403" s="236" t="s">
        <v>22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162</v>
      </c>
      <c r="AU403" s="243" t="s">
        <v>82</v>
      </c>
      <c r="AV403" s="11" t="s">
        <v>24</v>
      </c>
      <c r="AW403" s="11" t="s">
        <v>37</v>
      </c>
      <c r="AX403" s="11" t="s">
        <v>73</v>
      </c>
      <c r="AY403" s="243" t="s">
        <v>153</v>
      </c>
    </row>
    <row r="404" spans="2:51" s="11" customFormat="1" ht="13.5">
      <c r="B404" s="233"/>
      <c r="C404" s="234"/>
      <c r="D404" s="235" t="s">
        <v>162</v>
      </c>
      <c r="E404" s="236" t="s">
        <v>22</v>
      </c>
      <c r="F404" s="237" t="s">
        <v>618</v>
      </c>
      <c r="G404" s="234"/>
      <c r="H404" s="236" t="s">
        <v>22</v>
      </c>
      <c r="I404" s="238"/>
      <c r="J404" s="234"/>
      <c r="K404" s="234"/>
      <c r="L404" s="239"/>
      <c r="M404" s="240"/>
      <c r="N404" s="241"/>
      <c r="O404" s="241"/>
      <c r="P404" s="241"/>
      <c r="Q404" s="241"/>
      <c r="R404" s="241"/>
      <c r="S404" s="241"/>
      <c r="T404" s="242"/>
      <c r="AT404" s="243" t="s">
        <v>162</v>
      </c>
      <c r="AU404" s="243" t="s">
        <v>82</v>
      </c>
      <c r="AV404" s="11" t="s">
        <v>24</v>
      </c>
      <c r="AW404" s="11" t="s">
        <v>37</v>
      </c>
      <c r="AX404" s="11" t="s">
        <v>73</v>
      </c>
      <c r="AY404" s="243" t="s">
        <v>153</v>
      </c>
    </row>
    <row r="405" spans="2:51" s="12" customFormat="1" ht="13.5">
      <c r="B405" s="244"/>
      <c r="C405" s="245"/>
      <c r="D405" s="235" t="s">
        <v>162</v>
      </c>
      <c r="E405" s="246" t="s">
        <v>22</v>
      </c>
      <c r="F405" s="247" t="s">
        <v>619</v>
      </c>
      <c r="G405" s="245"/>
      <c r="H405" s="248">
        <v>6.48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AT405" s="254" t="s">
        <v>162</v>
      </c>
      <c r="AU405" s="254" t="s">
        <v>82</v>
      </c>
      <c r="AV405" s="12" t="s">
        <v>82</v>
      </c>
      <c r="AW405" s="12" t="s">
        <v>37</v>
      </c>
      <c r="AX405" s="12" t="s">
        <v>24</v>
      </c>
      <c r="AY405" s="254" t="s">
        <v>153</v>
      </c>
    </row>
    <row r="406" spans="2:65" s="1" customFormat="1" ht="16.5" customHeight="1">
      <c r="B406" s="46"/>
      <c r="C406" s="221" t="s">
        <v>620</v>
      </c>
      <c r="D406" s="221" t="s">
        <v>155</v>
      </c>
      <c r="E406" s="222" t="s">
        <v>621</v>
      </c>
      <c r="F406" s="223" t="s">
        <v>622</v>
      </c>
      <c r="G406" s="224" t="s">
        <v>158</v>
      </c>
      <c r="H406" s="225">
        <v>126.36</v>
      </c>
      <c r="I406" s="226"/>
      <c r="J406" s="227">
        <f>ROUND(I406*H406,2)</f>
        <v>0</v>
      </c>
      <c r="K406" s="223" t="s">
        <v>159</v>
      </c>
      <c r="L406" s="72"/>
      <c r="M406" s="228" t="s">
        <v>22</v>
      </c>
      <c r="N406" s="229" t="s">
        <v>44</v>
      </c>
      <c r="O406" s="47"/>
      <c r="P406" s="230">
        <f>O406*H406</f>
        <v>0</v>
      </c>
      <c r="Q406" s="230">
        <v>0</v>
      </c>
      <c r="R406" s="230">
        <f>Q406*H406</f>
        <v>0</v>
      </c>
      <c r="S406" s="230">
        <v>0.038</v>
      </c>
      <c r="T406" s="231">
        <f>S406*H406</f>
        <v>4.80168</v>
      </c>
      <c r="AR406" s="24" t="s">
        <v>160</v>
      </c>
      <c r="AT406" s="24" t="s">
        <v>155</v>
      </c>
      <c r="AU406" s="24" t="s">
        <v>82</v>
      </c>
      <c r="AY406" s="24" t="s">
        <v>153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24" t="s">
        <v>24</v>
      </c>
      <c r="BK406" s="232">
        <f>ROUND(I406*H406,2)</f>
        <v>0</v>
      </c>
      <c r="BL406" s="24" t="s">
        <v>160</v>
      </c>
      <c r="BM406" s="24" t="s">
        <v>623</v>
      </c>
    </row>
    <row r="407" spans="2:51" s="11" customFormat="1" ht="13.5">
      <c r="B407" s="233"/>
      <c r="C407" s="234"/>
      <c r="D407" s="235" t="s">
        <v>162</v>
      </c>
      <c r="E407" s="236" t="s">
        <v>22</v>
      </c>
      <c r="F407" s="237" t="s">
        <v>624</v>
      </c>
      <c r="G407" s="234"/>
      <c r="H407" s="236" t="s">
        <v>22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162</v>
      </c>
      <c r="AU407" s="243" t="s">
        <v>82</v>
      </c>
      <c r="AV407" s="11" t="s">
        <v>24</v>
      </c>
      <c r="AW407" s="11" t="s">
        <v>37</v>
      </c>
      <c r="AX407" s="11" t="s">
        <v>73</v>
      </c>
      <c r="AY407" s="243" t="s">
        <v>153</v>
      </c>
    </row>
    <row r="408" spans="2:51" s="11" customFormat="1" ht="13.5">
      <c r="B408" s="233"/>
      <c r="C408" s="234"/>
      <c r="D408" s="235" t="s">
        <v>162</v>
      </c>
      <c r="E408" s="236" t="s">
        <v>22</v>
      </c>
      <c r="F408" s="237" t="s">
        <v>617</v>
      </c>
      <c r="G408" s="234"/>
      <c r="H408" s="236" t="s">
        <v>22</v>
      </c>
      <c r="I408" s="238"/>
      <c r="J408" s="234"/>
      <c r="K408" s="234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162</v>
      </c>
      <c r="AU408" s="243" t="s">
        <v>82</v>
      </c>
      <c r="AV408" s="11" t="s">
        <v>24</v>
      </c>
      <c r="AW408" s="11" t="s">
        <v>37</v>
      </c>
      <c r="AX408" s="11" t="s">
        <v>73</v>
      </c>
      <c r="AY408" s="243" t="s">
        <v>153</v>
      </c>
    </row>
    <row r="409" spans="2:51" s="11" customFormat="1" ht="13.5">
      <c r="B409" s="233"/>
      <c r="C409" s="234"/>
      <c r="D409" s="235" t="s">
        <v>162</v>
      </c>
      <c r="E409" s="236" t="s">
        <v>22</v>
      </c>
      <c r="F409" s="237" t="s">
        <v>624</v>
      </c>
      <c r="G409" s="234"/>
      <c r="H409" s="236" t="s">
        <v>22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162</v>
      </c>
      <c r="AU409" s="243" t="s">
        <v>82</v>
      </c>
      <c r="AV409" s="11" t="s">
        <v>24</v>
      </c>
      <c r="AW409" s="11" t="s">
        <v>37</v>
      </c>
      <c r="AX409" s="11" t="s">
        <v>73</v>
      </c>
      <c r="AY409" s="243" t="s">
        <v>153</v>
      </c>
    </row>
    <row r="410" spans="2:51" s="11" customFormat="1" ht="13.5">
      <c r="B410" s="233"/>
      <c r="C410" s="234"/>
      <c r="D410" s="235" t="s">
        <v>162</v>
      </c>
      <c r="E410" s="236" t="s">
        <v>22</v>
      </c>
      <c r="F410" s="237" t="s">
        <v>617</v>
      </c>
      <c r="G410" s="234"/>
      <c r="H410" s="236" t="s">
        <v>22</v>
      </c>
      <c r="I410" s="238"/>
      <c r="J410" s="234"/>
      <c r="K410" s="234"/>
      <c r="L410" s="239"/>
      <c r="M410" s="240"/>
      <c r="N410" s="241"/>
      <c r="O410" s="241"/>
      <c r="P410" s="241"/>
      <c r="Q410" s="241"/>
      <c r="R410" s="241"/>
      <c r="S410" s="241"/>
      <c r="T410" s="242"/>
      <c r="AT410" s="243" t="s">
        <v>162</v>
      </c>
      <c r="AU410" s="243" t="s">
        <v>82</v>
      </c>
      <c r="AV410" s="11" t="s">
        <v>24</v>
      </c>
      <c r="AW410" s="11" t="s">
        <v>37</v>
      </c>
      <c r="AX410" s="11" t="s">
        <v>73</v>
      </c>
      <c r="AY410" s="243" t="s">
        <v>153</v>
      </c>
    </row>
    <row r="411" spans="2:51" s="12" customFormat="1" ht="13.5">
      <c r="B411" s="244"/>
      <c r="C411" s="245"/>
      <c r="D411" s="235" t="s">
        <v>162</v>
      </c>
      <c r="E411" s="246" t="s">
        <v>22</v>
      </c>
      <c r="F411" s="247" t="s">
        <v>625</v>
      </c>
      <c r="G411" s="245"/>
      <c r="H411" s="248">
        <v>126.36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AT411" s="254" t="s">
        <v>162</v>
      </c>
      <c r="AU411" s="254" t="s">
        <v>82</v>
      </c>
      <c r="AV411" s="12" t="s">
        <v>82</v>
      </c>
      <c r="AW411" s="12" t="s">
        <v>37</v>
      </c>
      <c r="AX411" s="12" t="s">
        <v>24</v>
      </c>
      <c r="AY411" s="254" t="s">
        <v>153</v>
      </c>
    </row>
    <row r="412" spans="2:65" s="1" customFormat="1" ht="16.5" customHeight="1">
      <c r="B412" s="46"/>
      <c r="C412" s="221" t="s">
        <v>626</v>
      </c>
      <c r="D412" s="221" t="s">
        <v>155</v>
      </c>
      <c r="E412" s="222" t="s">
        <v>627</v>
      </c>
      <c r="F412" s="223" t="s">
        <v>628</v>
      </c>
      <c r="G412" s="224" t="s">
        <v>158</v>
      </c>
      <c r="H412" s="225">
        <v>3.2</v>
      </c>
      <c r="I412" s="226"/>
      <c r="J412" s="227">
        <f>ROUND(I412*H412,2)</f>
        <v>0</v>
      </c>
      <c r="K412" s="223" t="s">
        <v>159</v>
      </c>
      <c r="L412" s="72"/>
      <c r="M412" s="228" t="s">
        <v>22</v>
      </c>
      <c r="N412" s="229" t="s">
        <v>44</v>
      </c>
      <c r="O412" s="47"/>
      <c r="P412" s="230">
        <f>O412*H412</f>
        <v>0</v>
      </c>
      <c r="Q412" s="230">
        <v>0</v>
      </c>
      <c r="R412" s="230">
        <f>Q412*H412</f>
        <v>0</v>
      </c>
      <c r="S412" s="230">
        <v>0.076</v>
      </c>
      <c r="T412" s="231">
        <f>S412*H412</f>
        <v>0.2432</v>
      </c>
      <c r="AR412" s="24" t="s">
        <v>160</v>
      </c>
      <c r="AT412" s="24" t="s">
        <v>155</v>
      </c>
      <c r="AU412" s="24" t="s">
        <v>82</v>
      </c>
      <c r="AY412" s="24" t="s">
        <v>153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24" t="s">
        <v>24</v>
      </c>
      <c r="BK412" s="232">
        <f>ROUND(I412*H412,2)</f>
        <v>0</v>
      </c>
      <c r="BL412" s="24" t="s">
        <v>160</v>
      </c>
      <c r="BM412" s="24" t="s">
        <v>629</v>
      </c>
    </row>
    <row r="413" spans="2:51" s="11" customFormat="1" ht="13.5">
      <c r="B413" s="233"/>
      <c r="C413" s="234"/>
      <c r="D413" s="235" t="s">
        <v>162</v>
      </c>
      <c r="E413" s="236" t="s">
        <v>22</v>
      </c>
      <c r="F413" s="237" t="s">
        <v>163</v>
      </c>
      <c r="G413" s="234"/>
      <c r="H413" s="236" t="s">
        <v>22</v>
      </c>
      <c r="I413" s="238"/>
      <c r="J413" s="234"/>
      <c r="K413" s="234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162</v>
      </c>
      <c r="AU413" s="243" t="s">
        <v>82</v>
      </c>
      <c r="AV413" s="11" t="s">
        <v>24</v>
      </c>
      <c r="AW413" s="11" t="s">
        <v>37</v>
      </c>
      <c r="AX413" s="11" t="s">
        <v>73</v>
      </c>
      <c r="AY413" s="243" t="s">
        <v>153</v>
      </c>
    </row>
    <row r="414" spans="2:51" s="11" customFormat="1" ht="13.5">
      <c r="B414" s="233"/>
      <c r="C414" s="234"/>
      <c r="D414" s="235" t="s">
        <v>162</v>
      </c>
      <c r="E414" s="236" t="s">
        <v>22</v>
      </c>
      <c r="F414" s="237" t="s">
        <v>590</v>
      </c>
      <c r="G414" s="234"/>
      <c r="H414" s="236" t="s">
        <v>22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162</v>
      </c>
      <c r="AU414" s="243" t="s">
        <v>82</v>
      </c>
      <c r="AV414" s="11" t="s">
        <v>24</v>
      </c>
      <c r="AW414" s="11" t="s">
        <v>37</v>
      </c>
      <c r="AX414" s="11" t="s">
        <v>73</v>
      </c>
      <c r="AY414" s="243" t="s">
        <v>153</v>
      </c>
    </row>
    <row r="415" spans="2:51" s="12" customFormat="1" ht="13.5">
      <c r="B415" s="244"/>
      <c r="C415" s="245"/>
      <c r="D415" s="235" t="s">
        <v>162</v>
      </c>
      <c r="E415" s="246" t="s">
        <v>22</v>
      </c>
      <c r="F415" s="247" t="s">
        <v>630</v>
      </c>
      <c r="G415" s="245"/>
      <c r="H415" s="248">
        <v>3.2</v>
      </c>
      <c r="I415" s="249"/>
      <c r="J415" s="245"/>
      <c r="K415" s="245"/>
      <c r="L415" s="250"/>
      <c r="M415" s="251"/>
      <c r="N415" s="252"/>
      <c r="O415" s="252"/>
      <c r="P415" s="252"/>
      <c r="Q415" s="252"/>
      <c r="R415" s="252"/>
      <c r="S415" s="252"/>
      <c r="T415" s="253"/>
      <c r="AT415" s="254" t="s">
        <v>162</v>
      </c>
      <c r="AU415" s="254" t="s">
        <v>82</v>
      </c>
      <c r="AV415" s="12" t="s">
        <v>82</v>
      </c>
      <c r="AW415" s="12" t="s">
        <v>37</v>
      </c>
      <c r="AX415" s="12" t="s">
        <v>24</v>
      </c>
      <c r="AY415" s="254" t="s">
        <v>153</v>
      </c>
    </row>
    <row r="416" spans="2:65" s="1" customFormat="1" ht="16.5" customHeight="1">
      <c r="B416" s="46"/>
      <c r="C416" s="221" t="s">
        <v>631</v>
      </c>
      <c r="D416" s="221" t="s">
        <v>155</v>
      </c>
      <c r="E416" s="222" t="s">
        <v>632</v>
      </c>
      <c r="F416" s="223" t="s">
        <v>633</v>
      </c>
      <c r="G416" s="224" t="s">
        <v>158</v>
      </c>
      <c r="H416" s="225">
        <v>14.045</v>
      </c>
      <c r="I416" s="226"/>
      <c r="J416" s="227">
        <f>ROUND(I416*H416,2)</f>
        <v>0</v>
      </c>
      <c r="K416" s="223" t="s">
        <v>159</v>
      </c>
      <c r="L416" s="72"/>
      <c r="M416" s="228" t="s">
        <v>22</v>
      </c>
      <c r="N416" s="229" t="s">
        <v>44</v>
      </c>
      <c r="O416" s="47"/>
      <c r="P416" s="230">
        <f>O416*H416</f>
        <v>0</v>
      </c>
      <c r="Q416" s="230">
        <v>0</v>
      </c>
      <c r="R416" s="230">
        <f>Q416*H416</f>
        <v>0</v>
      </c>
      <c r="S416" s="230">
        <v>0.063</v>
      </c>
      <c r="T416" s="231">
        <f>S416*H416</f>
        <v>0.884835</v>
      </c>
      <c r="AR416" s="24" t="s">
        <v>160</v>
      </c>
      <c r="AT416" s="24" t="s">
        <v>155</v>
      </c>
      <c r="AU416" s="24" t="s">
        <v>82</v>
      </c>
      <c r="AY416" s="24" t="s">
        <v>153</v>
      </c>
      <c r="BE416" s="232">
        <f>IF(N416="základní",J416,0)</f>
        <v>0</v>
      </c>
      <c r="BF416" s="232">
        <f>IF(N416="snížená",J416,0)</f>
        <v>0</v>
      </c>
      <c r="BG416" s="232">
        <f>IF(N416="zákl. přenesená",J416,0)</f>
        <v>0</v>
      </c>
      <c r="BH416" s="232">
        <f>IF(N416="sníž. přenesená",J416,0)</f>
        <v>0</v>
      </c>
      <c r="BI416" s="232">
        <f>IF(N416="nulová",J416,0)</f>
        <v>0</v>
      </c>
      <c r="BJ416" s="24" t="s">
        <v>24</v>
      </c>
      <c r="BK416" s="232">
        <f>ROUND(I416*H416,2)</f>
        <v>0</v>
      </c>
      <c r="BL416" s="24" t="s">
        <v>160</v>
      </c>
      <c r="BM416" s="24" t="s">
        <v>634</v>
      </c>
    </row>
    <row r="417" spans="2:51" s="11" customFormat="1" ht="13.5">
      <c r="B417" s="233"/>
      <c r="C417" s="234"/>
      <c r="D417" s="235" t="s">
        <v>162</v>
      </c>
      <c r="E417" s="236" t="s">
        <v>22</v>
      </c>
      <c r="F417" s="237" t="s">
        <v>163</v>
      </c>
      <c r="G417" s="234"/>
      <c r="H417" s="236" t="s">
        <v>22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162</v>
      </c>
      <c r="AU417" s="243" t="s">
        <v>82</v>
      </c>
      <c r="AV417" s="11" t="s">
        <v>24</v>
      </c>
      <c r="AW417" s="11" t="s">
        <v>37</v>
      </c>
      <c r="AX417" s="11" t="s">
        <v>73</v>
      </c>
      <c r="AY417" s="243" t="s">
        <v>153</v>
      </c>
    </row>
    <row r="418" spans="2:51" s="11" customFormat="1" ht="13.5">
      <c r="B418" s="233"/>
      <c r="C418" s="234"/>
      <c r="D418" s="235" t="s">
        <v>162</v>
      </c>
      <c r="E418" s="236" t="s">
        <v>22</v>
      </c>
      <c r="F418" s="237" t="s">
        <v>635</v>
      </c>
      <c r="G418" s="234"/>
      <c r="H418" s="236" t="s">
        <v>22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AT418" s="243" t="s">
        <v>162</v>
      </c>
      <c r="AU418" s="243" t="s">
        <v>82</v>
      </c>
      <c r="AV418" s="11" t="s">
        <v>24</v>
      </c>
      <c r="AW418" s="11" t="s">
        <v>37</v>
      </c>
      <c r="AX418" s="11" t="s">
        <v>73</v>
      </c>
      <c r="AY418" s="243" t="s">
        <v>153</v>
      </c>
    </row>
    <row r="419" spans="2:51" s="12" customFormat="1" ht="13.5">
      <c r="B419" s="244"/>
      <c r="C419" s="245"/>
      <c r="D419" s="235" t="s">
        <v>162</v>
      </c>
      <c r="E419" s="246" t="s">
        <v>22</v>
      </c>
      <c r="F419" s="247" t="s">
        <v>636</v>
      </c>
      <c r="G419" s="245"/>
      <c r="H419" s="248">
        <v>14.045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AT419" s="254" t="s">
        <v>162</v>
      </c>
      <c r="AU419" s="254" t="s">
        <v>82</v>
      </c>
      <c r="AV419" s="12" t="s">
        <v>82</v>
      </c>
      <c r="AW419" s="12" t="s">
        <v>37</v>
      </c>
      <c r="AX419" s="12" t="s">
        <v>24</v>
      </c>
      <c r="AY419" s="254" t="s">
        <v>153</v>
      </c>
    </row>
    <row r="420" spans="2:65" s="1" customFormat="1" ht="16.5" customHeight="1">
      <c r="B420" s="46"/>
      <c r="C420" s="221" t="s">
        <v>637</v>
      </c>
      <c r="D420" s="221" t="s">
        <v>155</v>
      </c>
      <c r="E420" s="222" t="s">
        <v>638</v>
      </c>
      <c r="F420" s="223" t="s">
        <v>639</v>
      </c>
      <c r="G420" s="224" t="s">
        <v>640</v>
      </c>
      <c r="H420" s="225">
        <v>2</v>
      </c>
      <c r="I420" s="226"/>
      <c r="J420" s="227">
        <f>ROUND(I420*H420,2)</f>
        <v>0</v>
      </c>
      <c r="K420" s="223" t="s">
        <v>22</v>
      </c>
      <c r="L420" s="72"/>
      <c r="M420" s="228" t="s">
        <v>22</v>
      </c>
      <c r="N420" s="229" t="s">
        <v>44</v>
      </c>
      <c r="O420" s="47"/>
      <c r="P420" s="230">
        <f>O420*H420</f>
        <v>0</v>
      </c>
      <c r="Q420" s="230">
        <v>0</v>
      </c>
      <c r="R420" s="230">
        <f>Q420*H420</f>
        <v>0</v>
      </c>
      <c r="S420" s="230">
        <v>0</v>
      </c>
      <c r="T420" s="231">
        <f>S420*H420</f>
        <v>0</v>
      </c>
      <c r="AR420" s="24" t="s">
        <v>160</v>
      </c>
      <c r="AT420" s="24" t="s">
        <v>155</v>
      </c>
      <c r="AU420" s="24" t="s">
        <v>82</v>
      </c>
      <c r="AY420" s="24" t="s">
        <v>153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24" t="s">
        <v>24</v>
      </c>
      <c r="BK420" s="232">
        <f>ROUND(I420*H420,2)</f>
        <v>0</v>
      </c>
      <c r="BL420" s="24" t="s">
        <v>160</v>
      </c>
      <c r="BM420" s="24" t="s">
        <v>641</v>
      </c>
    </row>
    <row r="421" spans="2:51" s="11" customFormat="1" ht="13.5">
      <c r="B421" s="233"/>
      <c r="C421" s="234"/>
      <c r="D421" s="235" t="s">
        <v>162</v>
      </c>
      <c r="E421" s="236" t="s">
        <v>22</v>
      </c>
      <c r="F421" s="237" t="s">
        <v>589</v>
      </c>
      <c r="G421" s="234"/>
      <c r="H421" s="236" t="s">
        <v>22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162</v>
      </c>
      <c r="AU421" s="243" t="s">
        <v>82</v>
      </c>
      <c r="AV421" s="11" t="s">
        <v>24</v>
      </c>
      <c r="AW421" s="11" t="s">
        <v>37</v>
      </c>
      <c r="AX421" s="11" t="s">
        <v>73</v>
      </c>
      <c r="AY421" s="243" t="s">
        <v>153</v>
      </c>
    </row>
    <row r="422" spans="2:51" s="11" customFormat="1" ht="13.5">
      <c r="B422" s="233"/>
      <c r="C422" s="234"/>
      <c r="D422" s="235" t="s">
        <v>162</v>
      </c>
      <c r="E422" s="236" t="s">
        <v>22</v>
      </c>
      <c r="F422" s="237" t="s">
        <v>642</v>
      </c>
      <c r="G422" s="234"/>
      <c r="H422" s="236" t="s">
        <v>22</v>
      </c>
      <c r="I422" s="238"/>
      <c r="J422" s="234"/>
      <c r="K422" s="234"/>
      <c r="L422" s="239"/>
      <c r="M422" s="240"/>
      <c r="N422" s="241"/>
      <c r="O422" s="241"/>
      <c r="P422" s="241"/>
      <c r="Q422" s="241"/>
      <c r="R422" s="241"/>
      <c r="S422" s="241"/>
      <c r="T422" s="242"/>
      <c r="AT422" s="243" t="s">
        <v>162</v>
      </c>
      <c r="AU422" s="243" t="s">
        <v>82</v>
      </c>
      <c r="AV422" s="11" t="s">
        <v>24</v>
      </c>
      <c r="AW422" s="11" t="s">
        <v>37</v>
      </c>
      <c r="AX422" s="11" t="s">
        <v>73</v>
      </c>
      <c r="AY422" s="243" t="s">
        <v>153</v>
      </c>
    </row>
    <row r="423" spans="2:51" s="12" customFormat="1" ht="13.5">
      <c r="B423" s="244"/>
      <c r="C423" s="245"/>
      <c r="D423" s="235" t="s">
        <v>162</v>
      </c>
      <c r="E423" s="246" t="s">
        <v>22</v>
      </c>
      <c r="F423" s="247" t="s">
        <v>82</v>
      </c>
      <c r="G423" s="245"/>
      <c r="H423" s="248">
        <v>2</v>
      </c>
      <c r="I423" s="249"/>
      <c r="J423" s="245"/>
      <c r="K423" s="245"/>
      <c r="L423" s="250"/>
      <c r="M423" s="251"/>
      <c r="N423" s="252"/>
      <c r="O423" s="252"/>
      <c r="P423" s="252"/>
      <c r="Q423" s="252"/>
      <c r="R423" s="252"/>
      <c r="S423" s="252"/>
      <c r="T423" s="253"/>
      <c r="AT423" s="254" t="s">
        <v>162</v>
      </c>
      <c r="AU423" s="254" t="s">
        <v>82</v>
      </c>
      <c r="AV423" s="12" t="s">
        <v>82</v>
      </c>
      <c r="AW423" s="12" t="s">
        <v>37</v>
      </c>
      <c r="AX423" s="12" t="s">
        <v>24</v>
      </c>
      <c r="AY423" s="254" t="s">
        <v>153</v>
      </c>
    </row>
    <row r="424" spans="2:65" s="1" customFormat="1" ht="16.5" customHeight="1">
      <c r="B424" s="46"/>
      <c r="C424" s="221" t="s">
        <v>643</v>
      </c>
      <c r="D424" s="221" t="s">
        <v>155</v>
      </c>
      <c r="E424" s="222" t="s">
        <v>644</v>
      </c>
      <c r="F424" s="223" t="s">
        <v>645</v>
      </c>
      <c r="G424" s="224" t="s">
        <v>187</v>
      </c>
      <c r="H424" s="225">
        <v>25.7</v>
      </c>
      <c r="I424" s="226"/>
      <c r="J424" s="227">
        <f>ROUND(I424*H424,2)</f>
        <v>0</v>
      </c>
      <c r="K424" s="223" t="s">
        <v>159</v>
      </c>
      <c r="L424" s="72"/>
      <c r="M424" s="228" t="s">
        <v>22</v>
      </c>
      <c r="N424" s="229" t="s">
        <v>44</v>
      </c>
      <c r="O424" s="47"/>
      <c r="P424" s="230">
        <f>O424*H424</f>
        <v>0</v>
      </c>
      <c r="Q424" s="230">
        <v>0</v>
      </c>
      <c r="R424" s="230">
        <f>Q424*H424</f>
        <v>0</v>
      </c>
      <c r="S424" s="230">
        <v>0.037</v>
      </c>
      <c r="T424" s="231">
        <f>S424*H424</f>
        <v>0.9509</v>
      </c>
      <c r="AR424" s="24" t="s">
        <v>160</v>
      </c>
      <c r="AT424" s="24" t="s">
        <v>155</v>
      </c>
      <c r="AU424" s="24" t="s">
        <v>82</v>
      </c>
      <c r="AY424" s="24" t="s">
        <v>153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24" t="s">
        <v>24</v>
      </c>
      <c r="BK424" s="232">
        <f>ROUND(I424*H424,2)</f>
        <v>0</v>
      </c>
      <c r="BL424" s="24" t="s">
        <v>160</v>
      </c>
      <c r="BM424" s="24" t="s">
        <v>646</v>
      </c>
    </row>
    <row r="425" spans="2:51" s="11" customFormat="1" ht="13.5">
      <c r="B425" s="233"/>
      <c r="C425" s="234"/>
      <c r="D425" s="235" t="s">
        <v>162</v>
      </c>
      <c r="E425" s="236" t="s">
        <v>22</v>
      </c>
      <c r="F425" s="237" t="s">
        <v>163</v>
      </c>
      <c r="G425" s="234"/>
      <c r="H425" s="236" t="s">
        <v>22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162</v>
      </c>
      <c r="AU425" s="243" t="s">
        <v>82</v>
      </c>
      <c r="AV425" s="11" t="s">
        <v>24</v>
      </c>
      <c r="AW425" s="11" t="s">
        <v>37</v>
      </c>
      <c r="AX425" s="11" t="s">
        <v>73</v>
      </c>
      <c r="AY425" s="243" t="s">
        <v>153</v>
      </c>
    </row>
    <row r="426" spans="2:51" s="11" customFormat="1" ht="13.5">
      <c r="B426" s="233"/>
      <c r="C426" s="234"/>
      <c r="D426" s="235" t="s">
        <v>162</v>
      </c>
      <c r="E426" s="236" t="s">
        <v>22</v>
      </c>
      <c r="F426" s="237" t="s">
        <v>647</v>
      </c>
      <c r="G426" s="234"/>
      <c r="H426" s="236" t="s">
        <v>22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162</v>
      </c>
      <c r="AU426" s="243" t="s">
        <v>82</v>
      </c>
      <c r="AV426" s="11" t="s">
        <v>24</v>
      </c>
      <c r="AW426" s="11" t="s">
        <v>37</v>
      </c>
      <c r="AX426" s="11" t="s">
        <v>73</v>
      </c>
      <c r="AY426" s="243" t="s">
        <v>153</v>
      </c>
    </row>
    <row r="427" spans="2:51" s="12" customFormat="1" ht="13.5">
      <c r="B427" s="244"/>
      <c r="C427" s="245"/>
      <c r="D427" s="235" t="s">
        <v>162</v>
      </c>
      <c r="E427" s="246" t="s">
        <v>22</v>
      </c>
      <c r="F427" s="247" t="s">
        <v>648</v>
      </c>
      <c r="G427" s="245"/>
      <c r="H427" s="248">
        <v>25.7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AT427" s="254" t="s">
        <v>162</v>
      </c>
      <c r="AU427" s="254" t="s">
        <v>82</v>
      </c>
      <c r="AV427" s="12" t="s">
        <v>82</v>
      </c>
      <c r="AW427" s="12" t="s">
        <v>37</v>
      </c>
      <c r="AX427" s="12" t="s">
        <v>24</v>
      </c>
      <c r="AY427" s="254" t="s">
        <v>153</v>
      </c>
    </row>
    <row r="428" spans="2:65" s="1" customFormat="1" ht="16.5" customHeight="1">
      <c r="B428" s="46"/>
      <c r="C428" s="221" t="s">
        <v>649</v>
      </c>
      <c r="D428" s="221" t="s">
        <v>155</v>
      </c>
      <c r="E428" s="222" t="s">
        <v>650</v>
      </c>
      <c r="F428" s="223" t="s">
        <v>651</v>
      </c>
      <c r="G428" s="224" t="s">
        <v>290</v>
      </c>
      <c r="H428" s="225">
        <v>32</v>
      </c>
      <c r="I428" s="226"/>
      <c r="J428" s="227">
        <f>ROUND(I428*H428,2)</f>
        <v>0</v>
      </c>
      <c r="K428" s="223" t="s">
        <v>22</v>
      </c>
      <c r="L428" s="72"/>
      <c r="M428" s="228" t="s">
        <v>22</v>
      </c>
      <c r="N428" s="229" t="s">
        <v>44</v>
      </c>
      <c r="O428" s="47"/>
      <c r="P428" s="230">
        <f>O428*H428</f>
        <v>0</v>
      </c>
      <c r="Q428" s="230">
        <v>0</v>
      </c>
      <c r="R428" s="230">
        <f>Q428*H428</f>
        <v>0</v>
      </c>
      <c r="S428" s="230">
        <v>0.007</v>
      </c>
      <c r="T428" s="231">
        <f>S428*H428</f>
        <v>0.224</v>
      </c>
      <c r="AR428" s="24" t="s">
        <v>160</v>
      </c>
      <c r="AT428" s="24" t="s">
        <v>155</v>
      </c>
      <c r="AU428" s="24" t="s">
        <v>82</v>
      </c>
      <c r="AY428" s="24" t="s">
        <v>153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24" t="s">
        <v>24</v>
      </c>
      <c r="BK428" s="232">
        <f>ROUND(I428*H428,2)</f>
        <v>0</v>
      </c>
      <c r="BL428" s="24" t="s">
        <v>160</v>
      </c>
      <c r="BM428" s="24" t="s">
        <v>652</v>
      </c>
    </row>
    <row r="429" spans="2:51" s="11" customFormat="1" ht="13.5">
      <c r="B429" s="233"/>
      <c r="C429" s="234"/>
      <c r="D429" s="235" t="s">
        <v>162</v>
      </c>
      <c r="E429" s="236" t="s">
        <v>22</v>
      </c>
      <c r="F429" s="237" t="s">
        <v>196</v>
      </c>
      <c r="G429" s="234"/>
      <c r="H429" s="236" t="s">
        <v>22</v>
      </c>
      <c r="I429" s="238"/>
      <c r="J429" s="234"/>
      <c r="K429" s="234"/>
      <c r="L429" s="239"/>
      <c r="M429" s="240"/>
      <c r="N429" s="241"/>
      <c r="O429" s="241"/>
      <c r="P429" s="241"/>
      <c r="Q429" s="241"/>
      <c r="R429" s="241"/>
      <c r="S429" s="241"/>
      <c r="T429" s="242"/>
      <c r="AT429" s="243" t="s">
        <v>162</v>
      </c>
      <c r="AU429" s="243" t="s">
        <v>82</v>
      </c>
      <c r="AV429" s="11" t="s">
        <v>24</v>
      </c>
      <c r="AW429" s="11" t="s">
        <v>37</v>
      </c>
      <c r="AX429" s="11" t="s">
        <v>73</v>
      </c>
      <c r="AY429" s="243" t="s">
        <v>153</v>
      </c>
    </row>
    <row r="430" spans="2:51" s="11" customFormat="1" ht="13.5">
      <c r="B430" s="233"/>
      <c r="C430" s="234"/>
      <c r="D430" s="235" t="s">
        <v>162</v>
      </c>
      <c r="E430" s="236" t="s">
        <v>22</v>
      </c>
      <c r="F430" s="237" t="s">
        <v>617</v>
      </c>
      <c r="G430" s="234"/>
      <c r="H430" s="236" t="s">
        <v>22</v>
      </c>
      <c r="I430" s="238"/>
      <c r="J430" s="234"/>
      <c r="K430" s="234"/>
      <c r="L430" s="239"/>
      <c r="M430" s="240"/>
      <c r="N430" s="241"/>
      <c r="O430" s="241"/>
      <c r="P430" s="241"/>
      <c r="Q430" s="241"/>
      <c r="R430" s="241"/>
      <c r="S430" s="241"/>
      <c r="T430" s="242"/>
      <c r="AT430" s="243" t="s">
        <v>162</v>
      </c>
      <c r="AU430" s="243" t="s">
        <v>82</v>
      </c>
      <c r="AV430" s="11" t="s">
        <v>24</v>
      </c>
      <c r="AW430" s="11" t="s">
        <v>37</v>
      </c>
      <c r="AX430" s="11" t="s">
        <v>73</v>
      </c>
      <c r="AY430" s="243" t="s">
        <v>153</v>
      </c>
    </row>
    <row r="431" spans="2:51" s="11" customFormat="1" ht="13.5">
      <c r="B431" s="233"/>
      <c r="C431" s="234"/>
      <c r="D431" s="235" t="s">
        <v>162</v>
      </c>
      <c r="E431" s="236" t="s">
        <v>22</v>
      </c>
      <c r="F431" s="237" t="s">
        <v>653</v>
      </c>
      <c r="G431" s="234"/>
      <c r="H431" s="236" t="s">
        <v>22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162</v>
      </c>
      <c r="AU431" s="243" t="s">
        <v>82</v>
      </c>
      <c r="AV431" s="11" t="s">
        <v>24</v>
      </c>
      <c r="AW431" s="11" t="s">
        <v>37</v>
      </c>
      <c r="AX431" s="11" t="s">
        <v>73</v>
      </c>
      <c r="AY431" s="243" t="s">
        <v>153</v>
      </c>
    </row>
    <row r="432" spans="2:51" s="12" customFormat="1" ht="13.5">
      <c r="B432" s="244"/>
      <c r="C432" s="245"/>
      <c r="D432" s="235" t="s">
        <v>162</v>
      </c>
      <c r="E432" s="246" t="s">
        <v>22</v>
      </c>
      <c r="F432" s="247" t="s">
        <v>654</v>
      </c>
      <c r="G432" s="245"/>
      <c r="H432" s="248">
        <v>32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AT432" s="254" t="s">
        <v>162</v>
      </c>
      <c r="AU432" s="254" t="s">
        <v>82</v>
      </c>
      <c r="AV432" s="12" t="s">
        <v>82</v>
      </c>
      <c r="AW432" s="12" t="s">
        <v>37</v>
      </c>
      <c r="AX432" s="12" t="s">
        <v>24</v>
      </c>
      <c r="AY432" s="254" t="s">
        <v>153</v>
      </c>
    </row>
    <row r="433" spans="2:65" s="1" customFormat="1" ht="25.5" customHeight="1">
      <c r="B433" s="46"/>
      <c r="C433" s="221" t="s">
        <v>655</v>
      </c>
      <c r="D433" s="221" t="s">
        <v>155</v>
      </c>
      <c r="E433" s="222" t="s">
        <v>656</v>
      </c>
      <c r="F433" s="223" t="s">
        <v>657</v>
      </c>
      <c r="G433" s="224" t="s">
        <v>158</v>
      </c>
      <c r="H433" s="225">
        <v>127.095</v>
      </c>
      <c r="I433" s="226"/>
      <c r="J433" s="227">
        <f>ROUND(I433*H433,2)</f>
        <v>0</v>
      </c>
      <c r="K433" s="223" t="s">
        <v>159</v>
      </c>
      <c r="L433" s="72"/>
      <c r="M433" s="228" t="s">
        <v>22</v>
      </c>
      <c r="N433" s="229" t="s">
        <v>44</v>
      </c>
      <c r="O433" s="47"/>
      <c r="P433" s="230">
        <f>O433*H433</f>
        <v>0</v>
      </c>
      <c r="Q433" s="230">
        <v>0</v>
      </c>
      <c r="R433" s="230">
        <f>Q433*H433</f>
        <v>0</v>
      </c>
      <c r="S433" s="230">
        <v>0.01</v>
      </c>
      <c r="T433" s="231">
        <f>S433*H433</f>
        <v>1.27095</v>
      </c>
      <c r="AR433" s="24" t="s">
        <v>160</v>
      </c>
      <c r="AT433" s="24" t="s">
        <v>155</v>
      </c>
      <c r="AU433" s="24" t="s">
        <v>82</v>
      </c>
      <c r="AY433" s="24" t="s">
        <v>153</v>
      </c>
      <c r="BE433" s="232">
        <f>IF(N433="základní",J433,0)</f>
        <v>0</v>
      </c>
      <c r="BF433" s="232">
        <f>IF(N433="snížená",J433,0)</f>
        <v>0</v>
      </c>
      <c r="BG433" s="232">
        <f>IF(N433="zákl. přenesená",J433,0)</f>
        <v>0</v>
      </c>
      <c r="BH433" s="232">
        <f>IF(N433="sníž. přenesená",J433,0)</f>
        <v>0</v>
      </c>
      <c r="BI433" s="232">
        <f>IF(N433="nulová",J433,0)</f>
        <v>0</v>
      </c>
      <c r="BJ433" s="24" t="s">
        <v>24</v>
      </c>
      <c r="BK433" s="232">
        <f>ROUND(I433*H433,2)</f>
        <v>0</v>
      </c>
      <c r="BL433" s="24" t="s">
        <v>160</v>
      </c>
      <c r="BM433" s="24" t="s">
        <v>658</v>
      </c>
    </row>
    <row r="434" spans="2:51" s="11" customFormat="1" ht="13.5">
      <c r="B434" s="233"/>
      <c r="C434" s="234"/>
      <c r="D434" s="235" t="s">
        <v>162</v>
      </c>
      <c r="E434" s="236" t="s">
        <v>22</v>
      </c>
      <c r="F434" s="237" t="s">
        <v>367</v>
      </c>
      <c r="G434" s="234"/>
      <c r="H434" s="236" t="s">
        <v>22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AT434" s="243" t="s">
        <v>162</v>
      </c>
      <c r="AU434" s="243" t="s">
        <v>82</v>
      </c>
      <c r="AV434" s="11" t="s">
        <v>24</v>
      </c>
      <c r="AW434" s="11" t="s">
        <v>37</v>
      </c>
      <c r="AX434" s="11" t="s">
        <v>73</v>
      </c>
      <c r="AY434" s="243" t="s">
        <v>153</v>
      </c>
    </row>
    <row r="435" spans="2:51" s="12" customFormat="1" ht="13.5">
      <c r="B435" s="244"/>
      <c r="C435" s="245"/>
      <c r="D435" s="235" t="s">
        <v>162</v>
      </c>
      <c r="E435" s="246" t="s">
        <v>22</v>
      </c>
      <c r="F435" s="247" t="s">
        <v>659</v>
      </c>
      <c r="G435" s="245"/>
      <c r="H435" s="248">
        <v>127.095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AT435" s="254" t="s">
        <v>162</v>
      </c>
      <c r="AU435" s="254" t="s">
        <v>82</v>
      </c>
      <c r="AV435" s="12" t="s">
        <v>82</v>
      </c>
      <c r="AW435" s="12" t="s">
        <v>37</v>
      </c>
      <c r="AX435" s="12" t="s">
        <v>24</v>
      </c>
      <c r="AY435" s="254" t="s">
        <v>153</v>
      </c>
    </row>
    <row r="436" spans="2:65" s="1" customFormat="1" ht="25.5" customHeight="1">
      <c r="B436" s="46"/>
      <c r="C436" s="221" t="s">
        <v>660</v>
      </c>
      <c r="D436" s="221" t="s">
        <v>155</v>
      </c>
      <c r="E436" s="222" t="s">
        <v>661</v>
      </c>
      <c r="F436" s="223" t="s">
        <v>662</v>
      </c>
      <c r="G436" s="224" t="s">
        <v>158</v>
      </c>
      <c r="H436" s="225">
        <v>489.938</v>
      </c>
      <c r="I436" s="226"/>
      <c r="J436" s="227">
        <f>ROUND(I436*H436,2)</f>
        <v>0</v>
      </c>
      <c r="K436" s="223" t="s">
        <v>159</v>
      </c>
      <c r="L436" s="72"/>
      <c r="M436" s="228" t="s">
        <v>22</v>
      </c>
      <c r="N436" s="229" t="s">
        <v>44</v>
      </c>
      <c r="O436" s="47"/>
      <c r="P436" s="230">
        <f>O436*H436</f>
        <v>0</v>
      </c>
      <c r="Q436" s="230">
        <v>0</v>
      </c>
      <c r="R436" s="230">
        <f>Q436*H436</f>
        <v>0</v>
      </c>
      <c r="S436" s="230">
        <v>0.016</v>
      </c>
      <c r="T436" s="231">
        <f>S436*H436</f>
        <v>7.839008</v>
      </c>
      <c r="AR436" s="24" t="s">
        <v>160</v>
      </c>
      <c r="AT436" s="24" t="s">
        <v>155</v>
      </c>
      <c r="AU436" s="24" t="s">
        <v>82</v>
      </c>
      <c r="AY436" s="24" t="s">
        <v>153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24" t="s">
        <v>24</v>
      </c>
      <c r="BK436" s="232">
        <f>ROUND(I436*H436,2)</f>
        <v>0</v>
      </c>
      <c r="BL436" s="24" t="s">
        <v>160</v>
      </c>
      <c r="BM436" s="24" t="s">
        <v>663</v>
      </c>
    </row>
    <row r="437" spans="2:51" s="11" customFormat="1" ht="13.5">
      <c r="B437" s="233"/>
      <c r="C437" s="234"/>
      <c r="D437" s="235" t="s">
        <v>162</v>
      </c>
      <c r="E437" s="236" t="s">
        <v>22</v>
      </c>
      <c r="F437" s="237" t="s">
        <v>506</v>
      </c>
      <c r="G437" s="234"/>
      <c r="H437" s="236" t="s">
        <v>22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162</v>
      </c>
      <c r="AU437" s="243" t="s">
        <v>82</v>
      </c>
      <c r="AV437" s="11" t="s">
        <v>24</v>
      </c>
      <c r="AW437" s="11" t="s">
        <v>37</v>
      </c>
      <c r="AX437" s="11" t="s">
        <v>73</v>
      </c>
      <c r="AY437" s="243" t="s">
        <v>153</v>
      </c>
    </row>
    <row r="438" spans="2:51" s="12" customFormat="1" ht="13.5">
      <c r="B438" s="244"/>
      <c r="C438" s="245"/>
      <c r="D438" s="235" t="s">
        <v>162</v>
      </c>
      <c r="E438" s="246" t="s">
        <v>22</v>
      </c>
      <c r="F438" s="247" t="s">
        <v>507</v>
      </c>
      <c r="G438" s="245"/>
      <c r="H438" s="248">
        <v>591.7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AT438" s="254" t="s">
        <v>162</v>
      </c>
      <c r="AU438" s="254" t="s">
        <v>82</v>
      </c>
      <c r="AV438" s="12" t="s">
        <v>82</v>
      </c>
      <c r="AW438" s="12" t="s">
        <v>37</v>
      </c>
      <c r="AX438" s="12" t="s">
        <v>73</v>
      </c>
      <c r="AY438" s="254" t="s">
        <v>153</v>
      </c>
    </row>
    <row r="439" spans="2:51" s="12" customFormat="1" ht="13.5">
      <c r="B439" s="244"/>
      <c r="C439" s="245"/>
      <c r="D439" s="235" t="s">
        <v>162</v>
      </c>
      <c r="E439" s="246" t="s">
        <v>22</v>
      </c>
      <c r="F439" s="247" t="s">
        <v>508</v>
      </c>
      <c r="G439" s="245"/>
      <c r="H439" s="248">
        <v>-152.515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AT439" s="254" t="s">
        <v>162</v>
      </c>
      <c r="AU439" s="254" t="s">
        <v>82</v>
      </c>
      <c r="AV439" s="12" t="s">
        <v>82</v>
      </c>
      <c r="AW439" s="12" t="s">
        <v>37</v>
      </c>
      <c r="AX439" s="12" t="s">
        <v>73</v>
      </c>
      <c r="AY439" s="254" t="s">
        <v>153</v>
      </c>
    </row>
    <row r="440" spans="2:51" s="11" customFormat="1" ht="13.5">
      <c r="B440" s="233"/>
      <c r="C440" s="234"/>
      <c r="D440" s="235" t="s">
        <v>162</v>
      </c>
      <c r="E440" s="236" t="s">
        <v>22</v>
      </c>
      <c r="F440" s="237" t="s">
        <v>482</v>
      </c>
      <c r="G440" s="234"/>
      <c r="H440" s="236" t="s">
        <v>22</v>
      </c>
      <c r="I440" s="238"/>
      <c r="J440" s="234"/>
      <c r="K440" s="234"/>
      <c r="L440" s="239"/>
      <c r="M440" s="240"/>
      <c r="N440" s="241"/>
      <c r="O440" s="241"/>
      <c r="P440" s="241"/>
      <c r="Q440" s="241"/>
      <c r="R440" s="241"/>
      <c r="S440" s="241"/>
      <c r="T440" s="242"/>
      <c r="AT440" s="243" t="s">
        <v>162</v>
      </c>
      <c r="AU440" s="243" t="s">
        <v>82</v>
      </c>
      <c r="AV440" s="11" t="s">
        <v>24</v>
      </c>
      <c r="AW440" s="11" t="s">
        <v>37</v>
      </c>
      <c r="AX440" s="11" t="s">
        <v>73</v>
      </c>
      <c r="AY440" s="243" t="s">
        <v>153</v>
      </c>
    </row>
    <row r="441" spans="2:51" s="12" customFormat="1" ht="13.5">
      <c r="B441" s="244"/>
      <c r="C441" s="245"/>
      <c r="D441" s="235" t="s">
        <v>162</v>
      </c>
      <c r="E441" s="246" t="s">
        <v>22</v>
      </c>
      <c r="F441" s="247" t="s">
        <v>509</v>
      </c>
      <c r="G441" s="245"/>
      <c r="H441" s="248">
        <v>50.753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AT441" s="254" t="s">
        <v>162</v>
      </c>
      <c r="AU441" s="254" t="s">
        <v>82</v>
      </c>
      <c r="AV441" s="12" t="s">
        <v>82</v>
      </c>
      <c r="AW441" s="12" t="s">
        <v>37</v>
      </c>
      <c r="AX441" s="12" t="s">
        <v>73</v>
      </c>
      <c r="AY441" s="254" t="s">
        <v>153</v>
      </c>
    </row>
    <row r="442" spans="2:51" s="13" customFormat="1" ht="13.5">
      <c r="B442" s="255"/>
      <c r="C442" s="256"/>
      <c r="D442" s="235" t="s">
        <v>162</v>
      </c>
      <c r="E442" s="257" t="s">
        <v>22</v>
      </c>
      <c r="F442" s="258" t="s">
        <v>172</v>
      </c>
      <c r="G442" s="256"/>
      <c r="H442" s="259">
        <v>489.938</v>
      </c>
      <c r="I442" s="260"/>
      <c r="J442" s="256"/>
      <c r="K442" s="256"/>
      <c r="L442" s="261"/>
      <c r="M442" s="262"/>
      <c r="N442" s="263"/>
      <c r="O442" s="263"/>
      <c r="P442" s="263"/>
      <c r="Q442" s="263"/>
      <c r="R442" s="263"/>
      <c r="S442" s="263"/>
      <c r="T442" s="264"/>
      <c r="AT442" s="265" t="s">
        <v>162</v>
      </c>
      <c r="AU442" s="265" t="s">
        <v>82</v>
      </c>
      <c r="AV442" s="13" t="s">
        <v>160</v>
      </c>
      <c r="AW442" s="13" t="s">
        <v>37</v>
      </c>
      <c r="AX442" s="13" t="s">
        <v>24</v>
      </c>
      <c r="AY442" s="265" t="s">
        <v>153</v>
      </c>
    </row>
    <row r="443" spans="2:65" s="1" customFormat="1" ht="16.5" customHeight="1">
      <c r="B443" s="46"/>
      <c r="C443" s="221" t="s">
        <v>664</v>
      </c>
      <c r="D443" s="221" t="s">
        <v>155</v>
      </c>
      <c r="E443" s="222" t="s">
        <v>665</v>
      </c>
      <c r="F443" s="223" t="s">
        <v>666</v>
      </c>
      <c r="G443" s="224" t="s">
        <v>158</v>
      </c>
      <c r="H443" s="225">
        <v>74.66</v>
      </c>
      <c r="I443" s="226"/>
      <c r="J443" s="227">
        <f>ROUND(I443*H443,2)</f>
        <v>0</v>
      </c>
      <c r="K443" s="223" t="s">
        <v>22</v>
      </c>
      <c r="L443" s="72"/>
      <c r="M443" s="228" t="s">
        <v>22</v>
      </c>
      <c r="N443" s="229" t="s">
        <v>44</v>
      </c>
      <c r="O443" s="47"/>
      <c r="P443" s="230">
        <f>O443*H443</f>
        <v>0</v>
      </c>
      <c r="Q443" s="230">
        <v>0.03885</v>
      </c>
      <c r="R443" s="230">
        <f>Q443*H443</f>
        <v>2.900541</v>
      </c>
      <c r="S443" s="230">
        <v>0</v>
      </c>
      <c r="T443" s="231">
        <f>S443*H443</f>
        <v>0</v>
      </c>
      <c r="AR443" s="24" t="s">
        <v>160</v>
      </c>
      <c r="AT443" s="24" t="s">
        <v>155</v>
      </c>
      <c r="AU443" s="24" t="s">
        <v>82</v>
      </c>
      <c r="AY443" s="24" t="s">
        <v>153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24" t="s">
        <v>24</v>
      </c>
      <c r="BK443" s="232">
        <f>ROUND(I443*H443,2)</f>
        <v>0</v>
      </c>
      <c r="BL443" s="24" t="s">
        <v>160</v>
      </c>
      <c r="BM443" s="24" t="s">
        <v>667</v>
      </c>
    </row>
    <row r="444" spans="2:51" s="11" customFormat="1" ht="13.5">
      <c r="B444" s="233"/>
      <c r="C444" s="234"/>
      <c r="D444" s="235" t="s">
        <v>162</v>
      </c>
      <c r="E444" s="236" t="s">
        <v>22</v>
      </c>
      <c r="F444" s="237" t="s">
        <v>163</v>
      </c>
      <c r="G444" s="234"/>
      <c r="H444" s="236" t="s">
        <v>22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162</v>
      </c>
      <c r="AU444" s="243" t="s">
        <v>82</v>
      </c>
      <c r="AV444" s="11" t="s">
        <v>24</v>
      </c>
      <c r="AW444" s="11" t="s">
        <v>37</v>
      </c>
      <c r="AX444" s="11" t="s">
        <v>73</v>
      </c>
      <c r="AY444" s="243" t="s">
        <v>153</v>
      </c>
    </row>
    <row r="445" spans="2:51" s="11" customFormat="1" ht="13.5">
      <c r="B445" s="233"/>
      <c r="C445" s="234"/>
      <c r="D445" s="235" t="s">
        <v>162</v>
      </c>
      <c r="E445" s="236" t="s">
        <v>22</v>
      </c>
      <c r="F445" s="237" t="s">
        <v>607</v>
      </c>
      <c r="G445" s="234"/>
      <c r="H445" s="236" t="s">
        <v>22</v>
      </c>
      <c r="I445" s="238"/>
      <c r="J445" s="234"/>
      <c r="K445" s="234"/>
      <c r="L445" s="239"/>
      <c r="M445" s="240"/>
      <c r="N445" s="241"/>
      <c r="O445" s="241"/>
      <c r="P445" s="241"/>
      <c r="Q445" s="241"/>
      <c r="R445" s="241"/>
      <c r="S445" s="241"/>
      <c r="T445" s="242"/>
      <c r="AT445" s="243" t="s">
        <v>162</v>
      </c>
      <c r="AU445" s="243" t="s">
        <v>82</v>
      </c>
      <c r="AV445" s="11" t="s">
        <v>24</v>
      </c>
      <c r="AW445" s="11" t="s">
        <v>37</v>
      </c>
      <c r="AX445" s="11" t="s">
        <v>73</v>
      </c>
      <c r="AY445" s="243" t="s">
        <v>153</v>
      </c>
    </row>
    <row r="446" spans="2:51" s="11" customFormat="1" ht="13.5">
      <c r="B446" s="233"/>
      <c r="C446" s="234"/>
      <c r="D446" s="235" t="s">
        <v>162</v>
      </c>
      <c r="E446" s="236" t="s">
        <v>22</v>
      </c>
      <c r="F446" s="237" t="s">
        <v>608</v>
      </c>
      <c r="G446" s="234"/>
      <c r="H446" s="236" t="s">
        <v>22</v>
      </c>
      <c r="I446" s="238"/>
      <c r="J446" s="234"/>
      <c r="K446" s="234"/>
      <c r="L446" s="239"/>
      <c r="M446" s="240"/>
      <c r="N446" s="241"/>
      <c r="O446" s="241"/>
      <c r="P446" s="241"/>
      <c r="Q446" s="241"/>
      <c r="R446" s="241"/>
      <c r="S446" s="241"/>
      <c r="T446" s="242"/>
      <c r="AT446" s="243" t="s">
        <v>162</v>
      </c>
      <c r="AU446" s="243" t="s">
        <v>82</v>
      </c>
      <c r="AV446" s="11" t="s">
        <v>24</v>
      </c>
      <c r="AW446" s="11" t="s">
        <v>37</v>
      </c>
      <c r="AX446" s="11" t="s">
        <v>73</v>
      </c>
      <c r="AY446" s="243" t="s">
        <v>153</v>
      </c>
    </row>
    <row r="447" spans="2:51" s="11" customFormat="1" ht="13.5">
      <c r="B447" s="233"/>
      <c r="C447" s="234"/>
      <c r="D447" s="235" t="s">
        <v>162</v>
      </c>
      <c r="E447" s="236" t="s">
        <v>22</v>
      </c>
      <c r="F447" s="237" t="s">
        <v>609</v>
      </c>
      <c r="G447" s="234"/>
      <c r="H447" s="236" t="s">
        <v>22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162</v>
      </c>
      <c r="AU447" s="243" t="s">
        <v>82</v>
      </c>
      <c r="AV447" s="11" t="s">
        <v>24</v>
      </c>
      <c r="AW447" s="11" t="s">
        <v>37</v>
      </c>
      <c r="AX447" s="11" t="s">
        <v>73</v>
      </c>
      <c r="AY447" s="243" t="s">
        <v>153</v>
      </c>
    </row>
    <row r="448" spans="2:51" s="12" customFormat="1" ht="13.5">
      <c r="B448" s="244"/>
      <c r="C448" s="245"/>
      <c r="D448" s="235" t="s">
        <v>162</v>
      </c>
      <c r="E448" s="246" t="s">
        <v>22</v>
      </c>
      <c r="F448" s="247" t="s">
        <v>610</v>
      </c>
      <c r="G448" s="245"/>
      <c r="H448" s="248">
        <v>59.46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AT448" s="254" t="s">
        <v>162</v>
      </c>
      <c r="AU448" s="254" t="s">
        <v>82</v>
      </c>
      <c r="AV448" s="12" t="s">
        <v>82</v>
      </c>
      <c r="AW448" s="12" t="s">
        <v>37</v>
      </c>
      <c r="AX448" s="12" t="s">
        <v>73</v>
      </c>
      <c r="AY448" s="254" t="s">
        <v>153</v>
      </c>
    </row>
    <row r="449" spans="2:51" s="11" customFormat="1" ht="13.5">
      <c r="B449" s="233"/>
      <c r="C449" s="234"/>
      <c r="D449" s="235" t="s">
        <v>162</v>
      </c>
      <c r="E449" s="236" t="s">
        <v>22</v>
      </c>
      <c r="F449" s="237" t="s">
        <v>611</v>
      </c>
      <c r="G449" s="234"/>
      <c r="H449" s="236" t="s">
        <v>22</v>
      </c>
      <c r="I449" s="238"/>
      <c r="J449" s="234"/>
      <c r="K449" s="234"/>
      <c r="L449" s="239"/>
      <c r="M449" s="240"/>
      <c r="N449" s="241"/>
      <c r="O449" s="241"/>
      <c r="P449" s="241"/>
      <c r="Q449" s="241"/>
      <c r="R449" s="241"/>
      <c r="S449" s="241"/>
      <c r="T449" s="242"/>
      <c r="AT449" s="243" t="s">
        <v>162</v>
      </c>
      <c r="AU449" s="243" t="s">
        <v>82</v>
      </c>
      <c r="AV449" s="11" t="s">
        <v>24</v>
      </c>
      <c r="AW449" s="11" t="s">
        <v>37</v>
      </c>
      <c r="AX449" s="11" t="s">
        <v>73</v>
      </c>
      <c r="AY449" s="243" t="s">
        <v>153</v>
      </c>
    </row>
    <row r="450" spans="2:51" s="12" customFormat="1" ht="13.5">
      <c r="B450" s="244"/>
      <c r="C450" s="245"/>
      <c r="D450" s="235" t="s">
        <v>162</v>
      </c>
      <c r="E450" s="246" t="s">
        <v>22</v>
      </c>
      <c r="F450" s="247" t="s">
        <v>612</v>
      </c>
      <c r="G450" s="245"/>
      <c r="H450" s="248">
        <v>15.2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AT450" s="254" t="s">
        <v>162</v>
      </c>
      <c r="AU450" s="254" t="s">
        <v>82</v>
      </c>
      <c r="AV450" s="12" t="s">
        <v>82</v>
      </c>
      <c r="AW450" s="12" t="s">
        <v>37</v>
      </c>
      <c r="AX450" s="12" t="s">
        <v>73</v>
      </c>
      <c r="AY450" s="254" t="s">
        <v>153</v>
      </c>
    </row>
    <row r="451" spans="2:51" s="13" customFormat="1" ht="13.5">
      <c r="B451" s="255"/>
      <c r="C451" s="256"/>
      <c r="D451" s="235" t="s">
        <v>162</v>
      </c>
      <c r="E451" s="257" t="s">
        <v>22</v>
      </c>
      <c r="F451" s="258" t="s">
        <v>172</v>
      </c>
      <c r="G451" s="256"/>
      <c r="H451" s="259">
        <v>74.66</v>
      </c>
      <c r="I451" s="260"/>
      <c r="J451" s="256"/>
      <c r="K451" s="256"/>
      <c r="L451" s="261"/>
      <c r="M451" s="262"/>
      <c r="N451" s="263"/>
      <c r="O451" s="263"/>
      <c r="P451" s="263"/>
      <c r="Q451" s="263"/>
      <c r="R451" s="263"/>
      <c r="S451" s="263"/>
      <c r="T451" s="264"/>
      <c r="AT451" s="265" t="s">
        <v>162</v>
      </c>
      <c r="AU451" s="265" t="s">
        <v>82</v>
      </c>
      <c r="AV451" s="13" t="s">
        <v>160</v>
      </c>
      <c r="AW451" s="13" t="s">
        <v>37</v>
      </c>
      <c r="AX451" s="13" t="s">
        <v>24</v>
      </c>
      <c r="AY451" s="265" t="s">
        <v>153</v>
      </c>
    </row>
    <row r="452" spans="2:63" s="10" customFormat="1" ht="29.85" customHeight="1">
      <c r="B452" s="205"/>
      <c r="C452" s="206"/>
      <c r="D452" s="207" t="s">
        <v>72</v>
      </c>
      <c r="E452" s="219" t="s">
        <v>668</v>
      </c>
      <c r="F452" s="219" t="s">
        <v>669</v>
      </c>
      <c r="G452" s="206"/>
      <c r="H452" s="206"/>
      <c r="I452" s="209"/>
      <c r="J452" s="220">
        <f>BK452</f>
        <v>0</v>
      </c>
      <c r="K452" s="206"/>
      <c r="L452" s="211"/>
      <c r="M452" s="212"/>
      <c r="N452" s="213"/>
      <c r="O452" s="213"/>
      <c r="P452" s="214">
        <f>SUM(P453:P466)</f>
        <v>0</v>
      </c>
      <c r="Q452" s="213"/>
      <c r="R452" s="214">
        <f>SUM(R453:R466)</f>
        <v>0</v>
      </c>
      <c r="S452" s="213"/>
      <c r="T452" s="215">
        <f>SUM(T453:T466)</f>
        <v>0</v>
      </c>
      <c r="AR452" s="216" t="s">
        <v>24</v>
      </c>
      <c r="AT452" s="217" t="s">
        <v>72</v>
      </c>
      <c r="AU452" s="217" t="s">
        <v>24</v>
      </c>
      <c r="AY452" s="216" t="s">
        <v>153</v>
      </c>
      <c r="BK452" s="218">
        <f>SUM(BK453:BK466)</f>
        <v>0</v>
      </c>
    </row>
    <row r="453" spans="2:65" s="1" customFormat="1" ht="25.5" customHeight="1">
      <c r="B453" s="46"/>
      <c r="C453" s="221" t="s">
        <v>670</v>
      </c>
      <c r="D453" s="221" t="s">
        <v>155</v>
      </c>
      <c r="E453" s="222" t="s">
        <v>671</v>
      </c>
      <c r="F453" s="223" t="s">
        <v>672</v>
      </c>
      <c r="G453" s="224" t="s">
        <v>158</v>
      </c>
      <c r="H453" s="225">
        <v>656</v>
      </c>
      <c r="I453" s="226"/>
      <c r="J453" s="227">
        <f>ROUND(I453*H453,2)</f>
        <v>0</v>
      </c>
      <c r="K453" s="223" t="s">
        <v>159</v>
      </c>
      <c r="L453" s="72"/>
      <c r="M453" s="228" t="s">
        <v>22</v>
      </c>
      <c r="N453" s="229" t="s">
        <v>44</v>
      </c>
      <c r="O453" s="47"/>
      <c r="P453" s="230">
        <f>O453*H453</f>
        <v>0</v>
      </c>
      <c r="Q453" s="230">
        <v>0</v>
      </c>
      <c r="R453" s="230">
        <f>Q453*H453</f>
        <v>0</v>
      </c>
      <c r="S453" s="230">
        <v>0</v>
      </c>
      <c r="T453" s="231">
        <f>S453*H453</f>
        <v>0</v>
      </c>
      <c r="AR453" s="24" t="s">
        <v>160</v>
      </c>
      <c r="AT453" s="24" t="s">
        <v>155</v>
      </c>
      <c r="AU453" s="24" t="s">
        <v>82</v>
      </c>
      <c r="AY453" s="24" t="s">
        <v>153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24" t="s">
        <v>24</v>
      </c>
      <c r="BK453" s="232">
        <f>ROUND(I453*H453,2)</f>
        <v>0</v>
      </c>
      <c r="BL453" s="24" t="s">
        <v>160</v>
      </c>
      <c r="BM453" s="24" t="s">
        <v>673</v>
      </c>
    </row>
    <row r="454" spans="2:51" s="11" customFormat="1" ht="13.5">
      <c r="B454" s="233"/>
      <c r="C454" s="234"/>
      <c r="D454" s="235" t="s">
        <v>162</v>
      </c>
      <c r="E454" s="236" t="s">
        <v>22</v>
      </c>
      <c r="F454" s="237" t="s">
        <v>674</v>
      </c>
      <c r="G454" s="234"/>
      <c r="H454" s="236" t="s">
        <v>22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AT454" s="243" t="s">
        <v>162</v>
      </c>
      <c r="AU454" s="243" t="s">
        <v>82</v>
      </c>
      <c r="AV454" s="11" t="s">
        <v>24</v>
      </c>
      <c r="AW454" s="11" t="s">
        <v>37</v>
      </c>
      <c r="AX454" s="11" t="s">
        <v>73</v>
      </c>
      <c r="AY454" s="243" t="s">
        <v>153</v>
      </c>
    </row>
    <row r="455" spans="2:51" s="12" customFormat="1" ht="13.5">
      <c r="B455" s="244"/>
      <c r="C455" s="245"/>
      <c r="D455" s="235" t="s">
        <v>162</v>
      </c>
      <c r="E455" s="246" t="s">
        <v>22</v>
      </c>
      <c r="F455" s="247" t="s">
        <v>675</v>
      </c>
      <c r="G455" s="245"/>
      <c r="H455" s="248">
        <v>656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AT455" s="254" t="s">
        <v>162</v>
      </c>
      <c r="AU455" s="254" t="s">
        <v>82</v>
      </c>
      <c r="AV455" s="12" t="s">
        <v>82</v>
      </c>
      <c r="AW455" s="12" t="s">
        <v>37</v>
      </c>
      <c r="AX455" s="12" t="s">
        <v>24</v>
      </c>
      <c r="AY455" s="254" t="s">
        <v>153</v>
      </c>
    </row>
    <row r="456" spans="2:65" s="1" customFormat="1" ht="25.5" customHeight="1">
      <c r="B456" s="46"/>
      <c r="C456" s="221" t="s">
        <v>676</v>
      </c>
      <c r="D456" s="221" t="s">
        <v>155</v>
      </c>
      <c r="E456" s="222" t="s">
        <v>677</v>
      </c>
      <c r="F456" s="223" t="s">
        <v>678</v>
      </c>
      <c r="G456" s="224" t="s">
        <v>158</v>
      </c>
      <c r="H456" s="225">
        <v>39360</v>
      </c>
      <c r="I456" s="226"/>
      <c r="J456" s="227">
        <f>ROUND(I456*H456,2)</f>
        <v>0</v>
      </c>
      <c r="K456" s="223" t="s">
        <v>159</v>
      </c>
      <c r="L456" s="72"/>
      <c r="M456" s="228" t="s">
        <v>22</v>
      </c>
      <c r="N456" s="229" t="s">
        <v>44</v>
      </c>
      <c r="O456" s="47"/>
      <c r="P456" s="230">
        <f>O456*H456</f>
        <v>0</v>
      </c>
      <c r="Q456" s="230">
        <v>0</v>
      </c>
      <c r="R456" s="230">
        <f>Q456*H456</f>
        <v>0</v>
      </c>
      <c r="S456" s="230">
        <v>0</v>
      </c>
      <c r="T456" s="231">
        <f>S456*H456</f>
        <v>0</v>
      </c>
      <c r="AR456" s="24" t="s">
        <v>160</v>
      </c>
      <c r="AT456" s="24" t="s">
        <v>155</v>
      </c>
      <c r="AU456" s="24" t="s">
        <v>82</v>
      </c>
      <c r="AY456" s="24" t="s">
        <v>153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24" t="s">
        <v>24</v>
      </c>
      <c r="BK456" s="232">
        <f>ROUND(I456*H456,2)</f>
        <v>0</v>
      </c>
      <c r="BL456" s="24" t="s">
        <v>160</v>
      </c>
      <c r="BM456" s="24" t="s">
        <v>679</v>
      </c>
    </row>
    <row r="457" spans="2:51" s="12" customFormat="1" ht="13.5">
      <c r="B457" s="244"/>
      <c r="C457" s="245"/>
      <c r="D457" s="235" t="s">
        <v>162</v>
      </c>
      <c r="E457" s="246" t="s">
        <v>22</v>
      </c>
      <c r="F457" s="247" t="s">
        <v>680</v>
      </c>
      <c r="G457" s="245"/>
      <c r="H457" s="248">
        <v>39360</v>
      </c>
      <c r="I457" s="249"/>
      <c r="J457" s="245"/>
      <c r="K457" s="245"/>
      <c r="L457" s="250"/>
      <c r="M457" s="251"/>
      <c r="N457" s="252"/>
      <c r="O457" s="252"/>
      <c r="P457" s="252"/>
      <c r="Q457" s="252"/>
      <c r="R457" s="252"/>
      <c r="S457" s="252"/>
      <c r="T457" s="253"/>
      <c r="AT457" s="254" t="s">
        <v>162</v>
      </c>
      <c r="AU457" s="254" t="s">
        <v>82</v>
      </c>
      <c r="AV457" s="12" t="s">
        <v>82</v>
      </c>
      <c r="AW457" s="12" t="s">
        <v>37</v>
      </c>
      <c r="AX457" s="12" t="s">
        <v>24</v>
      </c>
      <c r="AY457" s="254" t="s">
        <v>153</v>
      </c>
    </row>
    <row r="458" spans="2:65" s="1" customFormat="1" ht="25.5" customHeight="1">
      <c r="B458" s="46"/>
      <c r="C458" s="221" t="s">
        <v>681</v>
      </c>
      <c r="D458" s="221" t="s">
        <v>155</v>
      </c>
      <c r="E458" s="222" t="s">
        <v>682</v>
      </c>
      <c r="F458" s="223" t="s">
        <v>683</v>
      </c>
      <c r="G458" s="224" t="s">
        <v>158</v>
      </c>
      <c r="H458" s="225">
        <v>656</v>
      </c>
      <c r="I458" s="226"/>
      <c r="J458" s="227">
        <f>ROUND(I458*H458,2)</f>
        <v>0</v>
      </c>
      <c r="K458" s="223" t="s">
        <v>159</v>
      </c>
      <c r="L458" s="72"/>
      <c r="M458" s="228" t="s">
        <v>22</v>
      </c>
      <c r="N458" s="229" t="s">
        <v>44</v>
      </c>
      <c r="O458" s="47"/>
      <c r="P458" s="230">
        <f>O458*H458</f>
        <v>0</v>
      </c>
      <c r="Q458" s="230">
        <v>0</v>
      </c>
      <c r="R458" s="230">
        <f>Q458*H458</f>
        <v>0</v>
      </c>
      <c r="S458" s="230">
        <v>0</v>
      </c>
      <c r="T458" s="231">
        <f>S458*H458</f>
        <v>0</v>
      </c>
      <c r="AR458" s="24" t="s">
        <v>160</v>
      </c>
      <c r="AT458" s="24" t="s">
        <v>155</v>
      </c>
      <c r="AU458" s="24" t="s">
        <v>82</v>
      </c>
      <c r="AY458" s="24" t="s">
        <v>153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24" t="s">
        <v>24</v>
      </c>
      <c r="BK458" s="232">
        <f>ROUND(I458*H458,2)</f>
        <v>0</v>
      </c>
      <c r="BL458" s="24" t="s">
        <v>160</v>
      </c>
      <c r="BM458" s="24" t="s">
        <v>684</v>
      </c>
    </row>
    <row r="459" spans="2:65" s="1" customFormat="1" ht="16.5" customHeight="1">
      <c r="B459" s="46"/>
      <c r="C459" s="221" t="s">
        <v>668</v>
      </c>
      <c r="D459" s="221" t="s">
        <v>155</v>
      </c>
      <c r="E459" s="222" t="s">
        <v>685</v>
      </c>
      <c r="F459" s="223" t="s">
        <v>686</v>
      </c>
      <c r="G459" s="224" t="s">
        <v>158</v>
      </c>
      <c r="H459" s="225">
        <v>656</v>
      </c>
      <c r="I459" s="226"/>
      <c r="J459" s="227">
        <f>ROUND(I459*H459,2)</f>
        <v>0</v>
      </c>
      <c r="K459" s="223" t="s">
        <v>159</v>
      </c>
      <c r="L459" s="72"/>
      <c r="M459" s="228" t="s">
        <v>22</v>
      </c>
      <c r="N459" s="229" t="s">
        <v>44</v>
      </c>
      <c r="O459" s="47"/>
      <c r="P459" s="230">
        <f>O459*H459</f>
        <v>0</v>
      </c>
      <c r="Q459" s="230">
        <v>0</v>
      </c>
      <c r="R459" s="230">
        <f>Q459*H459</f>
        <v>0</v>
      </c>
      <c r="S459" s="230">
        <v>0</v>
      </c>
      <c r="T459" s="231">
        <f>S459*H459</f>
        <v>0</v>
      </c>
      <c r="AR459" s="24" t="s">
        <v>160</v>
      </c>
      <c r="AT459" s="24" t="s">
        <v>155</v>
      </c>
      <c r="AU459" s="24" t="s">
        <v>82</v>
      </c>
      <c r="AY459" s="24" t="s">
        <v>153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24" t="s">
        <v>24</v>
      </c>
      <c r="BK459" s="232">
        <f>ROUND(I459*H459,2)</f>
        <v>0</v>
      </c>
      <c r="BL459" s="24" t="s">
        <v>160</v>
      </c>
      <c r="BM459" s="24" t="s">
        <v>687</v>
      </c>
    </row>
    <row r="460" spans="2:65" s="1" customFormat="1" ht="16.5" customHeight="1">
      <c r="B460" s="46"/>
      <c r="C460" s="221" t="s">
        <v>688</v>
      </c>
      <c r="D460" s="221" t="s">
        <v>155</v>
      </c>
      <c r="E460" s="222" t="s">
        <v>689</v>
      </c>
      <c r="F460" s="223" t="s">
        <v>690</v>
      </c>
      <c r="G460" s="224" t="s">
        <v>158</v>
      </c>
      <c r="H460" s="225">
        <v>36360</v>
      </c>
      <c r="I460" s="226"/>
      <c r="J460" s="227">
        <f>ROUND(I460*H460,2)</f>
        <v>0</v>
      </c>
      <c r="K460" s="223" t="s">
        <v>159</v>
      </c>
      <c r="L460" s="72"/>
      <c r="M460" s="228" t="s">
        <v>22</v>
      </c>
      <c r="N460" s="229" t="s">
        <v>44</v>
      </c>
      <c r="O460" s="47"/>
      <c r="P460" s="230">
        <f>O460*H460</f>
        <v>0</v>
      </c>
      <c r="Q460" s="230">
        <v>0</v>
      </c>
      <c r="R460" s="230">
        <f>Q460*H460</f>
        <v>0</v>
      </c>
      <c r="S460" s="230">
        <v>0</v>
      </c>
      <c r="T460" s="231">
        <f>S460*H460</f>
        <v>0</v>
      </c>
      <c r="AR460" s="24" t="s">
        <v>160</v>
      </c>
      <c r="AT460" s="24" t="s">
        <v>155</v>
      </c>
      <c r="AU460" s="24" t="s">
        <v>82</v>
      </c>
      <c r="AY460" s="24" t="s">
        <v>153</v>
      </c>
      <c r="BE460" s="232">
        <f>IF(N460="základní",J460,0)</f>
        <v>0</v>
      </c>
      <c r="BF460" s="232">
        <f>IF(N460="snížená",J460,0)</f>
        <v>0</v>
      </c>
      <c r="BG460" s="232">
        <f>IF(N460="zákl. přenesená",J460,0)</f>
        <v>0</v>
      </c>
      <c r="BH460" s="232">
        <f>IF(N460="sníž. přenesená",J460,0)</f>
        <v>0</v>
      </c>
      <c r="BI460" s="232">
        <f>IF(N460="nulová",J460,0)</f>
        <v>0</v>
      </c>
      <c r="BJ460" s="24" t="s">
        <v>24</v>
      </c>
      <c r="BK460" s="232">
        <f>ROUND(I460*H460,2)</f>
        <v>0</v>
      </c>
      <c r="BL460" s="24" t="s">
        <v>160</v>
      </c>
      <c r="BM460" s="24" t="s">
        <v>691</v>
      </c>
    </row>
    <row r="461" spans="2:65" s="1" customFormat="1" ht="16.5" customHeight="1">
      <c r="B461" s="46"/>
      <c r="C461" s="221" t="s">
        <v>692</v>
      </c>
      <c r="D461" s="221" t="s">
        <v>155</v>
      </c>
      <c r="E461" s="222" t="s">
        <v>693</v>
      </c>
      <c r="F461" s="223" t="s">
        <v>694</v>
      </c>
      <c r="G461" s="224" t="s">
        <v>158</v>
      </c>
      <c r="H461" s="225">
        <v>656</v>
      </c>
      <c r="I461" s="226"/>
      <c r="J461" s="227">
        <f>ROUND(I461*H461,2)</f>
        <v>0</v>
      </c>
      <c r="K461" s="223" t="s">
        <v>159</v>
      </c>
      <c r="L461" s="72"/>
      <c r="M461" s="228" t="s">
        <v>22</v>
      </c>
      <c r="N461" s="229" t="s">
        <v>44</v>
      </c>
      <c r="O461" s="47"/>
      <c r="P461" s="230">
        <f>O461*H461</f>
        <v>0</v>
      </c>
      <c r="Q461" s="230">
        <v>0</v>
      </c>
      <c r="R461" s="230">
        <f>Q461*H461</f>
        <v>0</v>
      </c>
      <c r="S461" s="230">
        <v>0</v>
      </c>
      <c r="T461" s="231">
        <f>S461*H461</f>
        <v>0</v>
      </c>
      <c r="AR461" s="24" t="s">
        <v>160</v>
      </c>
      <c r="AT461" s="24" t="s">
        <v>155</v>
      </c>
      <c r="AU461" s="24" t="s">
        <v>82</v>
      </c>
      <c r="AY461" s="24" t="s">
        <v>153</v>
      </c>
      <c r="BE461" s="232">
        <f>IF(N461="základní",J461,0)</f>
        <v>0</v>
      </c>
      <c r="BF461" s="232">
        <f>IF(N461="snížená",J461,0)</f>
        <v>0</v>
      </c>
      <c r="BG461" s="232">
        <f>IF(N461="zákl. přenesená",J461,0)</f>
        <v>0</v>
      </c>
      <c r="BH461" s="232">
        <f>IF(N461="sníž. přenesená",J461,0)</f>
        <v>0</v>
      </c>
      <c r="BI461" s="232">
        <f>IF(N461="nulová",J461,0)</f>
        <v>0</v>
      </c>
      <c r="BJ461" s="24" t="s">
        <v>24</v>
      </c>
      <c r="BK461" s="232">
        <f>ROUND(I461*H461,2)</f>
        <v>0</v>
      </c>
      <c r="BL461" s="24" t="s">
        <v>160</v>
      </c>
      <c r="BM461" s="24" t="s">
        <v>695</v>
      </c>
    </row>
    <row r="462" spans="2:65" s="1" customFormat="1" ht="16.5" customHeight="1">
      <c r="B462" s="46"/>
      <c r="C462" s="221" t="s">
        <v>696</v>
      </c>
      <c r="D462" s="221" t="s">
        <v>155</v>
      </c>
      <c r="E462" s="222" t="s">
        <v>697</v>
      </c>
      <c r="F462" s="223" t="s">
        <v>698</v>
      </c>
      <c r="G462" s="224" t="s">
        <v>187</v>
      </c>
      <c r="H462" s="225">
        <v>6</v>
      </c>
      <c r="I462" s="226"/>
      <c r="J462" s="227">
        <f>ROUND(I462*H462,2)</f>
        <v>0</v>
      </c>
      <c r="K462" s="223" t="s">
        <v>159</v>
      </c>
      <c r="L462" s="72"/>
      <c r="M462" s="228" t="s">
        <v>22</v>
      </c>
      <c r="N462" s="229" t="s">
        <v>44</v>
      </c>
      <c r="O462" s="47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AR462" s="24" t="s">
        <v>160</v>
      </c>
      <c r="AT462" s="24" t="s">
        <v>155</v>
      </c>
      <c r="AU462" s="24" t="s">
        <v>82</v>
      </c>
      <c r="AY462" s="24" t="s">
        <v>153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24" t="s">
        <v>24</v>
      </c>
      <c r="BK462" s="232">
        <f>ROUND(I462*H462,2)</f>
        <v>0</v>
      </c>
      <c r="BL462" s="24" t="s">
        <v>160</v>
      </c>
      <c r="BM462" s="24" t="s">
        <v>699</v>
      </c>
    </row>
    <row r="463" spans="2:51" s="12" customFormat="1" ht="13.5">
      <c r="B463" s="244"/>
      <c r="C463" s="245"/>
      <c r="D463" s="235" t="s">
        <v>162</v>
      </c>
      <c r="E463" s="246" t="s">
        <v>22</v>
      </c>
      <c r="F463" s="247" t="s">
        <v>700</v>
      </c>
      <c r="G463" s="245"/>
      <c r="H463" s="248">
        <v>6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AT463" s="254" t="s">
        <v>162</v>
      </c>
      <c r="AU463" s="254" t="s">
        <v>82</v>
      </c>
      <c r="AV463" s="12" t="s">
        <v>82</v>
      </c>
      <c r="AW463" s="12" t="s">
        <v>37</v>
      </c>
      <c r="AX463" s="12" t="s">
        <v>24</v>
      </c>
      <c r="AY463" s="254" t="s">
        <v>153</v>
      </c>
    </row>
    <row r="464" spans="2:65" s="1" customFormat="1" ht="16.5" customHeight="1">
      <c r="B464" s="46"/>
      <c r="C464" s="221" t="s">
        <v>701</v>
      </c>
      <c r="D464" s="221" t="s">
        <v>155</v>
      </c>
      <c r="E464" s="222" t="s">
        <v>702</v>
      </c>
      <c r="F464" s="223" t="s">
        <v>703</v>
      </c>
      <c r="G464" s="224" t="s">
        <v>187</v>
      </c>
      <c r="H464" s="225">
        <v>360</v>
      </c>
      <c r="I464" s="226"/>
      <c r="J464" s="227">
        <f>ROUND(I464*H464,2)</f>
        <v>0</v>
      </c>
      <c r="K464" s="223" t="s">
        <v>159</v>
      </c>
      <c r="L464" s="72"/>
      <c r="M464" s="228" t="s">
        <v>22</v>
      </c>
      <c r="N464" s="229" t="s">
        <v>44</v>
      </c>
      <c r="O464" s="47"/>
      <c r="P464" s="230">
        <f>O464*H464</f>
        <v>0</v>
      </c>
      <c r="Q464" s="230">
        <v>0</v>
      </c>
      <c r="R464" s="230">
        <f>Q464*H464</f>
        <v>0</v>
      </c>
      <c r="S464" s="230">
        <v>0</v>
      </c>
      <c r="T464" s="231">
        <f>S464*H464</f>
        <v>0</v>
      </c>
      <c r="AR464" s="24" t="s">
        <v>160</v>
      </c>
      <c r="AT464" s="24" t="s">
        <v>155</v>
      </c>
      <c r="AU464" s="24" t="s">
        <v>82</v>
      </c>
      <c r="AY464" s="24" t="s">
        <v>153</v>
      </c>
      <c r="BE464" s="232">
        <f>IF(N464="základní",J464,0)</f>
        <v>0</v>
      </c>
      <c r="BF464" s="232">
        <f>IF(N464="snížená",J464,0)</f>
        <v>0</v>
      </c>
      <c r="BG464" s="232">
        <f>IF(N464="zákl. přenesená",J464,0)</f>
        <v>0</v>
      </c>
      <c r="BH464" s="232">
        <f>IF(N464="sníž. přenesená",J464,0)</f>
        <v>0</v>
      </c>
      <c r="BI464" s="232">
        <f>IF(N464="nulová",J464,0)</f>
        <v>0</v>
      </c>
      <c r="BJ464" s="24" t="s">
        <v>24</v>
      </c>
      <c r="BK464" s="232">
        <f>ROUND(I464*H464,2)</f>
        <v>0</v>
      </c>
      <c r="BL464" s="24" t="s">
        <v>160</v>
      </c>
      <c r="BM464" s="24" t="s">
        <v>704</v>
      </c>
    </row>
    <row r="465" spans="2:51" s="12" customFormat="1" ht="13.5">
      <c r="B465" s="244"/>
      <c r="C465" s="245"/>
      <c r="D465" s="235" t="s">
        <v>162</v>
      </c>
      <c r="E465" s="246" t="s">
        <v>22</v>
      </c>
      <c r="F465" s="247" t="s">
        <v>705</v>
      </c>
      <c r="G465" s="245"/>
      <c r="H465" s="248">
        <v>360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AT465" s="254" t="s">
        <v>162</v>
      </c>
      <c r="AU465" s="254" t="s">
        <v>82</v>
      </c>
      <c r="AV465" s="12" t="s">
        <v>82</v>
      </c>
      <c r="AW465" s="12" t="s">
        <v>37</v>
      </c>
      <c r="AX465" s="12" t="s">
        <v>24</v>
      </c>
      <c r="AY465" s="254" t="s">
        <v>153</v>
      </c>
    </row>
    <row r="466" spans="2:65" s="1" customFormat="1" ht="16.5" customHeight="1">
      <c r="B466" s="46"/>
      <c r="C466" s="221" t="s">
        <v>706</v>
      </c>
      <c r="D466" s="221" t="s">
        <v>155</v>
      </c>
      <c r="E466" s="222" t="s">
        <v>707</v>
      </c>
      <c r="F466" s="223" t="s">
        <v>708</v>
      </c>
      <c r="G466" s="224" t="s">
        <v>187</v>
      </c>
      <c r="H466" s="225">
        <v>6</v>
      </c>
      <c r="I466" s="226"/>
      <c r="J466" s="227">
        <f>ROUND(I466*H466,2)</f>
        <v>0</v>
      </c>
      <c r="K466" s="223" t="s">
        <v>159</v>
      </c>
      <c r="L466" s="72"/>
      <c r="M466" s="228" t="s">
        <v>22</v>
      </c>
      <c r="N466" s="229" t="s">
        <v>44</v>
      </c>
      <c r="O466" s="47"/>
      <c r="P466" s="230">
        <f>O466*H466</f>
        <v>0</v>
      </c>
      <c r="Q466" s="230">
        <v>0</v>
      </c>
      <c r="R466" s="230">
        <f>Q466*H466</f>
        <v>0</v>
      </c>
      <c r="S466" s="230">
        <v>0</v>
      </c>
      <c r="T466" s="231">
        <f>S466*H466</f>
        <v>0</v>
      </c>
      <c r="AR466" s="24" t="s">
        <v>160</v>
      </c>
      <c r="AT466" s="24" t="s">
        <v>155</v>
      </c>
      <c r="AU466" s="24" t="s">
        <v>82</v>
      </c>
      <c r="AY466" s="24" t="s">
        <v>153</v>
      </c>
      <c r="BE466" s="232">
        <f>IF(N466="základní",J466,0)</f>
        <v>0</v>
      </c>
      <c r="BF466" s="232">
        <f>IF(N466="snížená",J466,0)</f>
        <v>0</v>
      </c>
      <c r="BG466" s="232">
        <f>IF(N466="zákl. přenesená",J466,0)</f>
        <v>0</v>
      </c>
      <c r="BH466" s="232">
        <f>IF(N466="sníž. přenesená",J466,0)</f>
        <v>0</v>
      </c>
      <c r="BI466" s="232">
        <f>IF(N466="nulová",J466,0)</f>
        <v>0</v>
      </c>
      <c r="BJ466" s="24" t="s">
        <v>24</v>
      </c>
      <c r="BK466" s="232">
        <f>ROUND(I466*H466,2)</f>
        <v>0</v>
      </c>
      <c r="BL466" s="24" t="s">
        <v>160</v>
      </c>
      <c r="BM466" s="24" t="s">
        <v>709</v>
      </c>
    </row>
    <row r="467" spans="2:63" s="10" customFormat="1" ht="29.85" customHeight="1">
      <c r="B467" s="205"/>
      <c r="C467" s="206"/>
      <c r="D467" s="207" t="s">
        <v>72</v>
      </c>
      <c r="E467" s="219" t="s">
        <v>688</v>
      </c>
      <c r="F467" s="219" t="s">
        <v>710</v>
      </c>
      <c r="G467" s="206"/>
      <c r="H467" s="206"/>
      <c r="I467" s="209"/>
      <c r="J467" s="220">
        <f>BK467</f>
        <v>0</v>
      </c>
      <c r="K467" s="206"/>
      <c r="L467" s="211"/>
      <c r="M467" s="212"/>
      <c r="N467" s="213"/>
      <c r="O467" s="213"/>
      <c r="P467" s="214">
        <f>SUM(P468:P469)</f>
        <v>0</v>
      </c>
      <c r="Q467" s="213"/>
      <c r="R467" s="214">
        <f>SUM(R468:R469)</f>
        <v>0.04224000000000001</v>
      </c>
      <c r="S467" s="213"/>
      <c r="T467" s="215">
        <f>SUM(T468:T469)</f>
        <v>0</v>
      </c>
      <c r="AR467" s="216" t="s">
        <v>24</v>
      </c>
      <c r="AT467" s="217" t="s">
        <v>72</v>
      </c>
      <c r="AU467" s="217" t="s">
        <v>24</v>
      </c>
      <c r="AY467" s="216" t="s">
        <v>153</v>
      </c>
      <c r="BK467" s="218">
        <f>SUM(BK468:BK469)</f>
        <v>0</v>
      </c>
    </row>
    <row r="468" spans="2:65" s="1" customFormat="1" ht="16.5" customHeight="1">
      <c r="B468" s="46"/>
      <c r="C468" s="221" t="s">
        <v>711</v>
      </c>
      <c r="D468" s="221" t="s">
        <v>155</v>
      </c>
      <c r="E468" s="222" t="s">
        <v>712</v>
      </c>
      <c r="F468" s="223" t="s">
        <v>713</v>
      </c>
      <c r="G468" s="224" t="s">
        <v>158</v>
      </c>
      <c r="H468" s="225">
        <v>1056</v>
      </c>
      <c r="I468" s="226"/>
      <c r="J468" s="227">
        <f>ROUND(I468*H468,2)</f>
        <v>0</v>
      </c>
      <c r="K468" s="223" t="s">
        <v>159</v>
      </c>
      <c r="L468" s="72"/>
      <c r="M468" s="228" t="s">
        <v>22</v>
      </c>
      <c r="N468" s="229" t="s">
        <v>44</v>
      </c>
      <c r="O468" s="47"/>
      <c r="P468" s="230">
        <f>O468*H468</f>
        <v>0</v>
      </c>
      <c r="Q468" s="230">
        <v>4E-05</v>
      </c>
      <c r="R468" s="230">
        <f>Q468*H468</f>
        <v>0.04224000000000001</v>
      </c>
      <c r="S468" s="230">
        <v>0</v>
      </c>
      <c r="T468" s="231">
        <f>S468*H468</f>
        <v>0</v>
      </c>
      <c r="AR468" s="24" t="s">
        <v>160</v>
      </c>
      <c r="AT468" s="24" t="s">
        <v>155</v>
      </c>
      <c r="AU468" s="24" t="s">
        <v>82</v>
      </c>
      <c r="AY468" s="24" t="s">
        <v>153</v>
      </c>
      <c r="BE468" s="232">
        <f>IF(N468="základní",J468,0)</f>
        <v>0</v>
      </c>
      <c r="BF468" s="232">
        <f>IF(N468="snížená",J468,0)</f>
        <v>0</v>
      </c>
      <c r="BG468" s="232">
        <f>IF(N468="zákl. přenesená",J468,0)</f>
        <v>0</v>
      </c>
      <c r="BH468" s="232">
        <f>IF(N468="sníž. přenesená",J468,0)</f>
        <v>0</v>
      </c>
      <c r="BI468" s="232">
        <f>IF(N468="nulová",J468,0)</f>
        <v>0</v>
      </c>
      <c r="BJ468" s="24" t="s">
        <v>24</v>
      </c>
      <c r="BK468" s="232">
        <f>ROUND(I468*H468,2)</f>
        <v>0</v>
      </c>
      <c r="BL468" s="24" t="s">
        <v>160</v>
      </c>
      <c r="BM468" s="24" t="s">
        <v>714</v>
      </c>
    </row>
    <row r="469" spans="2:51" s="12" customFormat="1" ht="13.5">
      <c r="B469" s="244"/>
      <c r="C469" s="245"/>
      <c r="D469" s="235" t="s">
        <v>162</v>
      </c>
      <c r="E469" s="246" t="s">
        <v>22</v>
      </c>
      <c r="F469" s="247" t="s">
        <v>715</v>
      </c>
      <c r="G469" s="245"/>
      <c r="H469" s="248">
        <v>1056</v>
      </c>
      <c r="I469" s="249"/>
      <c r="J469" s="245"/>
      <c r="K469" s="245"/>
      <c r="L469" s="250"/>
      <c r="M469" s="251"/>
      <c r="N469" s="252"/>
      <c r="O469" s="252"/>
      <c r="P469" s="252"/>
      <c r="Q469" s="252"/>
      <c r="R469" s="252"/>
      <c r="S469" s="252"/>
      <c r="T469" s="253"/>
      <c r="AT469" s="254" t="s">
        <v>162</v>
      </c>
      <c r="AU469" s="254" t="s">
        <v>82</v>
      </c>
      <c r="AV469" s="12" t="s">
        <v>82</v>
      </c>
      <c r="AW469" s="12" t="s">
        <v>37</v>
      </c>
      <c r="AX469" s="12" t="s">
        <v>24</v>
      </c>
      <c r="AY469" s="254" t="s">
        <v>153</v>
      </c>
    </row>
    <row r="470" spans="2:63" s="10" customFormat="1" ht="29.85" customHeight="1">
      <c r="B470" s="205"/>
      <c r="C470" s="206"/>
      <c r="D470" s="207" t="s">
        <v>72</v>
      </c>
      <c r="E470" s="219" t="s">
        <v>716</v>
      </c>
      <c r="F470" s="219" t="s">
        <v>717</v>
      </c>
      <c r="G470" s="206"/>
      <c r="H470" s="206"/>
      <c r="I470" s="209"/>
      <c r="J470" s="220">
        <f>BK470</f>
        <v>0</v>
      </c>
      <c r="K470" s="206"/>
      <c r="L470" s="211"/>
      <c r="M470" s="212"/>
      <c r="N470" s="213"/>
      <c r="O470" s="213"/>
      <c r="P470" s="214">
        <f>SUM(P471:P475)</f>
        <v>0</v>
      </c>
      <c r="Q470" s="213"/>
      <c r="R470" s="214">
        <f>SUM(R471:R475)</f>
        <v>0</v>
      </c>
      <c r="S470" s="213"/>
      <c r="T470" s="215">
        <f>SUM(T471:T475)</f>
        <v>0</v>
      </c>
      <c r="AR470" s="216" t="s">
        <v>24</v>
      </c>
      <c r="AT470" s="217" t="s">
        <v>72</v>
      </c>
      <c r="AU470" s="217" t="s">
        <v>24</v>
      </c>
      <c r="AY470" s="216" t="s">
        <v>153</v>
      </c>
      <c r="BK470" s="218">
        <f>SUM(BK471:BK475)</f>
        <v>0</v>
      </c>
    </row>
    <row r="471" spans="2:65" s="1" customFormat="1" ht="25.5" customHeight="1">
      <c r="B471" s="46"/>
      <c r="C471" s="221" t="s">
        <v>718</v>
      </c>
      <c r="D471" s="221" t="s">
        <v>155</v>
      </c>
      <c r="E471" s="222" t="s">
        <v>719</v>
      </c>
      <c r="F471" s="223" t="s">
        <v>720</v>
      </c>
      <c r="G471" s="224" t="s">
        <v>236</v>
      </c>
      <c r="H471" s="225">
        <v>57.109</v>
      </c>
      <c r="I471" s="226"/>
      <c r="J471" s="227">
        <f>ROUND(I471*H471,2)</f>
        <v>0</v>
      </c>
      <c r="K471" s="223" t="s">
        <v>159</v>
      </c>
      <c r="L471" s="72"/>
      <c r="M471" s="228" t="s">
        <v>22</v>
      </c>
      <c r="N471" s="229" t="s">
        <v>44</v>
      </c>
      <c r="O471" s="47"/>
      <c r="P471" s="230">
        <f>O471*H471</f>
        <v>0</v>
      </c>
      <c r="Q471" s="230">
        <v>0</v>
      </c>
      <c r="R471" s="230">
        <f>Q471*H471</f>
        <v>0</v>
      </c>
      <c r="S471" s="230">
        <v>0</v>
      </c>
      <c r="T471" s="231">
        <f>S471*H471</f>
        <v>0</v>
      </c>
      <c r="AR471" s="24" t="s">
        <v>160</v>
      </c>
      <c r="AT471" s="24" t="s">
        <v>155</v>
      </c>
      <c r="AU471" s="24" t="s">
        <v>82</v>
      </c>
      <c r="AY471" s="24" t="s">
        <v>153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24" t="s">
        <v>24</v>
      </c>
      <c r="BK471" s="232">
        <f>ROUND(I471*H471,2)</f>
        <v>0</v>
      </c>
      <c r="BL471" s="24" t="s">
        <v>160</v>
      </c>
      <c r="BM471" s="24" t="s">
        <v>721</v>
      </c>
    </row>
    <row r="472" spans="2:65" s="1" customFormat="1" ht="25.5" customHeight="1">
      <c r="B472" s="46"/>
      <c r="C472" s="221" t="s">
        <v>722</v>
      </c>
      <c r="D472" s="221" t="s">
        <v>155</v>
      </c>
      <c r="E472" s="222" t="s">
        <v>723</v>
      </c>
      <c r="F472" s="223" t="s">
        <v>724</v>
      </c>
      <c r="G472" s="224" t="s">
        <v>236</v>
      </c>
      <c r="H472" s="225">
        <v>57.109</v>
      </c>
      <c r="I472" s="226"/>
      <c r="J472" s="227">
        <f>ROUND(I472*H472,2)</f>
        <v>0</v>
      </c>
      <c r="K472" s="223" t="s">
        <v>159</v>
      </c>
      <c r="L472" s="72"/>
      <c r="M472" s="228" t="s">
        <v>22</v>
      </c>
      <c r="N472" s="229" t="s">
        <v>44</v>
      </c>
      <c r="O472" s="47"/>
      <c r="P472" s="230">
        <f>O472*H472</f>
        <v>0</v>
      </c>
      <c r="Q472" s="230">
        <v>0</v>
      </c>
      <c r="R472" s="230">
        <f>Q472*H472</f>
        <v>0</v>
      </c>
      <c r="S472" s="230">
        <v>0</v>
      </c>
      <c r="T472" s="231">
        <f>S472*H472</f>
        <v>0</v>
      </c>
      <c r="AR472" s="24" t="s">
        <v>160</v>
      </c>
      <c r="AT472" s="24" t="s">
        <v>155</v>
      </c>
      <c r="AU472" s="24" t="s">
        <v>82</v>
      </c>
      <c r="AY472" s="24" t="s">
        <v>153</v>
      </c>
      <c r="BE472" s="232">
        <f>IF(N472="základní",J472,0)</f>
        <v>0</v>
      </c>
      <c r="BF472" s="232">
        <f>IF(N472="snížená",J472,0)</f>
        <v>0</v>
      </c>
      <c r="BG472" s="232">
        <f>IF(N472="zákl. přenesená",J472,0)</f>
        <v>0</v>
      </c>
      <c r="BH472" s="232">
        <f>IF(N472="sníž. přenesená",J472,0)</f>
        <v>0</v>
      </c>
      <c r="BI472" s="232">
        <f>IF(N472="nulová",J472,0)</f>
        <v>0</v>
      </c>
      <c r="BJ472" s="24" t="s">
        <v>24</v>
      </c>
      <c r="BK472" s="232">
        <f>ROUND(I472*H472,2)</f>
        <v>0</v>
      </c>
      <c r="BL472" s="24" t="s">
        <v>160</v>
      </c>
      <c r="BM472" s="24" t="s">
        <v>725</v>
      </c>
    </row>
    <row r="473" spans="2:65" s="1" customFormat="1" ht="25.5" customHeight="1">
      <c r="B473" s="46"/>
      <c r="C473" s="221" t="s">
        <v>726</v>
      </c>
      <c r="D473" s="221" t="s">
        <v>155</v>
      </c>
      <c r="E473" s="222" t="s">
        <v>727</v>
      </c>
      <c r="F473" s="223" t="s">
        <v>728</v>
      </c>
      <c r="G473" s="224" t="s">
        <v>236</v>
      </c>
      <c r="H473" s="225">
        <v>705.236</v>
      </c>
      <c r="I473" s="226"/>
      <c r="J473" s="227">
        <f>ROUND(I473*H473,2)</f>
        <v>0</v>
      </c>
      <c r="K473" s="223" t="s">
        <v>159</v>
      </c>
      <c r="L473" s="72"/>
      <c r="M473" s="228" t="s">
        <v>22</v>
      </c>
      <c r="N473" s="229" t="s">
        <v>44</v>
      </c>
      <c r="O473" s="47"/>
      <c r="P473" s="230">
        <f>O473*H473</f>
        <v>0</v>
      </c>
      <c r="Q473" s="230">
        <v>0</v>
      </c>
      <c r="R473" s="230">
        <f>Q473*H473</f>
        <v>0</v>
      </c>
      <c r="S473" s="230">
        <v>0</v>
      </c>
      <c r="T473" s="231">
        <f>S473*H473</f>
        <v>0</v>
      </c>
      <c r="AR473" s="24" t="s">
        <v>160</v>
      </c>
      <c r="AT473" s="24" t="s">
        <v>155</v>
      </c>
      <c r="AU473" s="24" t="s">
        <v>82</v>
      </c>
      <c r="AY473" s="24" t="s">
        <v>153</v>
      </c>
      <c r="BE473" s="232">
        <f>IF(N473="základní",J473,0)</f>
        <v>0</v>
      </c>
      <c r="BF473" s="232">
        <f>IF(N473="snížená",J473,0)</f>
        <v>0</v>
      </c>
      <c r="BG473" s="232">
        <f>IF(N473="zákl. přenesená",J473,0)</f>
        <v>0</v>
      </c>
      <c r="BH473" s="232">
        <f>IF(N473="sníž. přenesená",J473,0)</f>
        <v>0</v>
      </c>
      <c r="BI473" s="232">
        <f>IF(N473="nulová",J473,0)</f>
        <v>0</v>
      </c>
      <c r="BJ473" s="24" t="s">
        <v>24</v>
      </c>
      <c r="BK473" s="232">
        <f>ROUND(I473*H473,2)</f>
        <v>0</v>
      </c>
      <c r="BL473" s="24" t="s">
        <v>160</v>
      </c>
      <c r="BM473" s="24" t="s">
        <v>729</v>
      </c>
    </row>
    <row r="474" spans="2:51" s="12" customFormat="1" ht="13.5">
      <c r="B474" s="244"/>
      <c r="C474" s="245"/>
      <c r="D474" s="235" t="s">
        <v>162</v>
      </c>
      <c r="E474" s="246" t="s">
        <v>22</v>
      </c>
      <c r="F474" s="247" t="s">
        <v>730</v>
      </c>
      <c r="G474" s="245"/>
      <c r="H474" s="248">
        <v>705.236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AT474" s="254" t="s">
        <v>162</v>
      </c>
      <c r="AU474" s="254" t="s">
        <v>82</v>
      </c>
      <c r="AV474" s="12" t="s">
        <v>82</v>
      </c>
      <c r="AW474" s="12" t="s">
        <v>37</v>
      </c>
      <c r="AX474" s="12" t="s">
        <v>24</v>
      </c>
      <c r="AY474" s="254" t="s">
        <v>153</v>
      </c>
    </row>
    <row r="475" spans="2:65" s="1" customFormat="1" ht="16.5" customHeight="1">
      <c r="B475" s="46"/>
      <c r="C475" s="221" t="s">
        <v>731</v>
      </c>
      <c r="D475" s="221" t="s">
        <v>155</v>
      </c>
      <c r="E475" s="222" t="s">
        <v>732</v>
      </c>
      <c r="F475" s="223" t="s">
        <v>733</v>
      </c>
      <c r="G475" s="224" t="s">
        <v>236</v>
      </c>
      <c r="H475" s="225">
        <v>57.109</v>
      </c>
      <c r="I475" s="226"/>
      <c r="J475" s="227">
        <f>ROUND(I475*H475,2)</f>
        <v>0</v>
      </c>
      <c r="K475" s="223" t="s">
        <v>159</v>
      </c>
      <c r="L475" s="72"/>
      <c r="M475" s="228" t="s">
        <v>22</v>
      </c>
      <c r="N475" s="229" t="s">
        <v>44</v>
      </c>
      <c r="O475" s="47"/>
      <c r="P475" s="230">
        <f>O475*H475</f>
        <v>0</v>
      </c>
      <c r="Q475" s="230">
        <v>0</v>
      </c>
      <c r="R475" s="230">
        <f>Q475*H475</f>
        <v>0</v>
      </c>
      <c r="S475" s="230">
        <v>0</v>
      </c>
      <c r="T475" s="231">
        <f>S475*H475</f>
        <v>0</v>
      </c>
      <c r="AR475" s="24" t="s">
        <v>160</v>
      </c>
      <c r="AT475" s="24" t="s">
        <v>155</v>
      </c>
      <c r="AU475" s="24" t="s">
        <v>82</v>
      </c>
      <c r="AY475" s="24" t="s">
        <v>153</v>
      </c>
      <c r="BE475" s="232">
        <f>IF(N475="základní",J475,0)</f>
        <v>0</v>
      </c>
      <c r="BF475" s="232">
        <f>IF(N475="snížená",J475,0)</f>
        <v>0</v>
      </c>
      <c r="BG475" s="232">
        <f>IF(N475="zákl. přenesená",J475,0)</f>
        <v>0</v>
      </c>
      <c r="BH475" s="232">
        <f>IF(N475="sníž. přenesená",J475,0)</f>
        <v>0</v>
      </c>
      <c r="BI475" s="232">
        <f>IF(N475="nulová",J475,0)</f>
        <v>0</v>
      </c>
      <c r="BJ475" s="24" t="s">
        <v>24</v>
      </c>
      <c r="BK475" s="232">
        <f>ROUND(I475*H475,2)</f>
        <v>0</v>
      </c>
      <c r="BL475" s="24" t="s">
        <v>160</v>
      </c>
      <c r="BM475" s="24" t="s">
        <v>734</v>
      </c>
    </row>
    <row r="476" spans="2:63" s="10" customFormat="1" ht="29.85" customHeight="1">
      <c r="B476" s="205"/>
      <c r="C476" s="206"/>
      <c r="D476" s="207" t="s">
        <v>72</v>
      </c>
      <c r="E476" s="219" t="s">
        <v>735</v>
      </c>
      <c r="F476" s="219" t="s">
        <v>736</v>
      </c>
      <c r="G476" s="206"/>
      <c r="H476" s="206"/>
      <c r="I476" s="209"/>
      <c r="J476" s="220">
        <f>BK476</f>
        <v>0</v>
      </c>
      <c r="K476" s="206"/>
      <c r="L476" s="211"/>
      <c r="M476" s="212"/>
      <c r="N476" s="213"/>
      <c r="O476" s="213"/>
      <c r="P476" s="214">
        <f>P477</f>
        <v>0</v>
      </c>
      <c r="Q476" s="213"/>
      <c r="R476" s="214">
        <f>R477</f>
        <v>0</v>
      </c>
      <c r="S476" s="213"/>
      <c r="T476" s="215">
        <f>T477</f>
        <v>0</v>
      </c>
      <c r="AR476" s="216" t="s">
        <v>24</v>
      </c>
      <c r="AT476" s="217" t="s">
        <v>72</v>
      </c>
      <c r="AU476" s="217" t="s">
        <v>24</v>
      </c>
      <c r="AY476" s="216" t="s">
        <v>153</v>
      </c>
      <c r="BK476" s="218">
        <f>BK477</f>
        <v>0</v>
      </c>
    </row>
    <row r="477" spans="2:65" s="1" customFormat="1" ht="16.5" customHeight="1">
      <c r="B477" s="46"/>
      <c r="C477" s="221" t="s">
        <v>737</v>
      </c>
      <c r="D477" s="221" t="s">
        <v>155</v>
      </c>
      <c r="E477" s="222" t="s">
        <v>738</v>
      </c>
      <c r="F477" s="223" t="s">
        <v>739</v>
      </c>
      <c r="G477" s="224" t="s">
        <v>236</v>
      </c>
      <c r="H477" s="225">
        <v>47.164</v>
      </c>
      <c r="I477" s="226"/>
      <c r="J477" s="227">
        <f>ROUND(I477*H477,2)</f>
        <v>0</v>
      </c>
      <c r="K477" s="223" t="s">
        <v>159</v>
      </c>
      <c r="L477" s="72"/>
      <c r="M477" s="228" t="s">
        <v>22</v>
      </c>
      <c r="N477" s="229" t="s">
        <v>44</v>
      </c>
      <c r="O477" s="47"/>
      <c r="P477" s="230">
        <f>O477*H477</f>
        <v>0</v>
      </c>
      <c r="Q477" s="230">
        <v>0</v>
      </c>
      <c r="R477" s="230">
        <f>Q477*H477</f>
        <v>0</v>
      </c>
      <c r="S477" s="230">
        <v>0</v>
      </c>
      <c r="T477" s="231">
        <f>S477*H477</f>
        <v>0</v>
      </c>
      <c r="AR477" s="24" t="s">
        <v>160</v>
      </c>
      <c r="AT477" s="24" t="s">
        <v>155</v>
      </c>
      <c r="AU477" s="24" t="s">
        <v>82</v>
      </c>
      <c r="AY477" s="24" t="s">
        <v>153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24" t="s">
        <v>24</v>
      </c>
      <c r="BK477" s="232">
        <f>ROUND(I477*H477,2)</f>
        <v>0</v>
      </c>
      <c r="BL477" s="24" t="s">
        <v>160</v>
      </c>
      <c r="BM477" s="24" t="s">
        <v>740</v>
      </c>
    </row>
    <row r="478" spans="2:63" s="10" customFormat="1" ht="37.4" customHeight="1">
      <c r="B478" s="205"/>
      <c r="C478" s="206"/>
      <c r="D478" s="207" t="s">
        <v>72</v>
      </c>
      <c r="E478" s="208" t="s">
        <v>741</v>
      </c>
      <c r="F478" s="208" t="s">
        <v>742</v>
      </c>
      <c r="G478" s="206"/>
      <c r="H478" s="206"/>
      <c r="I478" s="209"/>
      <c r="J478" s="210">
        <f>BK478</f>
        <v>0</v>
      </c>
      <c r="K478" s="206"/>
      <c r="L478" s="211"/>
      <c r="M478" s="212"/>
      <c r="N478" s="213"/>
      <c r="O478" s="213"/>
      <c r="P478" s="214">
        <f>P479+P497+P505+P522+P534+P544+P603+P615+P647+P665+P677</f>
        <v>0</v>
      </c>
      <c r="Q478" s="213"/>
      <c r="R478" s="214">
        <f>R479+R497+R505+R522+R534+R544+R603+R615+R647+R665+R677</f>
        <v>5.2506467799999985</v>
      </c>
      <c r="S478" s="213"/>
      <c r="T478" s="215">
        <f>T479+T497+T505+T522+T534+T544+T603+T615+T647+T665+T677</f>
        <v>1.2535407</v>
      </c>
      <c r="AR478" s="216" t="s">
        <v>82</v>
      </c>
      <c r="AT478" s="217" t="s">
        <v>72</v>
      </c>
      <c r="AU478" s="217" t="s">
        <v>73</v>
      </c>
      <c r="AY478" s="216" t="s">
        <v>153</v>
      </c>
      <c r="BK478" s="218">
        <f>BK479+BK497+BK505+BK522+BK534+BK544+BK603+BK615+BK647+BK665+BK677</f>
        <v>0</v>
      </c>
    </row>
    <row r="479" spans="2:63" s="10" customFormat="1" ht="19.9" customHeight="1">
      <c r="B479" s="205"/>
      <c r="C479" s="206"/>
      <c r="D479" s="207" t="s">
        <v>72</v>
      </c>
      <c r="E479" s="219" t="s">
        <v>743</v>
      </c>
      <c r="F479" s="219" t="s">
        <v>744</v>
      </c>
      <c r="G479" s="206"/>
      <c r="H479" s="206"/>
      <c r="I479" s="209"/>
      <c r="J479" s="220">
        <f>BK479</f>
        <v>0</v>
      </c>
      <c r="K479" s="206"/>
      <c r="L479" s="211"/>
      <c r="M479" s="212"/>
      <c r="N479" s="213"/>
      <c r="O479" s="213"/>
      <c r="P479" s="214">
        <f>SUM(P480:P496)</f>
        <v>0</v>
      </c>
      <c r="Q479" s="213"/>
      <c r="R479" s="214">
        <f>SUM(R480:R496)</f>
        <v>0.3582075</v>
      </c>
      <c r="S479" s="213"/>
      <c r="T479" s="215">
        <f>SUM(T480:T496)</f>
        <v>0</v>
      </c>
      <c r="AR479" s="216" t="s">
        <v>82</v>
      </c>
      <c r="AT479" s="217" t="s">
        <v>72</v>
      </c>
      <c r="AU479" s="217" t="s">
        <v>24</v>
      </c>
      <c r="AY479" s="216" t="s">
        <v>153</v>
      </c>
      <c r="BK479" s="218">
        <f>SUM(BK480:BK496)</f>
        <v>0</v>
      </c>
    </row>
    <row r="480" spans="2:65" s="1" customFormat="1" ht="16.5" customHeight="1">
      <c r="B480" s="46"/>
      <c r="C480" s="221" t="s">
        <v>745</v>
      </c>
      <c r="D480" s="221" t="s">
        <v>155</v>
      </c>
      <c r="E480" s="222" t="s">
        <v>746</v>
      </c>
      <c r="F480" s="223" t="s">
        <v>747</v>
      </c>
      <c r="G480" s="224" t="s">
        <v>158</v>
      </c>
      <c r="H480" s="225">
        <v>62.1</v>
      </c>
      <c r="I480" s="226"/>
      <c r="J480" s="227">
        <f>ROUND(I480*H480,2)</f>
        <v>0</v>
      </c>
      <c r="K480" s="223" t="s">
        <v>159</v>
      </c>
      <c r="L480" s="72"/>
      <c r="M480" s="228" t="s">
        <v>22</v>
      </c>
      <c r="N480" s="229" t="s">
        <v>44</v>
      </c>
      <c r="O480" s="47"/>
      <c r="P480" s="230">
        <f>O480*H480</f>
        <v>0</v>
      </c>
      <c r="Q480" s="230">
        <v>0</v>
      </c>
      <c r="R480" s="230">
        <f>Q480*H480</f>
        <v>0</v>
      </c>
      <c r="S480" s="230">
        <v>0</v>
      </c>
      <c r="T480" s="231">
        <f>S480*H480</f>
        <v>0</v>
      </c>
      <c r="AR480" s="24" t="s">
        <v>239</v>
      </c>
      <c r="AT480" s="24" t="s">
        <v>155</v>
      </c>
      <c r="AU480" s="24" t="s">
        <v>82</v>
      </c>
      <c r="AY480" s="24" t="s">
        <v>153</v>
      </c>
      <c r="BE480" s="232">
        <f>IF(N480="základní",J480,0)</f>
        <v>0</v>
      </c>
      <c r="BF480" s="232">
        <f>IF(N480="snížená",J480,0)</f>
        <v>0</v>
      </c>
      <c r="BG480" s="232">
        <f>IF(N480="zákl. přenesená",J480,0)</f>
        <v>0</v>
      </c>
      <c r="BH480" s="232">
        <f>IF(N480="sníž. přenesená",J480,0)</f>
        <v>0</v>
      </c>
      <c r="BI480" s="232">
        <f>IF(N480="nulová",J480,0)</f>
        <v>0</v>
      </c>
      <c r="BJ480" s="24" t="s">
        <v>24</v>
      </c>
      <c r="BK480" s="232">
        <f>ROUND(I480*H480,2)</f>
        <v>0</v>
      </c>
      <c r="BL480" s="24" t="s">
        <v>239</v>
      </c>
      <c r="BM480" s="24" t="s">
        <v>748</v>
      </c>
    </row>
    <row r="481" spans="2:51" s="11" customFormat="1" ht="13.5">
      <c r="B481" s="233"/>
      <c r="C481" s="234"/>
      <c r="D481" s="235" t="s">
        <v>162</v>
      </c>
      <c r="E481" s="236" t="s">
        <v>22</v>
      </c>
      <c r="F481" s="237" t="s">
        <v>421</v>
      </c>
      <c r="G481" s="234"/>
      <c r="H481" s="236" t="s">
        <v>22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AT481" s="243" t="s">
        <v>162</v>
      </c>
      <c r="AU481" s="243" t="s">
        <v>82</v>
      </c>
      <c r="AV481" s="11" t="s">
        <v>24</v>
      </c>
      <c r="AW481" s="11" t="s">
        <v>37</v>
      </c>
      <c r="AX481" s="11" t="s">
        <v>73</v>
      </c>
      <c r="AY481" s="243" t="s">
        <v>153</v>
      </c>
    </row>
    <row r="482" spans="2:51" s="11" customFormat="1" ht="13.5">
      <c r="B482" s="233"/>
      <c r="C482" s="234"/>
      <c r="D482" s="235" t="s">
        <v>162</v>
      </c>
      <c r="E482" s="236" t="s">
        <v>22</v>
      </c>
      <c r="F482" s="237" t="s">
        <v>427</v>
      </c>
      <c r="G482" s="234"/>
      <c r="H482" s="236" t="s">
        <v>22</v>
      </c>
      <c r="I482" s="238"/>
      <c r="J482" s="234"/>
      <c r="K482" s="234"/>
      <c r="L482" s="239"/>
      <c r="M482" s="240"/>
      <c r="N482" s="241"/>
      <c r="O482" s="241"/>
      <c r="P482" s="241"/>
      <c r="Q482" s="241"/>
      <c r="R482" s="241"/>
      <c r="S482" s="241"/>
      <c r="T482" s="242"/>
      <c r="AT482" s="243" t="s">
        <v>162</v>
      </c>
      <c r="AU482" s="243" t="s">
        <v>82</v>
      </c>
      <c r="AV482" s="11" t="s">
        <v>24</v>
      </c>
      <c r="AW482" s="11" t="s">
        <v>37</v>
      </c>
      <c r="AX482" s="11" t="s">
        <v>73</v>
      </c>
      <c r="AY482" s="243" t="s">
        <v>153</v>
      </c>
    </row>
    <row r="483" spans="2:51" s="11" customFormat="1" ht="13.5">
      <c r="B483" s="233"/>
      <c r="C483" s="234"/>
      <c r="D483" s="235" t="s">
        <v>162</v>
      </c>
      <c r="E483" s="236" t="s">
        <v>22</v>
      </c>
      <c r="F483" s="237" t="s">
        <v>428</v>
      </c>
      <c r="G483" s="234"/>
      <c r="H483" s="236" t="s">
        <v>22</v>
      </c>
      <c r="I483" s="238"/>
      <c r="J483" s="234"/>
      <c r="K483" s="234"/>
      <c r="L483" s="239"/>
      <c r="M483" s="240"/>
      <c r="N483" s="241"/>
      <c r="O483" s="241"/>
      <c r="P483" s="241"/>
      <c r="Q483" s="241"/>
      <c r="R483" s="241"/>
      <c r="S483" s="241"/>
      <c r="T483" s="242"/>
      <c r="AT483" s="243" t="s">
        <v>162</v>
      </c>
      <c r="AU483" s="243" t="s">
        <v>82</v>
      </c>
      <c r="AV483" s="11" t="s">
        <v>24</v>
      </c>
      <c r="AW483" s="11" t="s">
        <v>37</v>
      </c>
      <c r="AX483" s="11" t="s">
        <v>73</v>
      </c>
      <c r="AY483" s="243" t="s">
        <v>153</v>
      </c>
    </row>
    <row r="484" spans="2:51" s="12" customFormat="1" ht="13.5">
      <c r="B484" s="244"/>
      <c r="C484" s="245"/>
      <c r="D484" s="235" t="s">
        <v>162</v>
      </c>
      <c r="E484" s="246" t="s">
        <v>22</v>
      </c>
      <c r="F484" s="247" t="s">
        <v>749</v>
      </c>
      <c r="G484" s="245"/>
      <c r="H484" s="248">
        <v>62.1</v>
      </c>
      <c r="I484" s="249"/>
      <c r="J484" s="245"/>
      <c r="K484" s="245"/>
      <c r="L484" s="250"/>
      <c r="M484" s="251"/>
      <c r="N484" s="252"/>
      <c r="O484" s="252"/>
      <c r="P484" s="252"/>
      <c r="Q484" s="252"/>
      <c r="R484" s="252"/>
      <c r="S484" s="252"/>
      <c r="T484" s="253"/>
      <c r="AT484" s="254" t="s">
        <v>162</v>
      </c>
      <c r="AU484" s="254" t="s">
        <v>82</v>
      </c>
      <c r="AV484" s="12" t="s">
        <v>82</v>
      </c>
      <c r="AW484" s="12" t="s">
        <v>37</v>
      </c>
      <c r="AX484" s="12" t="s">
        <v>24</v>
      </c>
      <c r="AY484" s="254" t="s">
        <v>153</v>
      </c>
    </row>
    <row r="485" spans="2:65" s="1" customFormat="1" ht="16.5" customHeight="1">
      <c r="B485" s="46"/>
      <c r="C485" s="266" t="s">
        <v>750</v>
      </c>
      <c r="D485" s="266" t="s">
        <v>246</v>
      </c>
      <c r="E485" s="267" t="s">
        <v>751</v>
      </c>
      <c r="F485" s="268" t="s">
        <v>752</v>
      </c>
      <c r="G485" s="269" t="s">
        <v>236</v>
      </c>
      <c r="H485" s="270">
        <v>0.012</v>
      </c>
      <c r="I485" s="271"/>
      <c r="J485" s="272">
        <f>ROUND(I485*H485,2)</f>
        <v>0</v>
      </c>
      <c r="K485" s="268" t="s">
        <v>159</v>
      </c>
      <c r="L485" s="273"/>
      <c r="M485" s="274" t="s">
        <v>22</v>
      </c>
      <c r="N485" s="275" t="s">
        <v>44</v>
      </c>
      <c r="O485" s="47"/>
      <c r="P485" s="230">
        <f>O485*H485</f>
        <v>0</v>
      </c>
      <c r="Q485" s="230">
        <v>1</v>
      </c>
      <c r="R485" s="230">
        <f>Q485*H485</f>
        <v>0.012</v>
      </c>
      <c r="S485" s="230">
        <v>0</v>
      </c>
      <c r="T485" s="231">
        <f>S485*H485</f>
        <v>0</v>
      </c>
      <c r="AR485" s="24" t="s">
        <v>320</v>
      </c>
      <c r="AT485" s="24" t="s">
        <v>246</v>
      </c>
      <c r="AU485" s="24" t="s">
        <v>82</v>
      </c>
      <c r="AY485" s="24" t="s">
        <v>153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24" t="s">
        <v>24</v>
      </c>
      <c r="BK485" s="232">
        <f>ROUND(I485*H485,2)</f>
        <v>0</v>
      </c>
      <c r="BL485" s="24" t="s">
        <v>239</v>
      </c>
      <c r="BM485" s="24" t="s">
        <v>753</v>
      </c>
    </row>
    <row r="486" spans="2:47" s="1" customFormat="1" ht="13.5">
      <c r="B486" s="46"/>
      <c r="C486" s="74"/>
      <c r="D486" s="235" t="s">
        <v>378</v>
      </c>
      <c r="E486" s="74"/>
      <c r="F486" s="276" t="s">
        <v>754</v>
      </c>
      <c r="G486" s="74"/>
      <c r="H486" s="74"/>
      <c r="I486" s="191"/>
      <c r="J486" s="74"/>
      <c r="K486" s="74"/>
      <c r="L486" s="72"/>
      <c r="M486" s="277"/>
      <c r="N486" s="47"/>
      <c r="O486" s="47"/>
      <c r="P486" s="47"/>
      <c r="Q486" s="47"/>
      <c r="R486" s="47"/>
      <c r="S486" s="47"/>
      <c r="T486" s="95"/>
      <c r="AT486" s="24" t="s">
        <v>378</v>
      </c>
      <c r="AU486" s="24" t="s">
        <v>82</v>
      </c>
    </row>
    <row r="487" spans="2:51" s="12" customFormat="1" ht="13.5">
      <c r="B487" s="244"/>
      <c r="C487" s="245"/>
      <c r="D487" s="235" t="s">
        <v>162</v>
      </c>
      <c r="E487" s="246" t="s">
        <v>22</v>
      </c>
      <c r="F487" s="247" t="s">
        <v>755</v>
      </c>
      <c r="G487" s="245"/>
      <c r="H487" s="248">
        <v>0.012</v>
      </c>
      <c r="I487" s="249"/>
      <c r="J487" s="245"/>
      <c r="K487" s="245"/>
      <c r="L487" s="250"/>
      <c r="M487" s="251"/>
      <c r="N487" s="252"/>
      <c r="O487" s="252"/>
      <c r="P487" s="252"/>
      <c r="Q487" s="252"/>
      <c r="R487" s="252"/>
      <c r="S487" s="252"/>
      <c r="T487" s="253"/>
      <c r="AT487" s="254" t="s">
        <v>162</v>
      </c>
      <c r="AU487" s="254" t="s">
        <v>82</v>
      </c>
      <c r="AV487" s="12" t="s">
        <v>82</v>
      </c>
      <c r="AW487" s="12" t="s">
        <v>37</v>
      </c>
      <c r="AX487" s="12" t="s">
        <v>24</v>
      </c>
      <c r="AY487" s="254" t="s">
        <v>153</v>
      </c>
    </row>
    <row r="488" spans="2:65" s="1" customFormat="1" ht="16.5" customHeight="1">
      <c r="B488" s="46"/>
      <c r="C488" s="221" t="s">
        <v>756</v>
      </c>
      <c r="D488" s="221" t="s">
        <v>155</v>
      </c>
      <c r="E488" s="222" t="s">
        <v>757</v>
      </c>
      <c r="F488" s="223" t="s">
        <v>758</v>
      </c>
      <c r="G488" s="224" t="s">
        <v>158</v>
      </c>
      <c r="H488" s="225">
        <v>62.1</v>
      </c>
      <c r="I488" s="226"/>
      <c r="J488" s="227">
        <f>ROUND(I488*H488,2)</f>
        <v>0</v>
      </c>
      <c r="K488" s="223" t="s">
        <v>159</v>
      </c>
      <c r="L488" s="72"/>
      <c r="M488" s="228" t="s">
        <v>22</v>
      </c>
      <c r="N488" s="229" t="s">
        <v>44</v>
      </c>
      <c r="O488" s="47"/>
      <c r="P488" s="230">
        <f>O488*H488</f>
        <v>0</v>
      </c>
      <c r="Q488" s="230">
        <v>0.0004</v>
      </c>
      <c r="R488" s="230">
        <f>Q488*H488</f>
        <v>0.02484</v>
      </c>
      <c r="S488" s="230">
        <v>0</v>
      </c>
      <c r="T488" s="231">
        <f>S488*H488</f>
        <v>0</v>
      </c>
      <c r="AR488" s="24" t="s">
        <v>239</v>
      </c>
      <c r="AT488" s="24" t="s">
        <v>155</v>
      </c>
      <c r="AU488" s="24" t="s">
        <v>82</v>
      </c>
      <c r="AY488" s="24" t="s">
        <v>153</v>
      </c>
      <c r="BE488" s="232">
        <f>IF(N488="základní",J488,0)</f>
        <v>0</v>
      </c>
      <c r="BF488" s="232">
        <f>IF(N488="snížená",J488,0)</f>
        <v>0</v>
      </c>
      <c r="BG488" s="232">
        <f>IF(N488="zákl. přenesená",J488,0)</f>
        <v>0</v>
      </c>
      <c r="BH488" s="232">
        <f>IF(N488="sníž. přenesená",J488,0)</f>
        <v>0</v>
      </c>
      <c r="BI488" s="232">
        <f>IF(N488="nulová",J488,0)</f>
        <v>0</v>
      </c>
      <c r="BJ488" s="24" t="s">
        <v>24</v>
      </c>
      <c r="BK488" s="232">
        <f>ROUND(I488*H488,2)</f>
        <v>0</v>
      </c>
      <c r="BL488" s="24" t="s">
        <v>239</v>
      </c>
      <c r="BM488" s="24" t="s">
        <v>759</v>
      </c>
    </row>
    <row r="489" spans="2:65" s="1" customFormat="1" ht="16.5" customHeight="1">
      <c r="B489" s="46"/>
      <c r="C489" s="266" t="s">
        <v>760</v>
      </c>
      <c r="D489" s="266" t="s">
        <v>246</v>
      </c>
      <c r="E489" s="267" t="s">
        <v>761</v>
      </c>
      <c r="F489" s="268" t="s">
        <v>762</v>
      </c>
      <c r="G489" s="269" t="s">
        <v>158</v>
      </c>
      <c r="H489" s="270">
        <v>71.415</v>
      </c>
      <c r="I489" s="271"/>
      <c r="J489" s="272">
        <f>ROUND(I489*H489,2)</f>
        <v>0</v>
      </c>
      <c r="K489" s="268" t="s">
        <v>22</v>
      </c>
      <c r="L489" s="273"/>
      <c r="M489" s="274" t="s">
        <v>22</v>
      </c>
      <c r="N489" s="275" t="s">
        <v>44</v>
      </c>
      <c r="O489" s="47"/>
      <c r="P489" s="230">
        <f>O489*H489</f>
        <v>0</v>
      </c>
      <c r="Q489" s="230">
        <v>0.0045</v>
      </c>
      <c r="R489" s="230">
        <f>Q489*H489</f>
        <v>0.32136750000000003</v>
      </c>
      <c r="S489" s="230">
        <v>0</v>
      </c>
      <c r="T489" s="231">
        <f>S489*H489</f>
        <v>0</v>
      </c>
      <c r="AR489" s="24" t="s">
        <v>320</v>
      </c>
      <c r="AT489" s="24" t="s">
        <v>246</v>
      </c>
      <c r="AU489" s="24" t="s">
        <v>82</v>
      </c>
      <c r="AY489" s="24" t="s">
        <v>153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24" t="s">
        <v>24</v>
      </c>
      <c r="BK489" s="232">
        <f>ROUND(I489*H489,2)</f>
        <v>0</v>
      </c>
      <c r="BL489" s="24" t="s">
        <v>239</v>
      </c>
      <c r="BM489" s="24" t="s">
        <v>763</v>
      </c>
    </row>
    <row r="490" spans="2:51" s="12" customFormat="1" ht="13.5">
      <c r="B490" s="244"/>
      <c r="C490" s="245"/>
      <c r="D490" s="235" t="s">
        <v>162</v>
      </c>
      <c r="E490" s="246" t="s">
        <v>22</v>
      </c>
      <c r="F490" s="247" t="s">
        <v>764</v>
      </c>
      <c r="G490" s="245"/>
      <c r="H490" s="248">
        <v>71.415</v>
      </c>
      <c r="I490" s="249"/>
      <c r="J490" s="245"/>
      <c r="K490" s="245"/>
      <c r="L490" s="250"/>
      <c r="M490" s="251"/>
      <c r="N490" s="252"/>
      <c r="O490" s="252"/>
      <c r="P490" s="252"/>
      <c r="Q490" s="252"/>
      <c r="R490" s="252"/>
      <c r="S490" s="252"/>
      <c r="T490" s="253"/>
      <c r="AT490" s="254" t="s">
        <v>162</v>
      </c>
      <c r="AU490" s="254" t="s">
        <v>82</v>
      </c>
      <c r="AV490" s="12" t="s">
        <v>82</v>
      </c>
      <c r="AW490" s="12" t="s">
        <v>37</v>
      </c>
      <c r="AX490" s="12" t="s">
        <v>24</v>
      </c>
      <c r="AY490" s="254" t="s">
        <v>153</v>
      </c>
    </row>
    <row r="491" spans="2:65" s="1" customFormat="1" ht="16.5" customHeight="1">
      <c r="B491" s="46"/>
      <c r="C491" s="221" t="s">
        <v>765</v>
      </c>
      <c r="D491" s="221" t="s">
        <v>155</v>
      </c>
      <c r="E491" s="222" t="s">
        <v>766</v>
      </c>
      <c r="F491" s="223" t="s">
        <v>767</v>
      </c>
      <c r="G491" s="224" t="s">
        <v>158</v>
      </c>
      <c r="H491" s="225">
        <v>54.5</v>
      </c>
      <c r="I491" s="226"/>
      <c r="J491" s="227">
        <f>ROUND(I491*H491,2)</f>
        <v>0</v>
      </c>
      <c r="K491" s="223" t="s">
        <v>22</v>
      </c>
      <c r="L491" s="72"/>
      <c r="M491" s="228" t="s">
        <v>22</v>
      </c>
      <c r="N491" s="229" t="s">
        <v>44</v>
      </c>
      <c r="O491" s="47"/>
      <c r="P491" s="230">
        <f>O491*H491</f>
        <v>0</v>
      </c>
      <c r="Q491" s="230">
        <v>0</v>
      </c>
      <c r="R491" s="230">
        <f>Q491*H491</f>
        <v>0</v>
      </c>
      <c r="S491" s="230">
        <v>0</v>
      </c>
      <c r="T491" s="231">
        <f>S491*H491</f>
        <v>0</v>
      </c>
      <c r="AR491" s="24" t="s">
        <v>239</v>
      </c>
      <c r="AT491" s="24" t="s">
        <v>155</v>
      </c>
      <c r="AU491" s="24" t="s">
        <v>82</v>
      </c>
      <c r="AY491" s="24" t="s">
        <v>153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24" t="s">
        <v>24</v>
      </c>
      <c r="BK491" s="232">
        <f>ROUND(I491*H491,2)</f>
        <v>0</v>
      </c>
      <c r="BL491" s="24" t="s">
        <v>239</v>
      </c>
      <c r="BM491" s="24" t="s">
        <v>768</v>
      </c>
    </row>
    <row r="492" spans="2:51" s="11" customFormat="1" ht="13.5">
      <c r="B492" s="233"/>
      <c r="C492" s="234"/>
      <c r="D492" s="235" t="s">
        <v>162</v>
      </c>
      <c r="E492" s="236" t="s">
        <v>22</v>
      </c>
      <c r="F492" s="237" t="s">
        <v>421</v>
      </c>
      <c r="G492" s="234"/>
      <c r="H492" s="236" t="s">
        <v>22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162</v>
      </c>
      <c r="AU492" s="243" t="s">
        <v>82</v>
      </c>
      <c r="AV492" s="11" t="s">
        <v>24</v>
      </c>
      <c r="AW492" s="11" t="s">
        <v>37</v>
      </c>
      <c r="AX492" s="11" t="s">
        <v>73</v>
      </c>
      <c r="AY492" s="243" t="s">
        <v>153</v>
      </c>
    </row>
    <row r="493" spans="2:51" s="12" customFormat="1" ht="13.5">
      <c r="B493" s="244"/>
      <c r="C493" s="245"/>
      <c r="D493" s="235" t="s">
        <v>162</v>
      </c>
      <c r="E493" s="246" t="s">
        <v>22</v>
      </c>
      <c r="F493" s="247" t="s">
        <v>769</v>
      </c>
      <c r="G493" s="245"/>
      <c r="H493" s="248">
        <v>54.5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AT493" s="254" t="s">
        <v>162</v>
      </c>
      <c r="AU493" s="254" t="s">
        <v>82</v>
      </c>
      <c r="AV493" s="12" t="s">
        <v>82</v>
      </c>
      <c r="AW493" s="12" t="s">
        <v>37</v>
      </c>
      <c r="AX493" s="12" t="s">
        <v>24</v>
      </c>
      <c r="AY493" s="254" t="s">
        <v>153</v>
      </c>
    </row>
    <row r="494" spans="2:65" s="1" customFormat="1" ht="16.5" customHeight="1">
      <c r="B494" s="46"/>
      <c r="C494" s="221" t="s">
        <v>770</v>
      </c>
      <c r="D494" s="221" t="s">
        <v>155</v>
      </c>
      <c r="E494" s="222" t="s">
        <v>771</v>
      </c>
      <c r="F494" s="223" t="s">
        <v>772</v>
      </c>
      <c r="G494" s="224" t="s">
        <v>187</v>
      </c>
      <c r="H494" s="225">
        <v>54.5</v>
      </c>
      <c r="I494" s="226"/>
      <c r="J494" s="227">
        <f>ROUND(I494*H494,2)</f>
        <v>0</v>
      </c>
      <c r="K494" s="223" t="s">
        <v>22</v>
      </c>
      <c r="L494" s="72"/>
      <c r="M494" s="228" t="s">
        <v>22</v>
      </c>
      <c r="N494" s="229" t="s">
        <v>44</v>
      </c>
      <c r="O494" s="47"/>
      <c r="P494" s="230">
        <f>O494*H494</f>
        <v>0</v>
      </c>
      <c r="Q494" s="230">
        <v>0</v>
      </c>
      <c r="R494" s="230">
        <f>Q494*H494</f>
        <v>0</v>
      </c>
      <c r="S494" s="230">
        <v>0</v>
      </c>
      <c r="T494" s="231">
        <f>S494*H494</f>
        <v>0</v>
      </c>
      <c r="AR494" s="24" t="s">
        <v>239</v>
      </c>
      <c r="AT494" s="24" t="s">
        <v>155</v>
      </c>
      <c r="AU494" s="24" t="s">
        <v>82</v>
      </c>
      <c r="AY494" s="24" t="s">
        <v>153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24" t="s">
        <v>24</v>
      </c>
      <c r="BK494" s="232">
        <f>ROUND(I494*H494,2)</f>
        <v>0</v>
      </c>
      <c r="BL494" s="24" t="s">
        <v>239</v>
      </c>
      <c r="BM494" s="24" t="s">
        <v>773</v>
      </c>
    </row>
    <row r="495" spans="2:51" s="12" customFormat="1" ht="13.5">
      <c r="B495" s="244"/>
      <c r="C495" s="245"/>
      <c r="D495" s="235" t="s">
        <v>162</v>
      </c>
      <c r="E495" s="246" t="s">
        <v>22</v>
      </c>
      <c r="F495" s="247" t="s">
        <v>774</v>
      </c>
      <c r="G495" s="245"/>
      <c r="H495" s="248">
        <v>54.5</v>
      </c>
      <c r="I495" s="249"/>
      <c r="J495" s="245"/>
      <c r="K495" s="245"/>
      <c r="L495" s="250"/>
      <c r="M495" s="251"/>
      <c r="N495" s="252"/>
      <c r="O495" s="252"/>
      <c r="P495" s="252"/>
      <c r="Q495" s="252"/>
      <c r="R495" s="252"/>
      <c r="S495" s="252"/>
      <c r="T495" s="253"/>
      <c r="AT495" s="254" t="s">
        <v>162</v>
      </c>
      <c r="AU495" s="254" t="s">
        <v>82</v>
      </c>
      <c r="AV495" s="12" t="s">
        <v>82</v>
      </c>
      <c r="AW495" s="12" t="s">
        <v>37</v>
      </c>
      <c r="AX495" s="12" t="s">
        <v>24</v>
      </c>
      <c r="AY495" s="254" t="s">
        <v>153</v>
      </c>
    </row>
    <row r="496" spans="2:65" s="1" customFormat="1" ht="25.5" customHeight="1">
      <c r="B496" s="46"/>
      <c r="C496" s="221" t="s">
        <v>775</v>
      </c>
      <c r="D496" s="221" t="s">
        <v>155</v>
      </c>
      <c r="E496" s="222" t="s">
        <v>776</v>
      </c>
      <c r="F496" s="223" t="s">
        <v>777</v>
      </c>
      <c r="G496" s="224" t="s">
        <v>778</v>
      </c>
      <c r="H496" s="225">
        <v>1</v>
      </c>
      <c r="I496" s="226"/>
      <c r="J496" s="227">
        <f>ROUND(I496*H496,2)</f>
        <v>0</v>
      </c>
      <c r="K496" s="223" t="s">
        <v>22</v>
      </c>
      <c r="L496" s="72"/>
      <c r="M496" s="228" t="s">
        <v>22</v>
      </c>
      <c r="N496" s="229" t="s">
        <v>44</v>
      </c>
      <c r="O496" s="47"/>
      <c r="P496" s="230">
        <f>O496*H496</f>
        <v>0</v>
      </c>
      <c r="Q496" s="230">
        <v>0</v>
      </c>
      <c r="R496" s="230">
        <f>Q496*H496</f>
        <v>0</v>
      </c>
      <c r="S496" s="230">
        <v>0</v>
      </c>
      <c r="T496" s="231">
        <f>S496*H496</f>
        <v>0</v>
      </c>
      <c r="AR496" s="24" t="s">
        <v>239</v>
      </c>
      <c r="AT496" s="24" t="s">
        <v>155</v>
      </c>
      <c r="AU496" s="24" t="s">
        <v>82</v>
      </c>
      <c r="AY496" s="24" t="s">
        <v>153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24" t="s">
        <v>24</v>
      </c>
      <c r="BK496" s="232">
        <f>ROUND(I496*H496,2)</f>
        <v>0</v>
      </c>
      <c r="BL496" s="24" t="s">
        <v>239</v>
      </c>
      <c r="BM496" s="24" t="s">
        <v>779</v>
      </c>
    </row>
    <row r="497" spans="2:63" s="10" customFormat="1" ht="29.85" customHeight="1">
      <c r="B497" s="205"/>
      <c r="C497" s="206"/>
      <c r="D497" s="207" t="s">
        <v>72</v>
      </c>
      <c r="E497" s="219" t="s">
        <v>780</v>
      </c>
      <c r="F497" s="219" t="s">
        <v>781</v>
      </c>
      <c r="G497" s="206"/>
      <c r="H497" s="206"/>
      <c r="I497" s="209"/>
      <c r="J497" s="220">
        <f>BK497</f>
        <v>0</v>
      </c>
      <c r="K497" s="206"/>
      <c r="L497" s="211"/>
      <c r="M497" s="212"/>
      <c r="N497" s="213"/>
      <c r="O497" s="213"/>
      <c r="P497" s="214">
        <f>SUM(P498:P504)</f>
        <v>0</v>
      </c>
      <c r="Q497" s="213"/>
      <c r="R497" s="214">
        <f>SUM(R498:R504)</f>
        <v>0</v>
      </c>
      <c r="S497" s="213"/>
      <c r="T497" s="215">
        <f>SUM(T498:T504)</f>
        <v>0</v>
      </c>
      <c r="AR497" s="216" t="s">
        <v>82</v>
      </c>
      <c r="AT497" s="217" t="s">
        <v>72</v>
      </c>
      <c r="AU497" s="217" t="s">
        <v>24</v>
      </c>
      <c r="AY497" s="216" t="s">
        <v>153</v>
      </c>
      <c r="BK497" s="218">
        <f>SUM(BK498:BK504)</f>
        <v>0</v>
      </c>
    </row>
    <row r="498" spans="2:65" s="1" customFormat="1" ht="16.5" customHeight="1">
      <c r="B498" s="46"/>
      <c r="C498" s="221" t="s">
        <v>782</v>
      </c>
      <c r="D498" s="221" t="s">
        <v>155</v>
      </c>
      <c r="E498" s="222" t="s">
        <v>783</v>
      </c>
      <c r="F498" s="223" t="s">
        <v>784</v>
      </c>
      <c r="G498" s="224" t="s">
        <v>778</v>
      </c>
      <c r="H498" s="225">
        <v>1</v>
      </c>
      <c r="I498" s="226"/>
      <c r="J498" s="227">
        <f>ROUND(I498*H498,2)</f>
        <v>0</v>
      </c>
      <c r="K498" s="223" t="s">
        <v>22</v>
      </c>
      <c r="L498" s="72"/>
      <c r="M498" s="228" t="s">
        <v>22</v>
      </c>
      <c r="N498" s="229" t="s">
        <v>44</v>
      </c>
      <c r="O498" s="47"/>
      <c r="P498" s="230">
        <f>O498*H498</f>
        <v>0</v>
      </c>
      <c r="Q498" s="230">
        <v>0</v>
      </c>
      <c r="R498" s="230">
        <f>Q498*H498</f>
        <v>0</v>
      </c>
      <c r="S498" s="230">
        <v>0</v>
      </c>
      <c r="T498" s="231">
        <f>S498*H498</f>
        <v>0</v>
      </c>
      <c r="AR498" s="24" t="s">
        <v>239</v>
      </c>
      <c r="AT498" s="24" t="s">
        <v>155</v>
      </c>
      <c r="AU498" s="24" t="s">
        <v>82</v>
      </c>
      <c r="AY498" s="24" t="s">
        <v>153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24" t="s">
        <v>24</v>
      </c>
      <c r="BK498" s="232">
        <f>ROUND(I498*H498,2)</f>
        <v>0</v>
      </c>
      <c r="BL498" s="24" t="s">
        <v>239</v>
      </c>
      <c r="BM498" s="24" t="s">
        <v>785</v>
      </c>
    </row>
    <row r="499" spans="2:65" s="1" customFormat="1" ht="16.5" customHeight="1">
      <c r="B499" s="46"/>
      <c r="C499" s="221" t="s">
        <v>786</v>
      </c>
      <c r="D499" s="221" t="s">
        <v>155</v>
      </c>
      <c r="E499" s="222" t="s">
        <v>787</v>
      </c>
      <c r="F499" s="223" t="s">
        <v>788</v>
      </c>
      <c r="G499" s="224" t="s">
        <v>158</v>
      </c>
      <c r="H499" s="225">
        <v>673.76</v>
      </c>
      <c r="I499" s="226"/>
      <c r="J499" s="227">
        <f>ROUND(I499*H499,2)</f>
        <v>0</v>
      </c>
      <c r="K499" s="223" t="s">
        <v>22</v>
      </c>
      <c r="L499" s="72"/>
      <c r="M499" s="228" t="s">
        <v>22</v>
      </c>
      <c r="N499" s="229" t="s">
        <v>44</v>
      </c>
      <c r="O499" s="47"/>
      <c r="P499" s="230">
        <f>O499*H499</f>
        <v>0</v>
      </c>
      <c r="Q499" s="230">
        <v>0</v>
      </c>
      <c r="R499" s="230">
        <f>Q499*H499</f>
        <v>0</v>
      </c>
      <c r="S499" s="230">
        <v>0</v>
      </c>
      <c r="T499" s="231">
        <f>S499*H499</f>
        <v>0</v>
      </c>
      <c r="AR499" s="24" t="s">
        <v>239</v>
      </c>
      <c r="AT499" s="24" t="s">
        <v>155</v>
      </c>
      <c r="AU499" s="24" t="s">
        <v>82</v>
      </c>
      <c r="AY499" s="24" t="s">
        <v>153</v>
      </c>
      <c r="BE499" s="232">
        <f>IF(N499="základní",J499,0)</f>
        <v>0</v>
      </c>
      <c r="BF499" s="232">
        <f>IF(N499="snížená",J499,0)</f>
        <v>0</v>
      </c>
      <c r="BG499" s="232">
        <f>IF(N499="zákl. přenesená",J499,0)</f>
        <v>0</v>
      </c>
      <c r="BH499" s="232">
        <f>IF(N499="sníž. přenesená",J499,0)</f>
        <v>0</v>
      </c>
      <c r="BI499" s="232">
        <f>IF(N499="nulová",J499,0)</f>
        <v>0</v>
      </c>
      <c r="BJ499" s="24" t="s">
        <v>24</v>
      </c>
      <c r="BK499" s="232">
        <f>ROUND(I499*H499,2)</f>
        <v>0</v>
      </c>
      <c r="BL499" s="24" t="s">
        <v>239</v>
      </c>
      <c r="BM499" s="24" t="s">
        <v>789</v>
      </c>
    </row>
    <row r="500" spans="2:51" s="12" customFormat="1" ht="13.5">
      <c r="B500" s="244"/>
      <c r="C500" s="245"/>
      <c r="D500" s="235" t="s">
        <v>162</v>
      </c>
      <c r="E500" s="246" t="s">
        <v>22</v>
      </c>
      <c r="F500" s="247" t="s">
        <v>572</v>
      </c>
      <c r="G500" s="245"/>
      <c r="H500" s="248">
        <v>673.76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AT500" s="254" t="s">
        <v>162</v>
      </c>
      <c r="AU500" s="254" t="s">
        <v>82</v>
      </c>
      <c r="AV500" s="12" t="s">
        <v>82</v>
      </c>
      <c r="AW500" s="12" t="s">
        <v>37</v>
      </c>
      <c r="AX500" s="12" t="s">
        <v>24</v>
      </c>
      <c r="AY500" s="254" t="s">
        <v>153</v>
      </c>
    </row>
    <row r="501" spans="2:65" s="1" customFormat="1" ht="25.5" customHeight="1">
      <c r="B501" s="46"/>
      <c r="C501" s="221" t="s">
        <v>790</v>
      </c>
      <c r="D501" s="221" t="s">
        <v>155</v>
      </c>
      <c r="E501" s="222" t="s">
        <v>791</v>
      </c>
      <c r="F501" s="223" t="s">
        <v>792</v>
      </c>
      <c r="G501" s="224" t="s">
        <v>158</v>
      </c>
      <c r="H501" s="225">
        <v>673.76</v>
      </c>
      <c r="I501" s="226"/>
      <c r="J501" s="227">
        <f>ROUND(I501*H501,2)</f>
        <v>0</v>
      </c>
      <c r="K501" s="223" t="s">
        <v>22</v>
      </c>
      <c r="L501" s="72"/>
      <c r="M501" s="228" t="s">
        <v>22</v>
      </c>
      <c r="N501" s="229" t="s">
        <v>44</v>
      </c>
      <c r="O501" s="47"/>
      <c r="P501" s="230">
        <f>O501*H501</f>
        <v>0</v>
      </c>
      <c r="Q501" s="230">
        <v>0</v>
      </c>
      <c r="R501" s="230">
        <f>Q501*H501</f>
        <v>0</v>
      </c>
      <c r="S501" s="230">
        <v>0</v>
      </c>
      <c r="T501" s="231">
        <f>S501*H501</f>
        <v>0</v>
      </c>
      <c r="AR501" s="24" t="s">
        <v>239</v>
      </c>
      <c r="AT501" s="24" t="s">
        <v>155</v>
      </c>
      <c r="AU501" s="24" t="s">
        <v>82</v>
      </c>
      <c r="AY501" s="24" t="s">
        <v>153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24" t="s">
        <v>24</v>
      </c>
      <c r="BK501" s="232">
        <f>ROUND(I501*H501,2)</f>
        <v>0</v>
      </c>
      <c r="BL501" s="24" t="s">
        <v>239</v>
      </c>
      <c r="BM501" s="24" t="s">
        <v>793</v>
      </c>
    </row>
    <row r="502" spans="2:51" s="12" customFormat="1" ht="13.5">
      <c r="B502" s="244"/>
      <c r="C502" s="245"/>
      <c r="D502" s="235" t="s">
        <v>162</v>
      </c>
      <c r="E502" s="246" t="s">
        <v>22</v>
      </c>
      <c r="F502" s="247" t="s">
        <v>572</v>
      </c>
      <c r="G502" s="245"/>
      <c r="H502" s="248">
        <v>673.76</v>
      </c>
      <c r="I502" s="249"/>
      <c r="J502" s="245"/>
      <c r="K502" s="245"/>
      <c r="L502" s="250"/>
      <c r="M502" s="251"/>
      <c r="N502" s="252"/>
      <c r="O502" s="252"/>
      <c r="P502" s="252"/>
      <c r="Q502" s="252"/>
      <c r="R502" s="252"/>
      <c r="S502" s="252"/>
      <c r="T502" s="253"/>
      <c r="AT502" s="254" t="s">
        <v>162</v>
      </c>
      <c r="AU502" s="254" t="s">
        <v>82</v>
      </c>
      <c r="AV502" s="12" t="s">
        <v>82</v>
      </c>
      <c r="AW502" s="12" t="s">
        <v>37</v>
      </c>
      <c r="AX502" s="12" t="s">
        <v>24</v>
      </c>
      <c r="AY502" s="254" t="s">
        <v>153</v>
      </c>
    </row>
    <row r="503" spans="2:65" s="1" customFormat="1" ht="16.5" customHeight="1">
      <c r="B503" s="46"/>
      <c r="C503" s="221" t="s">
        <v>794</v>
      </c>
      <c r="D503" s="221" t="s">
        <v>155</v>
      </c>
      <c r="E503" s="222" t="s">
        <v>795</v>
      </c>
      <c r="F503" s="223" t="s">
        <v>796</v>
      </c>
      <c r="G503" s="224" t="s">
        <v>158</v>
      </c>
      <c r="H503" s="225">
        <v>39.9</v>
      </c>
      <c r="I503" s="226"/>
      <c r="J503" s="227">
        <f>ROUND(I503*H503,2)</f>
        <v>0</v>
      </c>
      <c r="K503" s="223" t="s">
        <v>22</v>
      </c>
      <c r="L503" s="72"/>
      <c r="M503" s="228" t="s">
        <v>22</v>
      </c>
      <c r="N503" s="229" t="s">
        <v>44</v>
      </c>
      <c r="O503" s="47"/>
      <c r="P503" s="230">
        <f>O503*H503</f>
        <v>0</v>
      </c>
      <c r="Q503" s="230">
        <v>0</v>
      </c>
      <c r="R503" s="230">
        <f>Q503*H503</f>
        <v>0</v>
      </c>
      <c r="S503" s="230">
        <v>0</v>
      </c>
      <c r="T503" s="231">
        <f>S503*H503</f>
        <v>0</v>
      </c>
      <c r="AR503" s="24" t="s">
        <v>239</v>
      </c>
      <c r="AT503" s="24" t="s">
        <v>155</v>
      </c>
      <c r="AU503" s="24" t="s">
        <v>82</v>
      </c>
      <c r="AY503" s="24" t="s">
        <v>153</v>
      </c>
      <c r="BE503" s="232">
        <f>IF(N503="základní",J503,0)</f>
        <v>0</v>
      </c>
      <c r="BF503" s="232">
        <f>IF(N503="snížená",J503,0)</f>
        <v>0</v>
      </c>
      <c r="BG503" s="232">
        <f>IF(N503="zákl. přenesená",J503,0)</f>
        <v>0</v>
      </c>
      <c r="BH503" s="232">
        <f>IF(N503="sníž. přenesená",J503,0)</f>
        <v>0</v>
      </c>
      <c r="BI503" s="232">
        <f>IF(N503="nulová",J503,0)</f>
        <v>0</v>
      </c>
      <c r="BJ503" s="24" t="s">
        <v>24</v>
      </c>
      <c r="BK503" s="232">
        <f>ROUND(I503*H503,2)</f>
        <v>0</v>
      </c>
      <c r="BL503" s="24" t="s">
        <v>239</v>
      </c>
      <c r="BM503" s="24" t="s">
        <v>797</v>
      </c>
    </row>
    <row r="504" spans="2:51" s="12" customFormat="1" ht="13.5">
      <c r="B504" s="244"/>
      <c r="C504" s="245"/>
      <c r="D504" s="235" t="s">
        <v>162</v>
      </c>
      <c r="E504" s="246" t="s">
        <v>22</v>
      </c>
      <c r="F504" s="247" t="s">
        <v>798</v>
      </c>
      <c r="G504" s="245"/>
      <c r="H504" s="248">
        <v>39.9</v>
      </c>
      <c r="I504" s="249"/>
      <c r="J504" s="245"/>
      <c r="K504" s="245"/>
      <c r="L504" s="250"/>
      <c r="M504" s="251"/>
      <c r="N504" s="252"/>
      <c r="O504" s="252"/>
      <c r="P504" s="252"/>
      <c r="Q504" s="252"/>
      <c r="R504" s="252"/>
      <c r="S504" s="252"/>
      <c r="T504" s="253"/>
      <c r="AT504" s="254" t="s">
        <v>162</v>
      </c>
      <c r="AU504" s="254" t="s">
        <v>82</v>
      </c>
      <c r="AV504" s="12" t="s">
        <v>82</v>
      </c>
      <c r="AW504" s="12" t="s">
        <v>37</v>
      </c>
      <c r="AX504" s="12" t="s">
        <v>24</v>
      </c>
      <c r="AY504" s="254" t="s">
        <v>153</v>
      </c>
    </row>
    <row r="505" spans="2:63" s="10" customFormat="1" ht="29.85" customHeight="1">
      <c r="B505" s="205"/>
      <c r="C505" s="206"/>
      <c r="D505" s="207" t="s">
        <v>72</v>
      </c>
      <c r="E505" s="219" t="s">
        <v>799</v>
      </c>
      <c r="F505" s="219" t="s">
        <v>800</v>
      </c>
      <c r="G505" s="206"/>
      <c r="H505" s="206"/>
      <c r="I505" s="209"/>
      <c r="J505" s="220">
        <f>BK505</f>
        <v>0</v>
      </c>
      <c r="K505" s="206"/>
      <c r="L505" s="211"/>
      <c r="M505" s="212"/>
      <c r="N505" s="213"/>
      <c r="O505" s="213"/>
      <c r="P505" s="214">
        <f>SUM(P506:P521)</f>
        <v>0</v>
      </c>
      <c r="Q505" s="213"/>
      <c r="R505" s="214">
        <f>SUM(R506:R521)</f>
        <v>3.6598099999999993</v>
      </c>
      <c r="S505" s="213"/>
      <c r="T505" s="215">
        <f>SUM(T506:T521)</f>
        <v>0</v>
      </c>
      <c r="AR505" s="216" t="s">
        <v>82</v>
      </c>
      <c r="AT505" s="217" t="s">
        <v>72</v>
      </c>
      <c r="AU505" s="217" t="s">
        <v>24</v>
      </c>
      <c r="AY505" s="216" t="s">
        <v>153</v>
      </c>
      <c r="BK505" s="218">
        <f>SUM(BK506:BK521)</f>
        <v>0</v>
      </c>
    </row>
    <row r="506" spans="2:65" s="1" customFormat="1" ht="16.5" customHeight="1">
      <c r="B506" s="46"/>
      <c r="C506" s="221" t="s">
        <v>801</v>
      </c>
      <c r="D506" s="221" t="s">
        <v>155</v>
      </c>
      <c r="E506" s="222" t="s">
        <v>802</v>
      </c>
      <c r="F506" s="223" t="s">
        <v>803</v>
      </c>
      <c r="G506" s="224" t="s">
        <v>187</v>
      </c>
      <c r="H506" s="225">
        <v>96.4</v>
      </c>
      <c r="I506" s="226"/>
      <c r="J506" s="227">
        <f>ROUND(I506*H506,2)</f>
        <v>0</v>
      </c>
      <c r="K506" s="223" t="s">
        <v>22</v>
      </c>
      <c r="L506" s="72"/>
      <c r="M506" s="228" t="s">
        <v>22</v>
      </c>
      <c r="N506" s="229" t="s">
        <v>44</v>
      </c>
      <c r="O506" s="47"/>
      <c r="P506" s="230">
        <f>O506*H506</f>
        <v>0</v>
      </c>
      <c r="Q506" s="230">
        <v>0</v>
      </c>
      <c r="R506" s="230">
        <f>Q506*H506</f>
        <v>0</v>
      </c>
      <c r="S506" s="230">
        <v>0</v>
      </c>
      <c r="T506" s="231">
        <f>S506*H506</f>
        <v>0</v>
      </c>
      <c r="AR506" s="24" t="s">
        <v>239</v>
      </c>
      <c r="AT506" s="24" t="s">
        <v>155</v>
      </c>
      <c r="AU506" s="24" t="s">
        <v>82</v>
      </c>
      <c r="AY506" s="24" t="s">
        <v>153</v>
      </c>
      <c r="BE506" s="232">
        <f>IF(N506="základní",J506,0)</f>
        <v>0</v>
      </c>
      <c r="BF506" s="232">
        <f>IF(N506="snížená",J506,0)</f>
        <v>0</v>
      </c>
      <c r="BG506" s="232">
        <f>IF(N506="zákl. přenesená",J506,0)</f>
        <v>0</v>
      </c>
      <c r="BH506" s="232">
        <f>IF(N506="sníž. přenesená",J506,0)</f>
        <v>0</v>
      </c>
      <c r="BI506" s="232">
        <f>IF(N506="nulová",J506,0)</f>
        <v>0</v>
      </c>
      <c r="BJ506" s="24" t="s">
        <v>24</v>
      </c>
      <c r="BK506" s="232">
        <f>ROUND(I506*H506,2)</f>
        <v>0</v>
      </c>
      <c r="BL506" s="24" t="s">
        <v>239</v>
      </c>
      <c r="BM506" s="24" t="s">
        <v>804</v>
      </c>
    </row>
    <row r="507" spans="2:51" s="11" customFormat="1" ht="13.5">
      <c r="B507" s="233"/>
      <c r="C507" s="234"/>
      <c r="D507" s="235" t="s">
        <v>162</v>
      </c>
      <c r="E507" s="236" t="s">
        <v>22</v>
      </c>
      <c r="F507" s="237" t="s">
        <v>805</v>
      </c>
      <c r="G507" s="234"/>
      <c r="H507" s="236" t="s">
        <v>22</v>
      </c>
      <c r="I507" s="238"/>
      <c r="J507" s="234"/>
      <c r="K507" s="234"/>
      <c r="L507" s="239"/>
      <c r="M507" s="240"/>
      <c r="N507" s="241"/>
      <c r="O507" s="241"/>
      <c r="P507" s="241"/>
      <c r="Q507" s="241"/>
      <c r="R507" s="241"/>
      <c r="S507" s="241"/>
      <c r="T507" s="242"/>
      <c r="AT507" s="243" t="s">
        <v>162</v>
      </c>
      <c r="AU507" s="243" t="s">
        <v>82</v>
      </c>
      <c r="AV507" s="11" t="s">
        <v>24</v>
      </c>
      <c r="AW507" s="11" t="s">
        <v>37</v>
      </c>
      <c r="AX507" s="11" t="s">
        <v>73</v>
      </c>
      <c r="AY507" s="243" t="s">
        <v>153</v>
      </c>
    </row>
    <row r="508" spans="2:51" s="11" customFormat="1" ht="13.5">
      <c r="B508" s="233"/>
      <c r="C508" s="234"/>
      <c r="D508" s="235" t="s">
        <v>162</v>
      </c>
      <c r="E508" s="236" t="s">
        <v>22</v>
      </c>
      <c r="F508" s="237" t="s">
        <v>806</v>
      </c>
      <c r="G508" s="234"/>
      <c r="H508" s="236" t="s">
        <v>22</v>
      </c>
      <c r="I508" s="238"/>
      <c r="J508" s="234"/>
      <c r="K508" s="234"/>
      <c r="L508" s="239"/>
      <c r="M508" s="240"/>
      <c r="N508" s="241"/>
      <c r="O508" s="241"/>
      <c r="P508" s="241"/>
      <c r="Q508" s="241"/>
      <c r="R508" s="241"/>
      <c r="S508" s="241"/>
      <c r="T508" s="242"/>
      <c r="AT508" s="243" t="s">
        <v>162</v>
      </c>
      <c r="AU508" s="243" t="s">
        <v>82</v>
      </c>
      <c r="AV508" s="11" t="s">
        <v>24</v>
      </c>
      <c r="AW508" s="11" t="s">
        <v>37</v>
      </c>
      <c r="AX508" s="11" t="s">
        <v>73</v>
      </c>
      <c r="AY508" s="243" t="s">
        <v>153</v>
      </c>
    </row>
    <row r="509" spans="2:51" s="12" customFormat="1" ht="13.5">
      <c r="B509" s="244"/>
      <c r="C509" s="245"/>
      <c r="D509" s="235" t="s">
        <v>162</v>
      </c>
      <c r="E509" s="246" t="s">
        <v>22</v>
      </c>
      <c r="F509" s="247" t="s">
        <v>807</v>
      </c>
      <c r="G509" s="245"/>
      <c r="H509" s="248">
        <v>96.4</v>
      </c>
      <c r="I509" s="249"/>
      <c r="J509" s="245"/>
      <c r="K509" s="245"/>
      <c r="L509" s="250"/>
      <c r="M509" s="251"/>
      <c r="N509" s="252"/>
      <c r="O509" s="252"/>
      <c r="P509" s="252"/>
      <c r="Q509" s="252"/>
      <c r="R509" s="252"/>
      <c r="S509" s="252"/>
      <c r="T509" s="253"/>
      <c r="AT509" s="254" t="s">
        <v>162</v>
      </c>
      <c r="AU509" s="254" t="s">
        <v>82</v>
      </c>
      <c r="AV509" s="12" t="s">
        <v>82</v>
      </c>
      <c r="AW509" s="12" t="s">
        <v>37</v>
      </c>
      <c r="AX509" s="12" t="s">
        <v>24</v>
      </c>
      <c r="AY509" s="254" t="s">
        <v>153</v>
      </c>
    </row>
    <row r="510" spans="2:65" s="1" customFormat="1" ht="16.5" customHeight="1">
      <c r="B510" s="46"/>
      <c r="C510" s="221" t="s">
        <v>808</v>
      </c>
      <c r="D510" s="221" t="s">
        <v>155</v>
      </c>
      <c r="E510" s="222" t="s">
        <v>809</v>
      </c>
      <c r="F510" s="223" t="s">
        <v>810</v>
      </c>
      <c r="G510" s="224" t="s">
        <v>158</v>
      </c>
      <c r="H510" s="225">
        <v>6.09</v>
      </c>
      <c r="I510" s="226"/>
      <c r="J510" s="227">
        <f>ROUND(I510*H510,2)</f>
        <v>0</v>
      </c>
      <c r="K510" s="223" t="s">
        <v>22</v>
      </c>
      <c r="L510" s="72"/>
      <c r="M510" s="228" t="s">
        <v>22</v>
      </c>
      <c r="N510" s="229" t="s">
        <v>44</v>
      </c>
      <c r="O510" s="47"/>
      <c r="P510" s="230">
        <f>O510*H510</f>
        <v>0</v>
      </c>
      <c r="Q510" s="230">
        <v>0</v>
      </c>
      <c r="R510" s="230">
        <f>Q510*H510</f>
        <v>0</v>
      </c>
      <c r="S510" s="230">
        <v>0</v>
      </c>
      <c r="T510" s="231">
        <f>S510*H510</f>
        <v>0</v>
      </c>
      <c r="AR510" s="24" t="s">
        <v>239</v>
      </c>
      <c r="AT510" s="24" t="s">
        <v>155</v>
      </c>
      <c r="AU510" s="24" t="s">
        <v>82</v>
      </c>
      <c r="AY510" s="24" t="s">
        <v>153</v>
      </c>
      <c r="BE510" s="232">
        <f>IF(N510="základní",J510,0)</f>
        <v>0</v>
      </c>
      <c r="BF510" s="232">
        <f>IF(N510="snížená",J510,0)</f>
        <v>0</v>
      </c>
      <c r="BG510" s="232">
        <f>IF(N510="zákl. přenesená",J510,0)</f>
        <v>0</v>
      </c>
      <c r="BH510" s="232">
        <f>IF(N510="sníž. přenesená",J510,0)</f>
        <v>0</v>
      </c>
      <c r="BI510" s="232">
        <f>IF(N510="nulová",J510,0)</f>
        <v>0</v>
      </c>
      <c r="BJ510" s="24" t="s">
        <v>24</v>
      </c>
      <c r="BK510" s="232">
        <f>ROUND(I510*H510,2)</f>
        <v>0</v>
      </c>
      <c r="BL510" s="24" t="s">
        <v>239</v>
      </c>
      <c r="BM510" s="24" t="s">
        <v>811</v>
      </c>
    </row>
    <row r="511" spans="2:51" s="11" customFormat="1" ht="13.5">
      <c r="B511" s="233"/>
      <c r="C511" s="234"/>
      <c r="D511" s="235" t="s">
        <v>162</v>
      </c>
      <c r="E511" s="236" t="s">
        <v>22</v>
      </c>
      <c r="F511" s="237" t="s">
        <v>805</v>
      </c>
      <c r="G511" s="234"/>
      <c r="H511" s="236" t="s">
        <v>22</v>
      </c>
      <c r="I511" s="238"/>
      <c r="J511" s="234"/>
      <c r="K511" s="234"/>
      <c r="L511" s="239"/>
      <c r="M511" s="240"/>
      <c r="N511" s="241"/>
      <c r="O511" s="241"/>
      <c r="P511" s="241"/>
      <c r="Q511" s="241"/>
      <c r="R511" s="241"/>
      <c r="S511" s="241"/>
      <c r="T511" s="242"/>
      <c r="AT511" s="243" t="s">
        <v>162</v>
      </c>
      <c r="AU511" s="243" t="s">
        <v>82</v>
      </c>
      <c r="AV511" s="11" t="s">
        <v>24</v>
      </c>
      <c r="AW511" s="11" t="s">
        <v>37</v>
      </c>
      <c r="AX511" s="11" t="s">
        <v>73</v>
      </c>
      <c r="AY511" s="243" t="s">
        <v>153</v>
      </c>
    </row>
    <row r="512" spans="2:51" s="11" customFormat="1" ht="13.5">
      <c r="B512" s="233"/>
      <c r="C512" s="234"/>
      <c r="D512" s="235" t="s">
        <v>162</v>
      </c>
      <c r="E512" s="236" t="s">
        <v>22</v>
      </c>
      <c r="F512" s="237" t="s">
        <v>812</v>
      </c>
      <c r="G512" s="234"/>
      <c r="H512" s="236" t="s">
        <v>22</v>
      </c>
      <c r="I512" s="238"/>
      <c r="J512" s="234"/>
      <c r="K512" s="234"/>
      <c r="L512" s="239"/>
      <c r="M512" s="240"/>
      <c r="N512" s="241"/>
      <c r="O512" s="241"/>
      <c r="P512" s="241"/>
      <c r="Q512" s="241"/>
      <c r="R512" s="241"/>
      <c r="S512" s="241"/>
      <c r="T512" s="242"/>
      <c r="AT512" s="243" t="s">
        <v>162</v>
      </c>
      <c r="AU512" s="243" t="s">
        <v>82</v>
      </c>
      <c r="AV512" s="11" t="s">
        <v>24</v>
      </c>
      <c r="AW512" s="11" t="s">
        <v>37</v>
      </c>
      <c r="AX512" s="11" t="s">
        <v>73</v>
      </c>
      <c r="AY512" s="243" t="s">
        <v>153</v>
      </c>
    </row>
    <row r="513" spans="2:51" s="12" customFormat="1" ht="13.5">
      <c r="B513" s="244"/>
      <c r="C513" s="245"/>
      <c r="D513" s="235" t="s">
        <v>162</v>
      </c>
      <c r="E513" s="246" t="s">
        <v>22</v>
      </c>
      <c r="F513" s="247" t="s">
        <v>813</v>
      </c>
      <c r="G513" s="245"/>
      <c r="H513" s="248">
        <v>6.09</v>
      </c>
      <c r="I513" s="249"/>
      <c r="J513" s="245"/>
      <c r="K513" s="245"/>
      <c r="L513" s="250"/>
      <c r="M513" s="251"/>
      <c r="N513" s="252"/>
      <c r="O513" s="252"/>
      <c r="P513" s="252"/>
      <c r="Q513" s="252"/>
      <c r="R513" s="252"/>
      <c r="S513" s="252"/>
      <c r="T513" s="253"/>
      <c r="AT513" s="254" t="s">
        <v>162</v>
      </c>
      <c r="AU513" s="254" t="s">
        <v>82</v>
      </c>
      <c r="AV513" s="12" t="s">
        <v>82</v>
      </c>
      <c r="AW513" s="12" t="s">
        <v>37</v>
      </c>
      <c r="AX513" s="12" t="s">
        <v>24</v>
      </c>
      <c r="AY513" s="254" t="s">
        <v>153</v>
      </c>
    </row>
    <row r="514" spans="2:65" s="1" customFormat="1" ht="25.5" customHeight="1">
      <c r="B514" s="46"/>
      <c r="C514" s="221" t="s">
        <v>814</v>
      </c>
      <c r="D514" s="221" t="s">
        <v>155</v>
      </c>
      <c r="E514" s="222" t="s">
        <v>815</v>
      </c>
      <c r="F514" s="223" t="s">
        <v>816</v>
      </c>
      <c r="G514" s="224" t="s">
        <v>158</v>
      </c>
      <c r="H514" s="225">
        <v>539</v>
      </c>
      <c r="I514" s="226"/>
      <c r="J514" s="227">
        <f>ROUND(I514*H514,2)</f>
        <v>0</v>
      </c>
      <c r="K514" s="223" t="s">
        <v>159</v>
      </c>
      <c r="L514" s="72"/>
      <c r="M514" s="228" t="s">
        <v>22</v>
      </c>
      <c r="N514" s="229" t="s">
        <v>44</v>
      </c>
      <c r="O514" s="47"/>
      <c r="P514" s="230">
        <f>O514*H514</f>
        <v>0</v>
      </c>
      <c r="Q514" s="230">
        <v>0.00035</v>
      </c>
      <c r="R514" s="230">
        <f>Q514*H514</f>
        <v>0.18864999999999998</v>
      </c>
      <c r="S514" s="230">
        <v>0</v>
      </c>
      <c r="T514" s="231">
        <f>S514*H514</f>
        <v>0</v>
      </c>
      <c r="AR514" s="24" t="s">
        <v>239</v>
      </c>
      <c r="AT514" s="24" t="s">
        <v>155</v>
      </c>
      <c r="AU514" s="24" t="s">
        <v>82</v>
      </c>
      <c r="AY514" s="24" t="s">
        <v>153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24" t="s">
        <v>24</v>
      </c>
      <c r="BK514" s="232">
        <f>ROUND(I514*H514,2)</f>
        <v>0</v>
      </c>
      <c r="BL514" s="24" t="s">
        <v>239</v>
      </c>
      <c r="BM514" s="24" t="s">
        <v>817</v>
      </c>
    </row>
    <row r="515" spans="2:51" s="12" customFormat="1" ht="13.5">
      <c r="B515" s="244"/>
      <c r="C515" s="245"/>
      <c r="D515" s="235" t="s">
        <v>162</v>
      </c>
      <c r="E515" s="246" t="s">
        <v>22</v>
      </c>
      <c r="F515" s="247" t="s">
        <v>818</v>
      </c>
      <c r="G515" s="245"/>
      <c r="H515" s="248">
        <v>539</v>
      </c>
      <c r="I515" s="249"/>
      <c r="J515" s="245"/>
      <c r="K515" s="245"/>
      <c r="L515" s="250"/>
      <c r="M515" s="251"/>
      <c r="N515" s="252"/>
      <c r="O515" s="252"/>
      <c r="P515" s="252"/>
      <c r="Q515" s="252"/>
      <c r="R515" s="252"/>
      <c r="S515" s="252"/>
      <c r="T515" s="253"/>
      <c r="AT515" s="254" t="s">
        <v>162</v>
      </c>
      <c r="AU515" s="254" t="s">
        <v>82</v>
      </c>
      <c r="AV515" s="12" t="s">
        <v>82</v>
      </c>
      <c r="AW515" s="12" t="s">
        <v>37</v>
      </c>
      <c r="AX515" s="12" t="s">
        <v>24</v>
      </c>
      <c r="AY515" s="254" t="s">
        <v>153</v>
      </c>
    </row>
    <row r="516" spans="2:65" s="1" customFormat="1" ht="16.5" customHeight="1">
      <c r="B516" s="46"/>
      <c r="C516" s="266" t="s">
        <v>819</v>
      </c>
      <c r="D516" s="266" t="s">
        <v>246</v>
      </c>
      <c r="E516" s="267" t="s">
        <v>820</v>
      </c>
      <c r="F516" s="268" t="s">
        <v>821</v>
      </c>
      <c r="G516" s="269" t="s">
        <v>158</v>
      </c>
      <c r="H516" s="270">
        <v>1185.8</v>
      </c>
      <c r="I516" s="271"/>
      <c r="J516" s="272">
        <f>ROUND(I516*H516,2)</f>
        <v>0</v>
      </c>
      <c r="K516" s="268" t="s">
        <v>159</v>
      </c>
      <c r="L516" s="273"/>
      <c r="M516" s="274" t="s">
        <v>22</v>
      </c>
      <c r="N516" s="275" t="s">
        <v>44</v>
      </c>
      <c r="O516" s="47"/>
      <c r="P516" s="230">
        <f>O516*H516</f>
        <v>0</v>
      </c>
      <c r="Q516" s="230">
        <v>0.0024</v>
      </c>
      <c r="R516" s="230">
        <f>Q516*H516</f>
        <v>2.8459199999999996</v>
      </c>
      <c r="S516" s="230">
        <v>0</v>
      </c>
      <c r="T516" s="231">
        <f>S516*H516</f>
        <v>0</v>
      </c>
      <c r="AR516" s="24" t="s">
        <v>320</v>
      </c>
      <c r="AT516" s="24" t="s">
        <v>246</v>
      </c>
      <c r="AU516" s="24" t="s">
        <v>82</v>
      </c>
      <c r="AY516" s="24" t="s">
        <v>153</v>
      </c>
      <c r="BE516" s="232">
        <f>IF(N516="základní",J516,0)</f>
        <v>0</v>
      </c>
      <c r="BF516" s="232">
        <f>IF(N516="snížená",J516,0)</f>
        <v>0</v>
      </c>
      <c r="BG516" s="232">
        <f>IF(N516="zákl. přenesená",J516,0)</f>
        <v>0</v>
      </c>
      <c r="BH516" s="232">
        <f>IF(N516="sníž. přenesená",J516,0)</f>
        <v>0</v>
      </c>
      <c r="BI516" s="232">
        <f>IF(N516="nulová",J516,0)</f>
        <v>0</v>
      </c>
      <c r="BJ516" s="24" t="s">
        <v>24</v>
      </c>
      <c r="BK516" s="232">
        <f>ROUND(I516*H516,2)</f>
        <v>0</v>
      </c>
      <c r="BL516" s="24" t="s">
        <v>239</v>
      </c>
      <c r="BM516" s="24" t="s">
        <v>822</v>
      </c>
    </row>
    <row r="517" spans="2:47" s="1" customFormat="1" ht="13.5">
      <c r="B517" s="46"/>
      <c r="C517" s="74"/>
      <c r="D517" s="235" t="s">
        <v>378</v>
      </c>
      <c r="E517" s="74"/>
      <c r="F517" s="276" t="s">
        <v>379</v>
      </c>
      <c r="G517" s="74"/>
      <c r="H517" s="74"/>
      <c r="I517" s="191"/>
      <c r="J517" s="74"/>
      <c r="K517" s="74"/>
      <c r="L517" s="72"/>
      <c r="M517" s="277"/>
      <c r="N517" s="47"/>
      <c r="O517" s="47"/>
      <c r="P517" s="47"/>
      <c r="Q517" s="47"/>
      <c r="R517" s="47"/>
      <c r="S517" s="47"/>
      <c r="T517" s="95"/>
      <c r="AT517" s="24" t="s">
        <v>378</v>
      </c>
      <c r="AU517" s="24" t="s">
        <v>82</v>
      </c>
    </row>
    <row r="518" spans="2:51" s="12" customFormat="1" ht="13.5">
      <c r="B518" s="244"/>
      <c r="C518" s="245"/>
      <c r="D518" s="235" t="s">
        <v>162</v>
      </c>
      <c r="E518" s="246" t="s">
        <v>22</v>
      </c>
      <c r="F518" s="247" t="s">
        <v>823</v>
      </c>
      <c r="G518" s="245"/>
      <c r="H518" s="248">
        <v>1185.8</v>
      </c>
      <c r="I518" s="249"/>
      <c r="J518" s="245"/>
      <c r="K518" s="245"/>
      <c r="L518" s="250"/>
      <c r="M518" s="251"/>
      <c r="N518" s="252"/>
      <c r="O518" s="252"/>
      <c r="P518" s="252"/>
      <c r="Q518" s="252"/>
      <c r="R518" s="252"/>
      <c r="S518" s="252"/>
      <c r="T518" s="253"/>
      <c r="AT518" s="254" t="s">
        <v>162</v>
      </c>
      <c r="AU518" s="254" t="s">
        <v>82</v>
      </c>
      <c r="AV518" s="12" t="s">
        <v>82</v>
      </c>
      <c r="AW518" s="12" t="s">
        <v>37</v>
      </c>
      <c r="AX518" s="12" t="s">
        <v>24</v>
      </c>
      <c r="AY518" s="254" t="s">
        <v>153</v>
      </c>
    </row>
    <row r="519" spans="2:65" s="1" customFormat="1" ht="16.5" customHeight="1">
      <c r="B519" s="46"/>
      <c r="C519" s="221" t="s">
        <v>824</v>
      </c>
      <c r="D519" s="221" t="s">
        <v>155</v>
      </c>
      <c r="E519" s="222" t="s">
        <v>825</v>
      </c>
      <c r="F519" s="223" t="s">
        <v>826</v>
      </c>
      <c r="G519" s="224" t="s">
        <v>778</v>
      </c>
      <c r="H519" s="225">
        <v>1</v>
      </c>
      <c r="I519" s="226"/>
      <c r="J519" s="227">
        <f>ROUND(I519*H519,2)</f>
        <v>0</v>
      </c>
      <c r="K519" s="223" t="s">
        <v>22</v>
      </c>
      <c r="L519" s="72"/>
      <c r="M519" s="228" t="s">
        <v>22</v>
      </c>
      <c r="N519" s="229" t="s">
        <v>44</v>
      </c>
      <c r="O519" s="47"/>
      <c r="P519" s="230">
        <f>O519*H519</f>
        <v>0</v>
      </c>
      <c r="Q519" s="230">
        <v>0</v>
      </c>
      <c r="R519" s="230">
        <f>Q519*H519</f>
        <v>0</v>
      </c>
      <c r="S519" s="230">
        <v>0</v>
      </c>
      <c r="T519" s="231">
        <f>S519*H519</f>
        <v>0</v>
      </c>
      <c r="AR519" s="24" t="s">
        <v>239</v>
      </c>
      <c r="AT519" s="24" t="s">
        <v>155</v>
      </c>
      <c r="AU519" s="24" t="s">
        <v>82</v>
      </c>
      <c r="AY519" s="24" t="s">
        <v>153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24" t="s">
        <v>24</v>
      </c>
      <c r="BK519" s="232">
        <f>ROUND(I519*H519,2)</f>
        <v>0</v>
      </c>
      <c r="BL519" s="24" t="s">
        <v>239</v>
      </c>
      <c r="BM519" s="24" t="s">
        <v>827</v>
      </c>
    </row>
    <row r="520" spans="2:65" s="1" customFormat="1" ht="16.5" customHeight="1">
      <c r="B520" s="46"/>
      <c r="C520" s="221" t="s">
        <v>828</v>
      </c>
      <c r="D520" s="221" t="s">
        <v>155</v>
      </c>
      <c r="E520" s="222" t="s">
        <v>829</v>
      </c>
      <c r="F520" s="223" t="s">
        <v>830</v>
      </c>
      <c r="G520" s="224" t="s">
        <v>158</v>
      </c>
      <c r="H520" s="225">
        <v>539</v>
      </c>
      <c r="I520" s="226"/>
      <c r="J520" s="227">
        <f>ROUND(I520*H520,2)</f>
        <v>0</v>
      </c>
      <c r="K520" s="223" t="s">
        <v>22</v>
      </c>
      <c r="L520" s="72"/>
      <c r="M520" s="228" t="s">
        <v>22</v>
      </c>
      <c r="N520" s="229" t="s">
        <v>44</v>
      </c>
      <c r="O520" s="47"/>
      <c r="P520" s="230">
        <f>O520*H520</f>
        <v>0</v>
      </c>
      <c r="Q520" s="230">
        <v>0.00116</v>
      </c>
      <c r="R520" s="230">
        <f>Q520*H520</f>
        <v>0.62524</v>
      </c>
      <c r="S520" s="230">
        <v>0</v>
      </c>
      <c r="T520" s="231">
        <f>S520*H520</f>
        <v>0</v>
      </c>
      <c r="AR520" s="24" t="s">
        <v>239</v>
      </c>
      <c r="AT520" s="24" t="s">
        <v>155</v>
      </c>
      <c r="AU520" s="24" t="s">
        <v>82</v>
      </c>
      <c r="AY520" s="24" t="s">
        <v>153</v>
      </c>
      <c r="BE520" s="232">
        <f>IF(N520="základní",J520,0)</f>
        <v>0</v>
      </c>
      <c r="BF520" s="232">
        <f>IF(N520="snížená",J520,0)</f>
        <v>0</v>
      </c>
      <c r="BG520" s="232">
        <f>IF(N520="zákl. přenesená",J520,0)</f>
        <v>0</v>
      </c>
      <c r="BH520" s="232">
        <f>IF(N520="sníž. přenesená",J520,0)</f>
        <v>0</v>
      </c>
      <c r="BI520" s="232">
        <f>IF(N520="nulová",J520,0)</f>
        <v>0</v>
      </c>
      <c r="BJ520" s="24" t="s">
        <v>24</v>
      </c>
      <c r="BK520" s="232">
        <f>ROUND(I520*H520,2)</f>
        <v>0</v>
      </c>
      <c r="BL520" s="24" t="s">
        <v>239</v>
      </c>
      <c r="BM520" s="24" t="s">
        <v>831</v>
      </c>
    </row>
    <row r="521" spans="2:51" s="12" customFormat="1" ht="13.5">
      <c r="B521" s="244"/>
      <c r="C521" s="245"/>
      <c r="D521" s="235" t="s">
        <v>162</v>
      </c>
      <c r="E521" s="246" t="s">
        <v>22</v>
      </c>
      <c r="F521" s="247" t="s">
        <v>818</v>
      </c>
      <c r="G521" s="245"/>
      <c r="H521" s="248">
        <v>539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AT521" s="254" t="s">
        <v>162</v>
      </c>
      <c r="AU521" s="254" t="s">
        <v>82</v>
      </c>
      <c r="AV521" s="12" t="s">
        <v>82</v>
      </c>
      <c r="AW521" s="12" t="s">
        <v>37</v>
      </c>
      <c r="AX521" s="12" t="s">
        <v>24</v>
      </c>
      <c r="AY521" s="254" t="s">
        <v>153</v>
      </c>
    </row>
    <row r="522" spans="2:63" s="10" customFormat="1" ht="29.85" customHeight="1">
      <c r="B522" s="205"/>
      <c r="C522" s="206"/>
      <c r="D522" s="207" t="s">
        <v>72</v>
      </c>
      <c r="E522" s="219" t="s">
        <v>832</v>
      </c>
      <c r="F522" s="219" t="s">
        <v>833</v>
      </c>
      <c r="G522" s="206"/>
      <c r="H522" s="206"/>
      <c r="I522" s="209"/>
      <c r="J522" s="220">
        <f>BK522</f>
        <v>0</v>
      </c>
      <c r="K522" s="206"/>
      <c r="L522" s="211"/>
      <c r="M522" s="212"/>
      <c r="N522" s="213"/>
      <c r="O522" s="213"/>
      <c r="P522" s="214">
        <f>SUM(P523:P533)</f>
        <v>0</v>
      </c>
      <c r="Q522" s="213"/>
      <c r="R522" s="214">
        <f>SUM(R523:R533)</f>
        <v>0.01716</v>
      </c>
      <c r="S522" s="213"/>
      <c r="T522" s="215">
        <f>SUM(T523:T533)</f>
        <v>0.15102000000000002</v>
      </c>
      <c r="AR522" s="216" t="s">
        <v>82</v>
      </c>
      <c r="AT522" s="217" t="s">
        <v>72</v>
      </c>
      <c r="AU522" s="217" t="s">
        <v>24</v>
      </c>
      <c r="AY522" s="216" t="s">
        <v>153</v>
      </c>
      <c r="BK522" s="218">
        <f>SUM(BK523:BK533)</f>
        <v>0</v>
      </c>
    </row>
    <row r="523" spans="2:65" s="1" customFormat="1" ht="16.5" customHeight="1">
      <c r="B523" s="46"/>
      <c r="C523" s="221" t="s">
        <v>834</v>
      </c>
      <c r="D523" s="221" t="s">
        <v>155</v>
      </c>
      <c r="E523" s="222" t="s">
        <v>835</v>
      </c>
      <c r="F523" s="223" t="s">
        <v>836</v>
      </c>
      <c r="G523" s="224" t="s">
        <v>640</v>
      </c>
      <c r="H523" s="225">
        <v>1</v>
      </c>
      <c r="I523" s="226"/>
      <c r="J523" s="227">
        <f>ROUND(I523*H523,2)</f>
        <v>0</v>
      </c>
      <c r="K523" s="223" t="s">
        <v>22</v>
      </c>
      <c r="L523" s="72"/>
      <c r="M523" s="228" t="s">
        <v>22</v>
      </c>
      <c r="N523" s="229" t="s">
        <v>44</v>
      </c>
      <c r="O523" s="47"/>
      <c r="P523" s="230">
        <f>O523*H523</f>
        <v>0</v>
      </c>
      <c r="Q523" s="230">
        <v>0</v>
      </c>
      <c r="R523" s="230">
        <f>Q523*H523</f>
        <v>0</v>
      </c>
      <c r="S523" s="230">
        <v>0</v>
      </c>
      <c r="T523" s="231">
        <f>S523*H523</f>
        <v>0</v>
      </c>
      <c r="AR523" s="24" t="s">
        <v>239</v>
      </c>
      <c r="AT523" s="24" t="s">
        <v>155</v>
      </c>
      <c r="AU523" s="24" t="s">
        <v>82</v>
      </c>
      <c r="AY523" s="24" t="s">
        <v>153</v>
      </c>
      <c r="BE523" s="232">
        <f>IF(N523="základní",J523,0)</f>
        <v>0</v>
      </c>
      <c r="BF523" s="232">
        <f>IF(N523="snížená",J523,0)</f>
        <v>0</v>
      </c>
      <c r="BG523" s="232">
        <f>IF(N523="zákl. přenesená",J523,0)</f>
        <v>0</v>
      </c>
      <c r="BH523" s="232">
        <f>IF(N523="sníž. přenesená",J523,0)</f>
        <v>0</v>
      </c>
      <c r="BI523" s="232">
        <f>IF(N523="nulová",J523,0)</f>
        <v>0</v>
      </c>
      <c r="BJ523" s="24" t="s">
        <v>24</v>
      </c>
      <c r="BK523" s="232">
        <f>ROUND(I523*H523,2)</f>
        <v>0</v>
      </c>
      <c r="BL523" s="24" t="s">
        <v>239</v>
      </c>
      <c r="BM523" s="24" t="s">
        <v>837</v>
      </c>
    </row>
    <row r="524" spans="2:51" s="11" customFormat="1" ht="13.5">
      <c r="B524" s="233"/>
      <c r="C524" s="234"/>
      <c r="D524" s="235" t="s">
        <v>162</v>
      </c>
      <c r="E524" s="236" t="s">
        <v>22</v>
      </c>
      <c r="F524" s="237" t="s">
        <v>163</v>
      </c>
      <c r="G524" s="234"/>
      <c r="H524" s="236" t="s">
        <v>22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AT524" s="243" t="s">
        <v>162</v>
      </c>
      <c r="AU524" s="243" t="s">
        <v>82</v>
      </c>
      <c r="AV524" s="11" t="s">
        <v>24</v>
      </c>
      <c r="AW524" s="11" t="s">
        <v>37</v>
      </c>
      <c r="AX524" s="11" t="s">
        <v>73</v>
      </c>
      <c r="AY524" s="243" t="s">
        <v>153</v>
      </c>
    </row>
    <row r="525" spans="2:51" s="11" customFormat="1" ht="13.5">
      <c r="B525" s="233"/>
      <c r="C525" s="234"/>
      <c r="D525" s="235" t="s">
        <v>162</v>
      </c>
      <c r="E525" s="236" t="s">
        <v>22</v>
      </c>
      <c r="F525" s="237" t="s">
        <v>838</v>
      </c>
      <c r="G525" s="234"/>
      <c r="H525" s="236" t="s">
        <v>22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162</v>
      </c>
      <c r="AU525" s="243" t="s">
        <v>82</v>
      </c>
      <c r="AV525" s="11" t="s">
        <v>24</v>
      </c>
      <c r="AW525" s="11" t="s">
        <v>37</v>
      </c>
      <c r="AX525" s="11" t="s">
        <v>73</v>
      </c>
      <c r="AY525" s="243" t="s">
        <v>153</v>
      </c>
    </row>
    <row r="526" spans="2:51" s="12" customFormat="1" ht="13.5">
      <c r="B526" s="244"/>
      <c r="C526" s="245"/>
      <c r="D526" s="235" t="s">
        <v>162</v>
      </c>
      <c r="E526" s="246" t="s">
        <v>22</v>
      </c>
      <c r="F526" s="247" t="s">
        <v>24</v>
      </c>
      <c r="G526" s="245"/>
      <c r="H526" s="248">
        <v>1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AT526" s="254" t="s">
        <v>162</v>
      </c>
      <c r="AU526" s="254" t="s">
        <v>82</v>
      </c>
      <c r="AV526" s="12" t="s">
        <v>82</v>
      </c>
      <c r="AW526" s="12" t="s">
        <v>37</v>
      </c>
      <c r="AX526" s="12" t="s">
        <v>24</v>
      </c>
      <c r="AY526" s="254" t="s">
        <v>153</v>
      </c>
    </row>
    <row r="527" spans="2:65" s="1" customFormat="1" ht="25.5" customHeight="1">
      <c r="B527" s="46"/>
      <c r="C527" s="221" t="s">
        <v>839</v>
      </c>
      <c r="D527" s="221" t="s">
        <v>155</v>
      </c>
      <c r="E527" s="222" t="s">
        <v>840</v>
      </c>
      <c r="F527" s="223" t="s">
        <v>841</v>
      </c>
      <c r="G527" s="224" t="s">
        <v>290</v>
      </c>
      <c r="H527" s="225">
        <v>6</v>
      </c>
      <c r="I527" s="226"/>
      <c r="J527" s="227">
        <f>ROUND(I527*H527,2)</f>
        <v>0</v>
      </c>
      <c r="K527" s="223" t="s">
        <v>159</v>
      </c>
      <c r="L527" s="72"/>
      <c r="M527" s="228" t="s">
        <v>22</v>
      </c>
      <c r="N527" s="229" t="s">
        <v>44</v>
      </c>
      <c r="O527" s="47"/>
      <c r="P527" s="230">
        <f>O527*H527</f>
        <v>0</v>
      </c>
      <c r="Q527" s="230">
        <v>0.00143</v>
      </c>
      <c r="R527" s="230">
        <f>Q527*H527</f>
        <v>0.00858</v>
      </c>
      <c r="S527" s="230">
        <v>0</v>
      </c>
      <c r="T527" s="231">
        <f>S527*H527</f>
        <v>0</v>
      </c>
      <c r="AR527" s="24" t="s">
        <v>239</v>
      </c>
      <c r="AT527" s="24" t="s">
        <v>155</v>
      </c>
      <c r="AU527" s="24" t="s">
        <v>82</v>
      </c>
      <c r="AY527" s="24" t="s">
        <v>153</v>
      </c>
      <c r="BE527" s="232">
        <f>IF(N527="základní",J527,0)</f>
        <v>0</v>
      </c>
      <c r="BF527" s="232">
        <f>IF(N527="snížená",J527,0)</f>
        <v>0</v>
      </c>
      <c r="BG527" s="232">
        <f>IF(N527="zákl. přenesená",J527,0)</f>
        <v>0</v>
      </c>
      <c r="BH527" s="232">
        <f>IF(N527="sníž. přenesená",J527,0)</f>
        <v>0</v>
      </c>
      <c r="BI527" s="232">
        <f>IF(N527="nulová",J527,0)</f>
        <v>0</v>
      </c>
      <c r="BJ527" s="24" t="s">
        <v>24</v>
      </c>
      <c r="BK527" s="232">
        <f>ROUND(I527*H527,2)</f>
        <v>0</v>
      </c>
      <c r="BL527" s="24" t="s">
        <v>239</v>
      </c>
      <c r="BM527" s="24" t="s">
        <v>842</v>
      </c>
    </row>
    <row r="528" spans="2:65" s="1" customFormat="1" ht="16.5" customHeight="1">
      <c r="B528" s="46"/>
      <c r="C528" s="221" t="s">
        <v>843</v>
      </c>
      <c r="D528" s="221" t="s">
        <v>155</v>
      </c>
      <c r="E528" s="222" t="s">
        <v>844</v>
      </c>
      <c r="F528" s="223" t="s">
        <v>845</v>
      </c>
      <c r="G528" s="224" t="s">
        <v>290</v>
      </c>
      <c r="H528" s="225">
        <v>6</v>
      </c>
      <c r="I528" s="226"/>
      <c r="J528" s="227">
        <f>ROUND(I528*H528,2)</f>
        <v>0</v>
      </c>
      <c r="K528" s="223" t="s">
        <v>159</v>
      </c>
      <c r="L528" s="72"/>
      <c r="M528" s="228" t="s">
        <v>22</v>
      </c>
      <c r="N528" s="229" t="s">
        <v>44</v>
      </c>
      <c r="O528" s="47"/>
      <c r="P528" s="230">
        <f>O528*H528</f>
        <v>0</v>
      </c>
      <c r="Q528" s="230">
        <v>0</v>
      </c>
      <c r="R528" s="230">
        <f>Q528*H528</f>
        <v>0</v>
      </c>
      <c r="S528" s="230">
        <v>0.02517</v>
      </c>
      <c r="T528" s="231">
        <f>S528*H528</f>
        <v>0.15102000000000002</v>
      </c>
      <c r="AR528" s="24" t="s">
        <v>239</v>
      </c>
      <c r="AT528" s="24" t="s">
        <v>155</v>
      </c>
      <c r="AU528" s="24" t="s">
        <v>82</v>
      </c>
      <c r="AY528" s="24" t="s">
        <v>153</v>
      </c>
      <c r="BE528" s="232">
        <f>IF(N528="základní",J528,0)</f>
        <v>0</v>
      </c>
      <c r="BF528" s="232">
        <f>IF(N528="snížená",J528,0)</f>
        <v>0</v>
      </c>
      <c r="BG528" s="232">
        <f>IF(N528="zákl. přenesená",J528,0)</f>
        <v>0</v>
      </c>
      <c r="BH528" s="232">
        <f>IF(N528="sníž. přenesená",J528,0)</f>
        <v>0</v>
      </c>
      <c r="BI528" s="232">
        <f>IF(N528="nulová",J528,0)</f>
        <v>0</v>
      </c>
      <c r="BJ528" s="24" t="s">
        <v>24</v>
      </c>
      <c r="BK528" s="232">
        <f>ROUND(I528*H528,2)</f>
        <v>0</v>
      </c>
      <c r="BL528" s="24" t="s">
        <v>239</v>
      </c>
      <c r="BM528" s="24" t="s">
        <v>846</v>
      </c>
    </row>
    <row r="529" spans="2:51" s="11" customFormat="1" ht="13.5">
      <c r="B529" s="233"/>
      <c r="C529" s="234"/>
      <c r="D529" s="235" t="s">
        <v>162</v>
      </c>
      <c r="E529" s="236" t="s">
        <v>22</v>
      </c>
      <c r="F529" s="237" t="s">
        <v>847</v>
      </c>
      <c r="G529" s="234"/>
      <c r="H529" s="236" t="s">
        <v>22</v>
      </c>
      <c r="I529" s="238"/>
      <c r="J529" s="234"/>
      <c r="K529" s="234"/>
      <c r="L529" s="239"/>
      <c r="M529" s="240"/>
      <c r="N529" s="241"/>
      <c r="O529" s="241"/>
      <c r="P529" s="241"/>
      <c r="Q529" s="241"/>
      <c r="R529" s="241"/>
      <c r="S529" s="241"/>
      <c r="T529" s="242"/>
      <c r="AT529" s="243" t="s">
        <v>162</v>
      </c>
      <c r="AU529" s="243" t="s">
        <v>82</v>
      </c>
      <c r="AV529" s="11" t="s">
        <v>24</v>
      </c>
      <c r="AW529" s="11" t="s">
        <v>37</v>
      </c>
      <c r="AX529" s="11" t="s">
        <v>73</v>
      </c>
      <c r="AY529" s="243" t="s">
        <v>153</v>
      </c>
    </row>
    <row r="530" spans="2:51" s="11" customFormat="1" ht="13.5">
      <c r="B530" s="233"/>
      <c r="C530" s="234"/>
      <c r="D530" s="235" t="s">
        <v>162</v>
      </c>
      <c r="E530" s="236" t="s">
        <v>22</v>
      </c>
      <c r="F530" s="237" t="s">
        <v>848</v>
      </c>
      <c r="G530" s="234"/>
      <c r="H530" s="236" t="s">
        <v>22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162</v>
      </c>
      <c r="AU530" s="243" t="s">
        <v>82</v>
      </c>
      <c r="AV530" s="11" t="s">
        <v>24</v>
      </c>
      <c r="AW530" s="11" t="s">
        <v>37</v>
      </c>
      <c r="AX530" s="11" t="s">
        <v>73</v>
      </c>
      <c r="AY530" s="243" t="s">
        <v>153</v>
      </c>
    </row>
    <row r="531" spans="2:51" s="12" customFormat="1" ht="13.5">
      <c r="B531" s="244"/>
      <c r="C531" s="245"/>
      <c r="D531" s="235" t="s">
        <v>162</v>
      </c>
      <c r="E531" s="246" t="s">
        <v>22</v>
      </c>
      <c r="F531" s="247" t="s">
        <v>184</v>
      </c>
      <c r="G531" s="245"/>
      <c r="H531" s="248">
        <v>6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AT531" s="254" t="s">
        <v>162</v>
      </c>
      <c r="AU531" s="254" t="s">
        <v>82</v>
      </c>
      <c r="AV531" s="12" t="s">
        <v>82</v>
      </c>
      <c r="AW531" s="12" t="s">
        <v>37</v>
      </c>
      <c r="AX531" s="12" t="s">
        <v>24</v>
      </c>
      <c r="AY531" s="254" t="s">
        <v>153</v>
      </c>
    </row>
    <row r="532" spans="2:65" s="1" customFormat="1" ht="16.5" customHeight="1">
      <c r="B532" s="46"/>
      <c r="C532" s="221" t="s">
        <v>849</v>
      </c>
      <c r="D532" s="221" t="s">
        <v>155</v>
      </c>
      <c r="E532" s="222" t="s">
        <v>850</v>
      </c>
      <c r="F532" s="223" t="s">
        <v>851</v>
      </c>
      <c r="G532" s="224" t="s">
        <v>778</v>
      </c>
      <c r="H532" s="225">
        <v>1</v>
      </c>
      <c r="I532" s="226"/>
      <c r="J532" s="227">
        <f>ROUND(I532*H532,2)</f>
        <v>0</v>
      </c>
      <c r="K532" s="223" t="s">
        <v>22</v>
      </c>
      <c r="L532" s="72"/>
      <c r="M532" s="228" t="s">
        <v>22</v>
      </c>
      <c r="N532" s="229" t="s">
        <v>44</v>
      </c>
      <c r="O532" s="47"/>
      <c r="P532" s="230">
        <f>O532*H532</f>
        <v>0</v>
      </c>
      <c r="Q532" s="230">
        <v>0</v>
      </c>
      <c r="R532" s="230">
        <f>Q532*H532</f>
        <v>0</v>
      </c>
      <c r="S532" s="230">
        <v>0</v>
      </c>
      <c r="T532" s="231">
        <f>S532*H532</f>
        <v>0</v>
      </c>
      <c r="AR532" s="24" t="s">
        <v>239</v>
      </c>
      <c r="AT532" s="24" t="s">
        <v>155</v>
      </c>
      <c r="AU532" s="24" t="s">
        <v>82</v>
      </c>
      <c r="AY532" s="24" t="s">
        <v>153</v>
      </c>
      <c r="BE532" s="232">
        <f>IF(N532="základní",J532,0)</f>
        <v>0</v>
      </c>
      <c r="BF532" s="232">
        <f>IF(N532="snížená",J532,0)</f>
        <v>0</v>
      </c>
      <c r="BG532" s="232">
        <f>IF(N532="zákl. přenesená",J532,0)</f>
        <v>0</v>
      </c>
      <c r="BH532" s="232">
        <f>IF(N532="sníž. přenesená",J532,0)</f>
        <v>0</v>
      </c>
      <c r="BI532" s="232">
        <f>IF(N532="nulová",J532,0)</f>
        <v>0</v>
      </c>
      <c r="BJ532" s="24" t="s">
        <v>24</v>
      </c>
      <c r="BK532" s="232">
        <f>ROUND(I532*H532,2)</f>
        <v>0</v>
      </c>
      <c r="BL532" s="24" t="s">
        <v>239</v>
      </c>
      <c r="BM532" s="24" t="s">
        <v>852</v>
      </c>
    </row>
    <row r="533" spans="2:65" s="1" customFormat="1" ht="16.5" customHeight="1">
      <c r="B533" s="46"/>
      <c r="C533" s="221" t="s">
        <v>853</v>
      </c>
      <c r="D533" s="221" t="s">
        <v>155</v>
      </c>
      <c r="E533" s="222" t="s">
        <v>854</v>
      </c>
      <c r="F533" s="223" t="s">
        <v>855</v>
      </c>
      <c r="G533" s="224" t="s">
        <v>290</v>
      </c>
      <c r="H533" s="225">
        <v>6</v>
      </c>
      <c r="I533" s="226"/>
      <c r="J533" s="227">
        <f>ROUND(I533*H533,2)</f>
        <v>0</v>
      </c>
      <c r="K533" s="223" t="s">
        <v>22</v>
      </c>
      <c r="L533" s="72"/>
      <c r="M533" s="228" t="s">
        <v>22</v>
      </c>
      <c r="N533" s="229" t="s">
        <v>44</v>
      </c>
      <c r="O533" s="47"/>
      <c r="P533" s="230">
        <f>O533*H533</f>
        <v>0</v>
      </c>
      <c r="Q533" s="230">
        <v>0.00143</v>
      </c>
      <c r="R533" s="230">
        <f>Q533*H533</f>
        <v>0.00858</v>
      </c>
      <c r="S533" s="230">
        <v>0</v>
      </c>
      <c r="T533" s="231">
        <f>S533*H533</f>
        <v>0</v>
      </c>
      <c r="AR533" s="24" t="s">
        <v>239</v>
      </c>
      <c r="AT533" s="24" t="s">
        <v>155</v>
      </c>
      <c r="AU533" s="24" t="s">
        <v>82</v>
      </c>
      <c r="AY533" s="24" t="s">
        <v>153</v>
      </c>
      <c r="BE533" s="232">
        <f>IF(N533="základní",J533,0)</f>
        <v>0</v>
      </c>
      <c r="BF533" s="232">
        <f>IF(N533="snížená",J533,0)</f>
        <v>0</v>
      </c>
      <c r="BG533" s="232">
        <f>IF(N533="zákl. přenesená",J533,0)</f>
        <v>0</v>
      </c>
      <c r="BH533" s="232">
        <f>IF(N533="sníž. přenesená",J533,0)</f>
        <v>0</v>
      </c>
      <c r="BI533" s="232">
        <f>IF(N533="nulová",J533,0)</f>
        <v>0</v>
      </c>
      <c r="BJ533" s="24" t="s">
        <v>24</v>
      </c>
      <c r="BK533" s="232">
        <f>ROUND(I533*H533,2)</f>
        <v>0</v>
      </c>
      <c r="BL533" s="24" t="s">
        <v>239</v>
      </c>
      <c r="BM533" s="24" t="s">
        <v>856</v>
      </c>
    </row>
    <row r="534" spans="2:63" s="10" customFormat="1" ht="29.85" customHeight="1">
      <c r="B534" s="205"/>
      <c r="C534" s="206"/>
      <c r="D534" s="207" t="s">
        <v>72</v>
      </c>
      <c r="E534" s="219" t="s">
        <v>857</v>
      </c>
      <c r="F534" s="219" t="s">
        <v>858</v>
      </c>
      <c r="G534" s="206"/>
      <c r="H534" s="206"/>
      <c r="I534" s="209"/>
      <c r="J534" s="220">
        <f>BK534</f>
        <v>0</v>
      </c>
      <c r="K534" s="206"/>
      <c r="L534" s="211"/>
      <c r="M534" s="212"/>
      <c r="N534" s="213"/>
      <c r="O534" s="213"/>
      <c r="P534" s="214">
        <f>SUM(P535:P543)</f>
        <v>0</v>
      </c>
      <c r="Q534" s="213"/>
      <c r="R534" s="214">
        <f>SUM(R535:R543)</f>
        <v>0</v>
      </c>
      <c r="S534" s="213"/>
      <c r="T534" s="215">
        <f>SUM(T535:T543)</f>
        <v>0</v>
      </c>
      <c r="AR534" s="216" t="s">
        <v>82</v>
      </c>
      <c r="AT534" s="217" t="s">
        <v>72</v>
      </c>
      <c r="AU534" s="217" t="s">
        <v>24</v>
      </c>
      <c r="AY534" s="216" t="s">
        <v>153</v>
      </c>
      <c r="BK534" s="218">
        <f>SUM(BK535:BK543)</f>
        <v>0</v>
      </c>
    </row>
    <row r="535" spans="2:65" s="1" customFormat="1" ht="16.5" customHeight="1">
      <c r="B535" s="46"/>
      <c r="C535" s="221" t="s">
        <v>859</v>
      </c>
      <c r="D535" s="221" t="s">
        <v>155</v>
      </c>
      <c r="E535" s="222" t="s">
        <v>860</v>
      </c>
      <c r="F535" s="223" t="s">
        <v>861</v>
      </c>
      <c r="G535" s="224" t="s">
        <v>158</v>
      </c>
      <c r="H535" s="225">
        <v>6.93</v>
      </c>
      <c r="I535" s="226"/>
      <c r="J535" s="227">
        <f>ROUND(I535*H535,2)</f>
        <v>0</v>
      </c>
      <c r="K535" s="223" t="s">
        <v>22</v>
      </c>
      <c r="L535" s="72"/>
      <c r="M535" s="228" t="s">
        <v>22</v>
      </c>
      <c r="N535" s="229" t="s">
        <v>44</v>
      </c>
      <c r="O535" s="47"/>
      <c r="P535" s="230">
        <f>O535*H535</f>
        <v>0</v>
      </c>
      <c r="Q535" s="230">
        <v>0</v>
      </c>
      <c r="R535" s="230">
        <f>Q535*H535</f>
        <v>0</v>
      </c>
      <c r="S535" s="230">
        <v>0</v>
      </c>
      <c r="T535" s="231">
        <f>S535*H535</f>
        <v>0</v>
      </c>
      <c r="AR535" s="24" t="s">
        <v>239</v>
      </c>
      <c r="AT535" s="24" t="s">
        <v>155</v>
      </c>
      <c r="AU535" s="24" t="s">
        <v>82</v>
      </c>
      <c r="AY535" s="24" t="s">
        <v>153</v>
      </c>
      <c r="BE535" s="232">
        <f>IF(N535="základní",J535,0)</f>
        <v>0</v>
      </c>
      <c r="BF535" s="232">
        <f>IF(N535="snížená",J535,0)</f>
        <v>0</v>
      </c>
      <c r="BG535" s="232">
        <f>IF(N535="zákl. přenesená",J535,0)</f>
        <v>0</v>
      </c>
      <c r="BH535" s="232">
        <f>IF(N535="sníž. přenesená",J535,0)</f>
        <v>0</v>
      </c>
      <c r="BI535" s="232">
        <f>IF(N535="nulová",J535,0)</f>
        <v>0</v>
      </c>
      <c r="BJ535" s="24" t="s">
        <v>24</v>
      </c>
      <c r="BK535" s="232">
        <f>ROUND(I535*H535,2)</f>
        <v>0</v>
      </c>
      <c r="BL535" s="24" t="s">
        <v>239</v>
      </c>
      <c r="BM535" s="24" t="s">
        <v>862</v>
      </c>
    </row>
    <row r="536" spans="2:51" s="11" customFormat="1" ht="13.5">
      <c r="B536" s="233"/>
      <c r="C536" s="234"/>
      <c r="D536" s="235" t="s">
        <v>162</v>
      </c>
      <c r="E536" s="236" t="s">
        <v>22</v>
      </c>
      <c r="F536" s="237" t="s">
        <v>805</v>
      </c>
      <c r="G536" s="234"/>
      <c r="H536" s="236" t="s">
        <v>22</v>
      </c>
      <c r="I536" s="238"/>
      <c r="J536" s="234"/>
      <c r="K536" s="234"/>
      <c r="L536" s="239"/>
      <c r="M536" s="240"/>
      <c r="N536" s="241"/>
      <c r="O536" s="241"/>
      <c r="P536" s="241"/>
      <c r="Q536" s="241"/>
      <c r="R536" s="241"/>
      <c r="S536" s="241"/>
      <c r="T536" s="242"/>
      <c r="AT536" s="243" t="s">
        <v>162</v>
      </c>
      <c r="AU536" s="243" t="s">
        <v>82</v>
      </c>
      <c r="AV536" s="11" t="s">
        <v>24</v>
      </c>
      <c r="AW536" s="11" t="s">
        <v>37</v>
      </c>
      <c r="AX536" s="11" t="s">
        <v>73</v>
      </c>
      <c r="AY536" s="243" t="s">
        <v>153</v>
      </c>
    </row>
    <row r="537" spans="2:51" s="11" customFormat="1" ht="13.5">
      <c r="B537" s="233"/>
      <c r="C537" s="234"/>
      <c r="D537" s="235" t="s">
        <v>162</v>
      </c>
      <c r="E537" s="236" t="s">
        <v>22</v>
      </c>
      <c r="F537" s="237" t="s">
        <v>399</v>
      </c>
      <c r="G537" s="234"/>
      <c r="H537" s="236" t="s">
        <v>22</v>
      </c>
      <c r="I537" s="238"/>
      <c r="J537" s="234"/>
      <c r="K537" s="234"/>
      <c r="L537" s="239"/>
      <c r="M537" s="240"/>
      <c r="N537" s="241"/>
      <c r="O537" s="241"/>
      <c r="P537" s="241"/>
      <c r="Q537" s="241"/>
      <c r="R537" s="241"/>
      <c r="S537" s="241"/>
      <c r="T537" s="242"/>
      <c r="AT537" s="243" t="s">
        <v>162</v>
      </c>
      <c r="AU537" s="243" t="s">
        <v>82</v>
      </c>
      <c r="AV537" s="11" t="s">
        <v>24</v>
      </c>
      <c r="AW537" s="11" t="s">
        <v>37</v>
      </c>
      <c r="AX537" s="11" t="s">
        <v>73</v>
      </c>
      <c r="AY537" s="243" t="s">
        <v>153</v>
      </c>
    </row>
    <row r="538" spans="2:51" s="12" customFormat="1" ht="13.5">
      <c r="B538" s="244"/>
      <c r="C538" s="245"/>
      <c r="D538" s="235" t="s">
        <v>162</v>
      </c>
      <c r="E538" s="246" t="s">
        <v>22</v>
      </c>
      <c r="F538" s="247" t="s">
        <v>863</v>
      </c>
      <c r="G538" s="245"/>
      <c r="H538" s="248">
        <v>6.93</v>
      </c>
      <c r="I538" s="249"/>
      <c r="J538" s="245"/>
      <c r="K538" s="245"/>
      <c r="L538" s="250"/>
      <c r="M538" s="251"/>
      <c r="N538" s="252"/>
      <c r="O538" s="252"/>
      <c r="P538" s="252"/>
      <c r="Q538" s="252"/>
      <c r="R538" s="252"/>
      <c r="S538" s="252"/>
      <c r="T538" s="253"/>
      <c r="AT538" s="254" t="s">
        <v>162</v>
      </c>
      <c r="AU538" s="254" t="s">
        <v>82</v>
      </c>
      <c r="AV538" s="12" t="s">
        <v>82</v>
      </c>
      <c r="AW538" s="12" t="s">
        <v>37</v>
      </c>
      <c r="AX538" s="12" t="s">
        <v>24</v>
      </c>
      <c r="AY538" s="254" t="s">
        <v>153</v>
      </c>
    </row>
    <row r="539" spans="2:65" s="1" customFormat="1" ht="25.5" customHeight="1">
      <c r="B539" s="46"/>
      <c r="C539" s="221" t="s">
        <v>864</v>
      </c>
      <c r="D539" s="221" t="s">
        <v>155</v>
      </c>
      <c r="E539" s="222" t="s">
        <v>865</v>
      </c>
      <c r="F539" s="223" t="s">
        <v>866</v>
      </c>
      <c r="G539" s="224" t="s">
        <v>187</v>
      </c>
      <c r="H539" s="225">
        <v>96.4</v>
      </c>
      <c r="I539" s="226"/>
      <c r="J539" s="227">
        <f>ROUND(I539*H539,2)</f>
        <v>0</v>
      </c>
      <c r="K539" s="223" t="s">
        <v>22</v>
      </c>
      <c r="L539" s="72"/>
      <c r="M539" s="228" t="s">
        <v>22</v>
      </c>
      <c r="N539" s="229" t="s">
        <v>44</v>
      </c>
      <c r="O539" s="47"/>
      <c r="P539" s="230">
        <f>O539*H539</f>
        <v>0</v>
      </c>
      <c r="Q539" s="230">
        <v>0</v>
      </c>
      <c r="R539" s="230">
        <f>Q539*H539</f>
        <v>0</v>
      </c>
      <c r="S539" s="230">
        <v>0</v>
      </c>
      <c r="T539" s="231">
        <f>S539*H539</f>
        <v>0</v>
      </c>
      <c r="AR539" s="24" t="s">
        <v>867</v>
      </c>
      <c r="AT539" s="24" t="s">
        <v>155</v>
      </c>
      <c r="AU539" s="24" t="s">
        <v>82</v>
      </c>
      <c r="AY539" s="24" t="s">
        <v>153</v>
      </c>
      <c r="BE539" s="232">
        <f>IF(N539="základní",J539,0)</f>
        <v>0</v>
      </c>
      <c r="BF539" s="232">
        <f>IF(N539="snížená",J539,0)</f>
        <v>0</v>
      </c>
      <c r="BG539" s="232">
        <f>IF(N539="zákl. přenesená",J539,0)</f>
        <v>0</v>
      </c>
      <c r="BH539" s="232">
        <f>IF(N539="sníž. přenesená",J539,0)</f>
        <v>0</v>
      </c>
      <c r="BI539" s="232">
        <f>IF(N539="nulová",J539,0)</f>
        <v>0</v>
      </c>
      <c r="BJ539" s="24" t="s">
        <v>24</v>
      </c>
      <c r="BK539" s="232">
        <f>ROUND(I539*H539,2)</f>
        <v>0</v>
      </c>
      <c r="BL539" s="24" t="s">
        <v>867</v>
      </c>
      <c r="BM539" s="24" t="s">
        <v>868</v>
      </c>
    </row>
    <row r="540" spans="2:51" s="11" customFormat="1" ht="13.5">
      <c r="B540" s="233"/>
      <c r="C540" s="234"/>
      <c r="D540" s="235" t="s">
        <v>162</v>
      </c>
      <c r="E540" s="236" t="s">
        <v>22</v>
      </c>
      <c r="F540" s="237" t="s">
        <v>869</v>
      </c>
      <c r="G540" s="234"/>
      <c r="H540" s="236" t="s">
        <v>22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162</v>
      </c>
      <c r="AU540" s="243" t="s">
        <v>82</v>
      </c>
      <c r="AV540" s="11" t="s">
        <v>24</v>
      </c>
      <c r="AW540" s="11" t="s">
        <v>37</v>
      </c>
      <c r="AX540" s="11" t="s">
        <v>73</v>
      </c>
      <c r="AY540" s="243" t="s">
        <v>153</v>
      </c>
    </row>
    <row r="541" spans="2:51" s="11" customFormat="1" ht="13.5">
      <c r="B541" s="233"/>
      <c r="C541" s="234"/>
      <c r="D541" s="235" t="s">
        <v>162</v>
      </c>
      <c r="E541" s="236" t="s">
        <v>22</v>
      </c>
      <c r="F541" s="237" t="s">
        <v>870</v>
      </c>
      <c r="G541" s="234"/>
      <c r="H541" s="236" t="s">
        <v>22</v>
      </c>
      <c r="I541" s="238"/>
      <c r="J541" s="234"/>
      <c r="K541" s="234"/>
      <c r="L541" s="239"/>
      <c r="M541" s="240"/>
      <c r="N541" s="241"/>
      <c r="O541" s="241"/>
      <c r="P541" s="241"/>
      <c r="Q541" s="241"/>
      <c r="R541" s="241"/>
      <c r="S541" s="241"/>
      <c r="T541" s="242"/>
      <c r="AT541" s="243" t="s">
        <v>162</v>
      </c>
      <c r="AU541" s="243" t="s">
        <v>82</v>
      </c>
      <c r="AV541" s="11" t="s">
        <v>24</v>
      </c>
      <c r="AW541" s="11" t="s">
        <v>37</v>
      </c>
      <c r="AX541" s="11" t="s">
        <v>73</v>
      </c>
      <c r="AY541" s="243" t="s">
        <v>153</v>
      </c>
    </row>
    <row r="542" spans="2:51" s="12" customFormat="1" ht="13.5">
      <c r="B542" s="244"/>
      <c r="C542" s="245"/>
      <c r="D542" s="235" t="s">
        <v>162</v>
      </c>
      <c r="E542" s="246" t="s">
        <v>22</v>
      </c>
      <c r="F542" s="247" t="s">
        <v>807</v>
      </c>
      <c r="G542" s="245"/>
      <c r="H542" s="248">
        <v>96.4</v>
      </c>
      <c r="I542" s="249"/>
      <c r="J542" s="245"/>
      <c r="K542" s="245"/>
      <c r="L542" s="250"/>
      <c r="M542" s="251"/>
      <c r="N542" s="252"/>
      <c r="O542" s="252"/>
      <c r="P542" s="252"/>
      <c r="Q542" s="252"/>
      <c r="R542" s="252"/>
      <c r="S542" s="252"/>
      <c r="T542" s="253"/>
      <c r="AT542" s="254" t="s">
        <v>162</v>
      </c>
      <c r="AU542" s="254" t="s">
        <v>82</v>
      </c>
      <c r="AV542" s="12" t="s">
        <v>82</v>
      </c>
      <c r="AW542" s="12" t="s">
        <v>37</v>
      </c>
      <c r="AX542" s="12" t="s">
        <v>24</v>
      </c>
      <c r="AY542" s="254" t="s">
        <v>153</v>
      </c>
    </row>
    <row r="543" spans="2:65" s="1" customFormat="1" ht="16.5" customHeight="1">
      <c r="B543" s="46"/>
      <c r="C543" s="221" t="s">
        <v>871</v>
      </c>
      <c r="D543" s="221" t="s">
        <v>155</v>
      </c>
      <c r="E543" s="222" t="s">
        <v>872</v>
      </c>
      <c r="F543" s="223" t="s">
        <v>873</v>
      </c>
      <c r="G543" s="224" t="s">
        <v>778</v>
      </c>
      <c r="H543" s="225">
        <v>1</v>
      </c>
      <c r="I543" s="226"/>
      <c r="J543" s="227">
        <f>ROUND(I543*H543,2)</f>
        <v>0</v>
      </c>
      <c r="K543" s="223" t="s">
        <v>22</v>
      </c>
      <c r="L543" s="72"/>
      <c r="M543" s="228" t="s">
        <v>22</v>
      </c>
      <c r="N543" s="229" t="s">
        <v>44</v>
      </c>
      <c r="O543" s="47"/>
      <c r="P543" s="230">
        <f>O543*H543</f>
        <v>0</v>
      </c>
      <c r="Q543" s="230">
        <v>0</v>
      </c>
      <c r="R543" s="230">
        <f>Q543*H543</f>
        <v>0</v>
      </c>
      <c r="S543" s="230">
        <v>0</v>
      </c>
      <c r="T543" s="231">
        <f>S543*H543</f>
        <v>0</v>
      </c>
      <c r="AR543" s="24" t="s">
        <v>867</v>
      </c>
      <c r="AT543" s="24" t="s">
        <v>155</v>
      </c>
      <c r="AU543" s="24" t="s">
        <v>82</v>
      </c>
      <c r="AY543" s="24" t="s">
        <v>153</v>
      </c>
      <c r="BE543" s="232">
        <f>IF(N543="základní",J543,0)</f>
        <v>0</v>
      </c>
      <c r="BF543" s="232">
        <f>IF(N543="snížená",J543,0)</f>
        <v>0</v>
      </c>
      <c r="BG543" s="232">
        <f>IF(N543="zákl. přenesená",J543,0)</f>
        <v>0</v>
      </c>
      <c r="BH543" s="232">
        <f>IF(N543="sníž. přenesená",J543,0)</f>
        <v>0</v>
      </c>
      <c r="BI543" s="232">
        <f>IF(N543="nulová",J543,0)</f>
        <v>0</v>
      </c>
      <c r="BJ543" s="24" t="s">
        <v>24</v>
      </c>
      <c r="BK543" s="232">
        <f>ROUND(I543*H543,2)</f>
        <v>0</v>
      </c>
      <c r="BL543" s="24" t="s">
        <v>867</v>
      </c>
      <c r="BM543" s="24" t="s">
        <v>874</v>
      </c>
    </row>
    <row r="544" spans="2:63" s="10" customFormat="1" ht="29.85" customHeight="1">
      <c r="B544" s="205"/>
      <c r="C544" s="206"/>
      <c r="D544" s="207" t="s">
        <v>72</v>
      </c>
      <c r="E544" s="219" t="s">
        <v>875</v>
      </c>
      <c r="F544" s="219" t="s">
        <v>876</v>
      </c>
      <c r="G544" s="206"/>
      <c r="H544" s="206"/>
      <c r="I544" s="209"/>
      <c r="J544" s="220">
        <f>BK544</f>
        <v>0</v>
      </c>
      <c r="K544" s="206"/>
      <c r="L544" s="211"/>
      <c r="M544" s="212"/>
      <c r="N544" s="213"/>
      <c r="O544" s="213"/>
      <c r="P544" s="214">
        <f>SUM(P545:P602)</f>
        <v>0</v>
      </c>
      <c r="Q544" s="213"/>
      <c r="R544" s="214">
        <f>SUM(R545:R602)</f>
        <v>0.752662</v>
      </c>
      <c r="S544" s="213"/>
      <c r="T544" s="215">
        <f>SUM(T545:T602)</f>
        <v>1.1025207000000001</v>
      </c>
      <c r="AR544" s="216" t="s">
        <v>82</v>
      </c>
      <c r="AT544" s="217" t="s">
        <v>72</v>
      </c>
      <c r="AU544" s="217" t="s">
        <v>24</v>
      </c>
      <c r="AY544" s="216" t="s">
        <v>153</v>
      </c>
      <c r="BK544" s="218">
        <f>SUM(BK545:BK602)</f>
        <v>0</v>
      </c>
    </row>
    <row r="545" spans="2:65" s="1" customFormat="1" ht="16.5" customHeight="1">
      <c r="B545" s="46"/>
      <c r="C545" s="221" t="s">
        <v>877</v>
      </c>
      <c r="D545" s="221" t="s">
        <v>155</v>
      </c>
      <c r="E545" s="222" t="s">
        <v>878</v>
      </c>
      <c r="F545" s="223" t="s">
        <v>879</v>
      </c>
      <c r="G545" s="224" t="s">
        <v>158</v>
      </c>
      <c r="H545" s="225">
        <v>5.88</v>
      </c>
      <c r="I545" s="226"/>
      <c r="J545" s="227">
        <f>ROUND(I545*H545,2)</f>
        <v>0</v>
      </c>
      <c r="K545" s="223" t="s">
        <v>159</v>
      </c>
      <c r="L545" s="72"/>
      <c r="M545" s="228" t="s">
        <v>22</v>
      </c>
      <c r="N545" s="229" t="s">
        <v>44</v>
      </c>
      <c r="O545" s="47"/>
      <c r="P545" s="230">
        <f>O545*H545</f>
        <v>0</v>
      </c>
      <c r="Q545" s="230">
        <v>0</v>
      </c>
      <c r="R545" s="230">
        <f>Q545*H545</f>
        <v>0</v>
      </c>
      <c r="S545" s="230">
        <v>0.00594</v>
      </c>
      <c r="T545" s="231">
        <f>S545*H545</f>
        <v>0.0349272</v>
      </c>
      <c r="AR545" s="24" t="s">
        <v>239</v>
      </c>
      <c r="AT545" s="24" t="s">
        <v>155</v>
      </c>
      <c r="AU545" s="24" t="s">
        <v>82</v>
      </c>
      <c r="AY545" s="24" t="s">
        <v>153</v>
      </c>
      <c r="BE545" s="232">
        <f>IF(N545="základní",J545,0)</f>
        <v>0</v>
      </c>
      <c r="BF545" s="232">
        <f>IF(N545="snížená",J545,0)</f>
        <v>0</v>
      </c>
      <c r="BG545" s="232">
        <f>IF(N545="zákl. přenesená",J545,0)</f>
        <v>0</v>
      </c>
      <c r="BH545" s="232">
        <f>IF(N545="sníž. přenesená",J545,0)</f>
        <v>0</v>
      </c>
      <c r="BI545" s="232">
        <f>IF(N545="nulová",J545,0)</f>
        <v>0</v>
      </c>
      <c r="BJ545" s="24" t="s">
        <v>24</v>
      </c>
      <c r="BK545" s="232">
        <f>ROUND(I545*H545,2)</f>
        <v>0</v>
      </c>
      <c r="BL545" s="24" t="s">
        <v>239</v>
      </c>
      <c r="BM545" s="24" t="s">
        <v>880</v>
      </c>
    </row>
    <row r="546" spans="2:51" s="11" customFormat="1" ht="13.5">
      <c r="B546" s="233"/>
      <c r="C546" s="234"/>
      <c r="D546" s="235" t="s">
        <v>162</v>
      </c>
      <c r="E546" s="236" t="s">
        <v>22</v>
      </c>
      <c r="F546" s="237" t="s">
        <v>847</v>
      </c>
      <c r="G546" s="234"/>
      <c r="H546" s="236" t="s">
        <v>22</v>
      </c>
      <c r="I546" s="238"/>
      <c r="J546" s="234"/>
      <c r="K546" s="234"/>
      <c r="L546" s="239"/>
      <c r="M546" s="240"/>
      <c r="N546" s="241"/>
      <c r="O546" s="241"/>
      <c r="P546" s="241"/>
      <c r="Q546" s="241"/>
      <c r="R546" s="241"/>
      <c r="S546" s="241"/>
      <c r="T546" s="242"/>
      <c r="AT546" s="243" t="s">
        <v>162</v>
      </c>
      <c r="AU546" s="243" t="s">
        <v>82</v>
      </c>
      <c r="AV546" s="11" t="s">
        <v>24</v>
      </c>
      <c r="AW546" s="11" t="s">
        <v>37</v>
      </c>
      <c r="AX546" s="11" t="s">
        <v>73</v>
      </c>
      <c r="AY546" s="243" t="s">
        <v>153</v>
      </c>
    </row>
    <row r="547" spans="2:51" s="11" customFormat="1" ht="13.5">
      <c r="B547" s="233"/>
      <c r="C547" s="234"/>
      <c r="D547" s="235" t="s">
        <v>162</v>
      </c>
      <c r="E547" s="236" t="s">
        <v>22</v>
      </c>
      <c r="F547" s="237" t="s">
        <v>881</v>
      </c>
      <c r="G547" s="234"/>
      <c r="H547" s="236" t="s">
        <v>22</v>
      </c>
      <c r="I547" s="238"/>
      <c r="J547" s="234"/>
      <c r="K547" s="234"/>
      <c r="L547" s="239"/>
      <c r="M547" s="240"/>
      <c r="N547" s="241"/>
      <c r="O547" s="241"/>
      <c r="P547" s="241"/>
      <c r="Q547" s="241"/>
      <c r="R547" s="241"/>
      <c r="S547" s="241"/>
      <c r="T547" s="242"/>
      <c r="AT547" s="243" t="s">
        <v>162</v>
      </c>
      <c r="AU547" s="243" t="s">
        <v>82</v>
      </c>
      <c r="AV547" s="11" t="s">
        <v>24</v>
      </c>
      <c r="AW547" s="11" t="s">
        <v>37</v>
      </c>
      <c r="AX547" s="11" t="s">
        <v>73</v>
      </c>
      <c r="AY547" s="243" t="s">
        <v>153</v>
      </c>
    </row>
    <row r="548" spans="2:51" s="12" customFormat="1" ht="13.5">
      <c r="B548" s="244"/>
      <c r="C548" s="245"/>
      <c r="D548" s="235" t="s">
        <v>162</v>
      </c>
      <c r="E548" s="246" t="s">
        <v>22</v>
      </c>
      <c r="F548" s="247" t="s">
        <v>882</v>
      </c>
      <c r="G548" s="245"/>
      <c r="H548" s="248">
        <v>5.88</v>
      </c>
      <c r="I548" s="249"/>
      <c r="J548" s="245"/>
      <c r="K548" s="245"/>
      <c r="L548" s="250"/>
      <c r="M548" s="251"/>
      <c r="N548" s="252"/>
      <c r="O548" s="252"/>
      <c r="P548" s="252"/>
      <c r="Q548" s="252"/>
      <c r="R548" s="252"/>
      <c r="S548" s="252"/>
      <c r="T548" s="253"/>
      <c r="AT548" s="254" t="s">
        <v>162</v>
      </c>
      <c r="AU548" s="254" t="s">
        <v>82</v>
      </c>
      <c r="AV548" s="12" t="s">
        <v>82</v>
      </c>
      <c r="AW548" s="12" t="s">
        <v>37</v>
      </c>
      <c r="AX548" s="12" t="s">
        <v>24</v>
      </c>
      <c r="AY548" s="254" t="s">
        <v>153</v>
      </c>
    </row>
    <row r="549" spans="2:65" s="1" customFormat="1" ht="16.5" customHeight="1">
      <c r="B549" s="46"/>
      <c r="C549" s="221" t="s">
        <v>883</v>
      </c>
      <c r="D549" s="221" t="s">
        <v>155</v>
      </c>
      <c r="E549" s="222" t="s">
        <v>884</v>
      </c>
      <c r="F549" s="223" t="s">
        <v>885</v>
      </c>
      <c r="G549" s="224" t="s">
        <v>187</v>
      </c>
      <c r="H549" s="225">
        <v>96.4</v>
      </c>
      <c r="I549" s="226"/>
      <c r="J549" s="227">
        <f>ROUND(I549*H549,2)</f>
        <v>0</v>
      </c>
      <c r="K549" s="223" t="s">
        <v>159</v>
      </c>
      <c r="L549" s="72"/>
      <c r="M549" s="228" t="s">
        <v>22</v>
      </c>
      <c r="N549" s="229" t="s">
        <v>44</v>
      </c>
      <c r="O549" s="47"/>
      <c r="P549" s="230">
        <f>O549*H549</f>
        <v>0</v>
      </c>
      <c r="Q549" s="230">
        <v>0</v>
      </c>
      <c r="R549" s="230">
        <f>Q549*H549</f>
        <v>0</v>
      </c>
      <c r="S549" s="230">
        <v>0.00177</v>
      </c>
      <c r="T549" s="231">
        <f>S549*H549</f>
        <v>0.17062800000000003</v>
      </c>
      <c r="AR549" s="24" t="s">
        <v>239</v>
      </c>
      <c r="AT549" s="24" t="s">
        <v>155</v>
      </c>
      <c r="AU549" s="24" t="s">
        <v>82</v>
      </c>
      <c r="AY549" s="24" t="s">
        <v>153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24" t="s">
        <v>24</v>
      </c>
      <c r="BK549" s="232">
        <f>ROUND(I549*H549,2)</f>
        <v>0</v>
      </c>
      <c r="BL549" s="24" t="s">
        <v>239</v>
      </c>
      <c r="BM549" s="24" t="s">
        <v>886</v>
      </c>
    </row>
    <row r="550" spans="2:51" s="11" customFormat="1" ht="13.5">
      <c r="B550" s="233"/>
      <c r="C550" s="234"/>
      <c r="D550" s="235" t="s">
        <v>162</v>
      </c>
      <c r="E550" s="236" t="s">
        <v>22</v>
      </c>
      <c r="F550" s="237" t="s">
        <v>887</v>
      </c>
      <c r="G550" s="234"/>
      <c r="H550" s="236" t="s">
        <v>22</v>
      </c>
      <c r="I550" s="238"/>
      <c r="J550" s="234"/>
      <c r="K550" s="234"/>
      <c r="L550" s="239"/>
      <c r="M550" s="240"/>
      <c r="N550" s="241"/>
      <c r="O550" s="241"/>
      <c r="P550" s="241"/>
      <c r="Q550" s="241"/>
      <c r="R550" s="241"/>
      <c r="S550" s="241"/>
      <c r="T550" s="242"/>
      <c r="AT550" s="243" t="s">
        <v>162</v>
      </c>
      <c r="AU550" s="243" t="s">
        <v>82</v>
      </c>
      <c r="AV550" s="11" t="s">
        <v>24</v>
      </c>
      <c r="AW550" s="11" t="s">
        <v>37</v>
      </c>
      <c r="AX550" s="11" t="s">
        <v>73</v>
      </c>
      <c r="AY550" s="243" t="s">
        <v>153</v>
      </c>
    </row>
    <row r="551" spans="2:51" s="11" customFormat="1" ht="13.5">
      <c r="B551" s="233"/>
      <c r="C551" s="234"/>
      <c r="D551" s="235" t="s">
        <v>162</v>
      </c>
      <c r="E551" s="236" t="s">
        <v>22</v>
      </c>
      <c r="F551" s="237" t="s">
        <v>888</v>
      </c>
      <c r="G551" s="234"/>
      <c r="H551" s="236" t="s">
        <v>22</v>
      </c>
      <c r="I551" s="238"/>
      <c r="J551" s="234"/>
      <c r="K551" s="234"/>
      <c r="L551" s="239"/>
      <c r="M551" s="240"/>
      <c r="N551" s="241"/>
      <c r="O551" s="241"/>
      <c r="P551" s="241"/>
      <c r="Q551" s="241"/>
      <c r="R551" s="241"/>
      <c r="S551" s="241"/>
      <c r="T551" s="242"/>
      <c r="AT551" s="243" t="s">
        <v>162</v>
      </c>
      <c r="AU551" s="243" t="s">
        <v>82</v>
      </c>
      <c r="AV551" s="11" t="s">
        <v>24</v>
      </c>
      <c r="AW551" s="11" t="s">
        <v>37</v>
      </c>
      <c r="AX551" s="11" t="s">
        <v>73</v>
      </c>
      <c r="AY551" s="243" t="s">
        <v>153</v>
      </c>
    </row>
    <row r="552" spans="2:51" s="12" customFormat="1" ht="13.5">
      <c r="B552" s="244"/>
      <c r="C552" s="245"/>
      <c r="D552" s="235" t="s">
        <v>162</v>
      </c>
      <c r="E552" s="246" t="s">
        <v>22</v>
      </c>
      <c r="F552" s="247" t="s">
        <v>807</v>
      </c>
      <c r="G552" s="245"/>
      <c r="H552" s="248">
        <v>96.4</v>
      </c>
      <c r="I552" s="249"/>
      <c r="J552" s="245"/>
      <c r="K552" s="245"/>
      <c r="L552" s="250"/>
      <c r="M552" s="251"/>
      <c r="N552" s="252"/>
      <c r="O552" s="252"/>
      <c r="P552" s="252"/>
      <c r="Q552" s="252"/>
      <c r="R552" s="252"/>
      <c r="S552" s="252"/>
      <c r="T552" s="253"/>
      <c r="AT552" s="254" t="s">
        <v>162</v>
      </c>
      <c r="AU552" s="254" t="s">
        <v>82</v>
      </c>
      <c r="AV552" s="12" t="s">
        <v>82</v>
      </c>
      <c r="AW552" s="12" t="s">
        <v>37</v>
      </c>
      <c r="AX552" s="12" t="s">
        <v>24</v>
      </c>
      <c r="AY552" s="254" t="s">
        <v>153</v>
      </c>
    </row>
    <row r="553" spans="2:65" s="1" customFormat="1" ht="16.5" customHeight="1">
      <c r="B553" s="46"/>
      <c r="C553" s="221" t="s">
        <v>889</v>
      </c>
      <c r="D553" s="221" t="s">
        <v>155</v>
      </c>
      <c r="E553" s="222" t="s">
        <v>890</v>
      </c>
      <c r="F553" s="223" t="s">
        <v>891</v>
      </c>
      <c r="G553" s="224" t="s">
        <v>187</v>
      </c>
      <c r="H553" s="225">
        <v>112.05</v>
      </c>
      <c r="I553" s="226"/>
      <c r="J553" s="227">
        <f>ROUND(I553*H553,2)</f>
        <v>0</v>
      </c>
      <c r="K553" s="223" t="s">
        <v>159</v>
      </c>
      <c r="L553" s="72"/>
      <c r="M553" s="228" t="s">
        <v>22</v>
      </c>
      <c r="N553" s="229" t="s">
        <v>44</v>
      </c>
      <c r="O553" s="47"/>
      <c r="P553" s="230">
        <f>O553*H553</f>
        <v>0</v>
      </c>
      <c r="Q553" s="230">
        <v>0</v>
      </c>
      <c r="R553" s="230">
        <f>Q553*H553</f>
        <v>0</v>
      </c>
      <c r="S553" s="230">
        <v>0.00167</v>
      </c>
      <c r="T553" s="231">
        <f>S553*H553</f>
        <v>0.1871235</v>
      </c>
      <c r="AR553" s="24" t="s">
        <v>239</v>
      </c>
      <c r="AT553" s="24" t="s">
        <v>155</v>
      </c>
      <c r="AU553" s="24" t="s">
        <v>82</v>
      </c>
      <c r="AY553" s="24" t="s">
        <v>153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24" t="s">
        <v>24</v>
      </c>
      <c r="BK553" s="232">
        <f>ROUND(I553*H553,2)</f>
        <v>0</v>
      </c>
      <c r="BL553" s="24" t="s">
        <v>239</v>
      </c>
      <c r="BM553" s="24" t="s">
        <v>892</v>
      </c>
    </row>
    <row r="554" spans="2:51" s="11" customFormat="1" ht="13.5">
      <c r="B554" s="233"/>
      <c r="C554" s="234"/>
      <c r="D554" s="235" t="s">
        <v>162</v>
      </c>
      <c r="E554" s="236" t="s">
        <v>22</v>
      </c>
      <c r="F554" s="237" t="s">
        <v>893</v>
      </c>
      <c r="G554" s="234"/>
      <c r="H554" s="236" t="s">
        <v>22</v>
      </c>
      <c r="I554" s="238"/>
      <c r="J554" s="234"/>
      <c r="K554" s="234"/>
      <c r="L554" s="239"/>
      <c r="M554" s="240"/>
      <c r="N554" s="241"/>
      <c r="O554" s="241"/>
      <c r="P554" s="241"/>
      <c r="Q554" s="241"/>
      <c r="R554" s="241"/>
      <c r="S554" s="241"/>
      <c r="T554" s="242"/>
      <c r="AT554" s="243" t="s">
        <v>162</v>
      </c>
      <c r="AU554" s="243" t="s">
        <v>82</v>
      </c>
      <c r="AV554" s="11" t="s">
        <v>24</v>
      </c>
      <c r="AW554" s="11" t="s">
        <v>37</v>
      </c>
      <c r="AX554" s="11" t="s">
        <v>73</v>
      </c>
      <c r="AY554" s="243" t="s">
        <v>153</v>
      </c>
    </row>
    <row r="555" spans="2:51" s="11" customFormat="1" ht="13.5">
      <c r="B555" s="233"/>
      <c r="C555" s="234"/>
      <c r="D555" s="235" t="s">
        <v>162</v>
      </c>
      <c r="E555" s="236" t="s">
        <v>22</v>
      </c>
      <c r="F555" s="237" t="s">
        <v>617</v>
      </c>
      <c r="G555" s="234"/>
      <c r="H555" s="236" t="s">
        <v>22</v>
      </c>
      <c r="I555" s="238"/>
      <c r="J555" s="234"/>
      <c r="K555" s="234"/>
      <c r="L555" s="239"/>
      <c r="M555" s="240"/>
      <c r="N555" s="241"/>
      <c r="O555" s="241"/>
      <c r="P555" s="241"/>
      <c r="Q555" s="241"/>
      <c r="R555" s="241"/>
      <c r="S555" s="241"/>
      <c r="T555" s="242"/>
      <c r="AT555" s="243" t="s">
        <v>162</v>
      </c>
      <c r="AU555" s="243" t="s">
        <v>82</v>
      </c>
      <c r="AV555" s="11" t="s">
        <v>24</v>
      </c>
      <c r="AW555" s="11" t="s">
        <v>37</v>
      </c>
      <c r="AX555" s="11" t="s">
        <v>73</v>
      </c>
      <c r="AY555" s="243" t="s">
        <v>153</v>
      </c>
    </row>
    <row r="556" spans="2:51" s="12" customFormat="1" ht="13.5">
      <c r="B556" s="244"/>
      <c r="C556" s="245"/>
      <c r="D556" s="235" t="s">
        <v>162</v>
      </c>
      <c r="E556" s="246" t="s">
        <v>22</v>
      </c>
      <c r="F556" s="247" t="s">
        <v>451</v>
      </c>
      <c r="G556" s="245"/>
      <c r="H556" s="248">
        <v>112.05</v>
      </c>
      <c r="I556" s="249"/>
      <c r="J556" s="245"/>
      <c r="K556" s="245"/>
      <c r="L556" s="250"/>
      <c r="M556" s="251"/>
      <c r="N556" s="252"/>
      <c r="O556" s="252"/>
      <c r="P556" s="252"/>
      <c r="Q556" s="252"/>
      <c r="R556" s="252"/>
      <c r="S556" s="252"/>
      <c r="T556" s="253"/>
      <c r="AT556" s="254" t="s">
        <v>162</v>
      </c>
      <c r="AU556" s="254" t="s">
        <v>82</v>
      </c>
      <c r="AV556" s="12" t="s">
        <v>82</v>
      </c>
      <c r="AW556" s="12" t="s">
        <v>37</v>
      </c>
      <c r="AX556" s="12" t="s">
        <v>24</v>
      </c>
      <c r="AY556" s="254" t="s">
        <v>153</v>
      </c>
    </row>
    <row r="557" spans="2:65" s="1" customFormat="1" ht="16.5" customHeight="1">
      <c r="B557" s="46"/>
      <c r="C557" s="221" t="s">
        <v>894</v>
      </c>
      <c r="D557" s="221" t="s">
        <v>155</v>
      </c>
      <c r="E557" s="222" t="s">
        <v>895</v>
      </c>
      <c r="F557" s="223" t="s">
        <v>896</v>
      </c>
      <c r="G557" s="224" t="s">
        <v>187</v>
      </c>
      <c r="H557" s="225">
        <v>96.4</v>
      </c>
      <c r="I557" s="226"/>
      <c r="J557" s="227">
        <f>ROUND(I557*H557,2)</f>
        <v>0</v>
      </c>
      <c r="K557" s="223" t="s">
        <v>159</v>
      </c>
      <c r="L557" s="72"/>
      <c r="M557" s="228" t="s">
        <v>22</v>
      </c>
      <c r="N557" s="229" t="s">
        <v>44</v>
      </c>
      <c r="O557" s="47"/>
      <c r="P557" s="230">
        <f>O557*H557</f>
        <v>0</v>
      </c>
      <c r="Q557" s="230">
        <v>0</v>
      </c>
      <c r="R557" s="230">
        <f>Q557*H557</f>
        <v>0</v>
      </c>
      <c r="S557" s="230">
        <v>0.00223</v>
      </c>
      <c r="T557" s="231">
        <f>S557*H557</f>
        <v>0.21497200000000002</v>
      </c>
      <c r="AR557" s="24" t="s">
        <v>239</v>
      </c>
      <c r="AT557" s="24" t="s">
        <v>155</v>
      </c>
      <c r="AU557" s="24" t="s">
        <v>82</v>
      </c>
      <c r="AY557" s="24" t="s">
        <v>153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24" t="s">
        <v>24</v>
      </c>
      <c r="BK557" s="232">
        <f>ROUND(I557*H557,2)</f>
        <v>0</v>
      </c>
      <c r="BL557" s="24" t="s">
        <v>239</v>
      </c>
      <c r="BM557" s="24" t="s">
        <v>897</v>
      </c>
    </row>
    <row r="558" spans="2:51" s="11" customFormat="1" ht="13.5">
      <c r="B558" s="233"/>
      <c r="C558" s="234"/>
      <c r="D558" s="235" t="s">
        <v>162</v>
      </c>
      <c r="E558" s="236" t="s">
        <v>22</v>
      </c>
      <c r="F558" s="237" t="s">
        <v>847</v>
      </c>
      <c r="G558" s="234"/>
      <c r="H558" s="236" t="s">
        <v>22</v>
      </c>
      <c r="I558" s="238"/>
      <c r="J558" s="234"/>
      <c r="K558" s="234"/>
      <c r="L558" s="239"/>
      <c r="M558" s="240"/>
      <c r="N558" s="241"/>
      <c r="O558" s="241"/>
      <c r="P558" s="241"/>
      <c r="Q558" s="241"/>
      <c r="R558" s="241"/>
      <c r="S558" s="241"/>
      <c r="T558" s="242"/>
      <c r="AT558" s="243" t="s">
        <v>162</v>
      </c>
      <c r="AU558" s="243" t="s">
        <v>82</v>
      </c>
      <c r="AV558" s="11" t="s">
        <v>24</v>
      </c>
      <c r="AW558" s="11" t="s">
        <v>37</v>
      </c>
      <c r="AX558" s="11" t="s">
        <v>73</v>
      </c>
      <c r="AY558" s="243" t="s">
        <v>153</v>
      </c>
    </row>
    <row r="559" spans="2:51" s="11" customFormat="1" ht="13.5">
      <c r="B559" s="233"/>
      <c r="C559" s="234"/>
      <c r="D559" s="235" t="s">
        <v>162</v>
      </c>
      <c r="E559" s="236" t="s">
        <v>22</v>
      </c>
      <c r="F559" s="237" t="s">
        <v>898</v>
      </c>
      <c r="G559" s="234"/>
      <c r="H559" s="236" t="s">
        <v>22</v>
      </c>
      <c r="I559" s="238"/>
      <c r="J559" s="234"/>
      <c r="K559" s="234"/>
      <c r="L559" s="239"/>
      <c r="M559" s="240"/>
      <c r="N559" s="241"/>
      <c r="O559" s="241"/>
      <c r="P559" s="241"/>
      <c r="Q559" s="241"/>
      <c r="R559" s="241"/>
      <c r="S559" s="241"/>
      <c r="T559" s="242"/>
      <c r="AT559" s="243" t="s">
        <v>162</v>
      </c>
      <c r="AU559" s="243" t="s">
        <v>82</v>
      </c>
      <c r="AV559" s="11" t="s">
        <v>24</v>
      </c>
      <c r="AW559" s="11" t="s">
        <v>37</v>
      </c>
      <c r="AX559" s="11" t="s">
        <v>73</v>
      </c>
      <c r="AY559" s="243" t="s">
        <v>153</v>
      </c>
    </row>
    <row r="560" spans="2:51" s="12" customFormat="1" ht="13.5">
      <c r="B560" s="244"/>
      <c r="C560" s="245"/>
      <c r="D560" s="235" t="s">
        <v>162</v>
      </c>
      <c r="E560" s="246" t="s">
        <v>22</v>
      </c>
      <c r="F560" s="247" t="s">
        <v>807</v>
      </c>
      <c r="G560" s="245"/>
      <c r="H560" s="248">
        <v>96.4</v>
      </c>
      <c r="I560" s="249"/>
      <c r="J560" s="245"/>
      <c r="K560" s="245"/>
      <c r="L560" s="250"/>
      <c r="M560" s="251"/>
      <c r="N560" s="252"/>
      <c r="O560" s="252"/>
      <c r="P560" s="252"/>
      <c r="Q560" s="252"/>
      <c r="R560" s="252"/>
      <c r="S560" s="252"/>
      <c r="T560" s="253"/>
      <c r="AT560" s="254" t="s">
        <v>162</v>
      </c>
      <c r="AU560" s="254" t="s">
        <v>82</v>
      </c>
      <c r="AV560" s="12" t="s">
        <v>82</v>
      </c>
      <c r="AW560" s="12" t="s">
        <v>37</v>
      </c>
      <c r="AX560" s="12" t="s">
        <v>24</v>
      </c>
      <c r="AY560" s="254" t="s">
        <v>153</v>
      </c>
    </row>
    <row r="561" spans="2:65" s="1" customFormat="1" ht="16.5" customHeight="1">
      <c r="B561" s="46"/>
      <c r="C561" s="221" t="s">
        <v>899</v>
      </c>
      <c r="D561" s="221" t="s">
        <v>155</v>
      </c>
      <c r="E561" s="222" t="s">
        <v>900</v>
      </c>
      <c r="F561" s="223" t="s">
        <v>901</v>
      </c>
      <c r="G561" s="224" t="s">
        <v>187</v>
      </c>
      <c r="H561" s="225">
        <v>45</v>
      </c>
      <c r="I561" s="226"/>
      <c r="J561" s="227">
        <f>ROUND(I561*H561,2)</f>
        <v>0</v>
      </c>
      <c r="K561" s="223" t="s">
        <v>159</v>
      </c>
      <c r="L561" s="72"/>
      <c r="M561" s="228" t="s">
        <v>22</v>
      </c>
      <c r="N561" s="229" t="s">
        <v>44</v>
      </c>
      <c r="O561" s="47"/>
      <c r="P561" s="230">
        <f>O561*H561</f>
        <v>0</v>
      </c>
      <c r="Q561" s="230">
        <v>0</v>
      </c>
      <c r="R561" s="230">
        <f>Q561*H561</f>
        <v>0</v>
      </c>
      <c r="S561" s="230">
        <v>0.00175</v>
      </c>
      <c r="T561" s="231">
        <f>S561*H561</f>
        <v>0.07875</v>
      </c>
      <c r="AR561" s="24" t="s">
        <v>239</v>
      </c>
      <c r="AT561" s="24" t="s">
        <v>155</v>
      </c>
      <c r="AU561" s="24" t="s">
        <v>82</v>
      </c>
      <c r="AY561" s="24" t="s">
        <v>153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24" t="s">
        <v>24</v>
      </c>
      <c r="BK561" s="232">
        <f>ROUND(I561*H561,2)</f>
        <v>0</v>
      </c>
      <c r="BL561" s="24" t="s">
        <v>239</v>
      </c>
      <c r="BM561" s="24" t="s">
        <v>902</v>
      </c>
    </row>
    <row r="562" spans="2:51" s="11" customFormat="1" ht="13.5">
      <c r="B562" s="233"/>
      <c r="C562" s="234"/>
      <c r="D562" s="235" t="s">
        <v>162</v>
      </c>
      <c r="E562" s="236" t="s">
        <v>22</v>
      </c>
      <c r="F562" s="237" t="s">
        <v>624</v>
      </c>
      <c r="G562" s="234"/>
      <c r="H562" s="236" t="s">
        <v>22</v>
      </c>
      <c r="I562" s="238"/>
      <c r="J562" s="234"/>
      <c r="K562" s="234"/>
      <c r="L562" s="239"/>
      <c r="M562" s="240"/>
      <c r="N562" s="241"/>
      <c r="O562" s="241"/>
      <c r="P562" s="241"/>
      <c r="Q562" s="241"/>
      <c r="R562" s="241"/>
      <c r="S562" s="241"/>
      <c r="T562" s="242"/>
      <c r="AT562" s="243" t="s">
        <v>162</v>
      </c>
      <c r="AU562" s="243" t="s">
        <v>82</v>
      </c>
      <c r="AV562" s="11" t="s">
        <v>24</v>
      </c>
      <c r="AW562" s="11" t="s">
        <v>37</v>
      </c>
      <c r="AX562" s="11" t="s">
        <v>73</v>
      </c>
      <c r="AY562" s="243" t="s">
        <v>153</v>
      </c>
    </row>
    <row r="563" spans="2:51" s="11" customFormat="1" ht="13.5">
      <c r="B563" s="233"/>
      <c r="C563" s="234"/>
      <c r="D563" s="235" t="s">
        <v>162</v>
      </c>
      <c r="E563" s="236" t="s">
        <v>22</v>
      </c>
      <c r="F563" s="237" t="s">
        <v>903</v>
      </c>
      <c r="G563" s="234"/>
      <c r="H563" s="236" t="s">
        <v>22</v>
      </c>
      <c r="I563" s="238"/>
      <c r="J563" s="234"/>
      <c r="K563" s="234"/>
      <c r="L563" s="239"/>
      <c r="M563" s="240"/>
      <c r="N563" s="241"/>
      <c r="O563" s="241"/>
      <c r="P563" s="241"/>
      <c r="Q563" s="241"/>
      <c r="R563" s="241"/>
      <c r="S563" s="241"/>
      <c r="T563" s="242"/>
      <c r="AT563" s="243" t="s">
        <v>162</v>
      </c>
      <c r="AU563" s="243" t="s">
        <v>82</v>
      </c>
      <c r="AV563" s="11" t="s">
        <v>24</v>
      </c>
      <c r="AW563" s="11" t="s">
        <v>37</v>
      </c>
      <c r="AX563" s="11" t="s">
        <v>73</v>
      </c>
      <c r="AY563" s="243" t="s">
        <v>153</v>
      </c>
    </row>
    <row r="564" spans="2:51" s="12" customFormat="1" ht="13.5">
      <c r="B564" s="244"/>
      <c r="C564" s="245"/>
      <c r="D564" s="235" t="s">
        <v>162</v>
      </c>
      <c r="E564" s="246" t="s">
        <v>22</v>
      </c>
      <c r="F564" s="247" t="s">
        <v>904</v>
      </c>
      <c r="G564" s="245"/>
      <c r="H564" s="248">
        <v>42</v>
      </c>
      <c r="I564" s="249"/>
      <c r="J564" s="245"/>
      <c r="K564" s="245"/>
      <c r="L564" s="250"/>
      <c r="M564" s="251"/>
      <c r="N564" s="252"/>
      <c r="O564" s="252"/>
      <c r="P564" s="252"/>
      <c r="Q564" s="252"/>
      <c r="R564" s="252"/>
      <c r="S564" s="252"/>
      <c r="T564" s="253"/>
      <c r="AT564" s="254" t="s">
        <v>162</v>
      </c>
      <c r="AU564" s="254" t="s">
        <v>82</v>
      </c>
      <c r="AV564" s="12" t="s">
        <v>82</v>
      </c>
      <c r="AW564" s="12" t="s">
        <v>37</v>
      </c>
      <c r="AX564" s="12" t="s">
        <v>73</v>
      </c>
      <c r="AY564" s="254" t="s">
        <v>153</v>
      </c>
    </row>
    <row r="565" spans="2:51" s="11" customFormat="1" ht="13.5">
      <c r="B565" s="233"/>
      <c r="C565" s="234"/>
      <c r="D565" s="235" t="s">
        <v>162</v>
      </c>
      <c r="E565" s="236" t="s">
        <v>22</v>
      </c>
      <c r="F565" s="237" t="s">
        <v>905</v>
      </c>
      <c r="G565" s="234"/>
      <c r="H565" s="236" t="s">
        <v>22</v>
      </c>
      <c r="I565" s="238"/>
      <c r="J565" s="234"/>
      <c r="K565" s="234"/>
      <c r="L565" s="239"/>
      <c r="M565" s="240"/>
      <c r="N565" s="241"/>
      <c r="O565" s="241"/>
      <c r="P565" s="241"/>
      <c r="Q565" s="241"/>
      <c r="R565" s="241"/>
      <c r="S565" s="241"/>
      <c r="T565" s="242"/>
      <c r="AT565" s="243" t="s">
        <v>162</v>
      </c>
      <c r="AU565" s="243" t="s">
        <v>82</v>
      </c>
      <c r="AV565" s="11" t="s">
        <v>24</v>
      </c>
      <c r="AW565" s="11" t="s">
        <v>37</v>
      </c>
      <c r="AX565" s="11" t="s">
        <v>73</v>
      </c>
      <c r="AY565" s="243" t="s">
        <v>153</v>
      </c>
    </row>
    <row r="566" spans="2:51" s="12" customFormat="1" ht="13.5">
      <c r="B566" s="244"/>
      <c r="C566" s="245"/>
      <c r="D566" s="235" t="s">
        <v>162</v>
      </c>
      <c r="E566" s="246" t="s">
        <v>22</v>
      </c>
      <c r="F566" s="247" t="s">
        <v>906</v>
      </c>
      <c r="G566" s="245"/>
      <c r="H566" s="248">
        <v>3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AT566" s="254" t="s">
        <v>162</v>
      </c>
      <c r="AU566" s="254" t="s">
        <v>82</v>
      </c>
      <c r="AV566" s="12" t="s">
        <v>82</v>
      </c>
      <c r="AW566" s="12" t="s">
        <v>37</v>
      </c>
      <c r="AX566" s="12" t="s">
        <v>73</v>
      </c>
      <c r="AY566" s="254" t="s">
        <v>153</v>
      </c>
    </row>
    <row r="567" spans="2:51" s="13" customFormat="1" ht="13.5">
      <c r="B567" s="255"/>
      <c r="C567" s="256"/>
      <c r="D567" s="235" t="s">
        <v>162</v>
      </c>
      <c r="E567" s="257" t="s">
        <v>22</v>
      </c>
      <c r="F567" s="258" t="s">
        <v>172</v>
      </c>
      <c r="G567" s="256"/>
      <c r="H567" s="259">
        <v>45</v>
      </c>
      <c r="I567" s="260"/>
      <c r="J567" s="256"/>
      <c r="K567" s="256"/>
      <c r="L567" s="261"/>
      <c r="M567" s="262"/>
      <c r="N567" s="263"/>
      <c r="O567" s="263"/>
      <c r="P567" s="263"/>
      <c r="Q567" s="263"/>
      <c r="R567" s="263"/>
      <c r="S567" s="263"/>
      <c r="T567" s="264"/>
      <c r="AT567" s="265" t="s">
        <v>162</v>
      </c>
      <c r="AU567" s="265" t="s">
        <v>82</v>
      </c>
      <c r="AV567" s="13" t="s">
        <v>160</v>
      </c>
      <c r="AW567" s="13" t="s">
        <v>37</v>
      </c>
      <c r="AX567" s="13" t="s">
        <v>24</v>
      </c>
      <c r="AY567" s="265" t="s">
        <v>153</v>
      </c>
    </row>
    <row r="568" spans="2:65" s="1" customFormat="1" ht="16.5" customHeight="1">
      <c r="B568" s="46"/>
      <c r="C568" s="221" t="s">
        <v>907</v>
      </c>
      <c r="D568" s="221" t="s">
        <v>155</v>
      </c>
      <c r="E568" s="222" t="s">
        <v>908</v>
      </c>
      <c r="F568" s="223" t="s">
        <v>909</v>
      </c>
      <c r="G568" s="224" t="s">
        <v>187</v>
      </c>
      <c r="H568" s="225">
        <v>96.4</v>
      </c>
      <c r="I568" s="226"/>
      <c r="J568" s="227">
        <f>ROUND(I568*H568,2)</f>
        <v>0</v>
      </c>
      <c r="K568" s="223" t="s">
        <v>159</v>
      </c>
      <c r="L568" s="72"/>
      <c r="M568" s="228" t="s">
        <v>22</v>
      </c>
      <c r="N568" s="229" t="s">
        <v>44</v>
      </c>
      <c r="O568" s="47"/>
      <c r="P568" s="230">
        <f>O568*H568</f>
        <v>0</v>
      </c>
      <c r="Q568" s="230">
        <v>0</v>
      </c>
      <c r="R568" s="230">
        <f>Q568*H568</f>
        <v>0</v>
      </c>
      <c r="S568" s="230">
        <v>0.0026</v>
      </c>
      <c r="T568" s="231">
        <f>S568*H568</f>
        <v>0.25064000000000003</v>
      </c>
      <c r="AR568" s="24" t="s">
        <v>239</v>
      </c>
      <c r="AT568" s="24" t="s">
        <v>155</v>
      </c>
      <c r="AU568" s="24" t="s">
        <v>82</v>
      </c>
      <c r="AY568" s="24" t="s">
        <v>153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24" t="s">
        <v>24</v>
      </c>
      <c r="BK568" s="232">
        <f>ROUND(I568*H568,2)</f>
        <v>0</v>
      </c>
      <c r="BL568" s="24" t="s">
        <v>239</v>
      </c>
      <c r="BM568" s="24" t="s">
        <v>910</v>
      </c>
    </row>
    <row r="569" spans="2:51" s="11" customFormat="1" ht="13.5">
      <c r="B569" s="233"/>
      <c r="C569" s="234"/>
      <c r="D569" s="235" t="s">
        <v>162</v>
      </c>
      <c r="E569" s="236" t="s">
        <v>22</v>
      </c>
      <c r="F569" s="237" t="s">
        <v>887</v>
      </c>
      <c r="G569" s="234"/>
      <c r="H569" s="236" t="s">
        <v>22</v>
      </c>
      <c r="I569" s="238"/>
      <c r="J569" s="234"/>
      <c r="K569" s="234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162</v>
      </c>
      <c r="AU569" s="243" t="s">
        <v>82</v>
      </c>
      <c r="AV569" s="11" t="s">
        <v>24</v>
      </c>
      <c r="AW569" s="11" t="s">
        <v>37</v>
      </c>
      <c r="AX569" s="11" t="s">
        <v>73</v>
      </c>
      <c r="AY569" s="243" t="s">
        <v>153</v>
      </c>
    </row>
    <row r="570" spans="2:51" s="11" customFormat="1" ht="13.5">
      <c r="B570" s="233"/>
      <c r="C570" s="234"/>
      <c r="D570" s="235" t="s">
        <v>162</v>
      </c>
      <c r="E570" s="236" t="s">
        <v>22</v>
      </c>
      <c r="F570" s="237" t="s">
        <v>888</v>
      </c>
      <c r="G570" s="234"/>
      <c r="H570" s="236" t="s">
        <v>22</v>
      </c>
      <c r="I570" s="238"/>
      <c r="J570" s="234"/>
      <c r="K570" s="234"/>
      <c r="L570" s="239"/>
      <c r="M570" s="240"/>
      <c r="N570" s="241"/>
      <c r="O570" s="241"/>
      <c r="P570" s="241"/>
      <c r="Q570" s="241"/>
      <c r="R570" s="241"/>
      <c r="S570" s="241"/>
      <c r="T570" s="242"/>
      <c r="AT570" s="243" t="s">
        <v>162</v>
      </c>
      <c r="AU570" s="243" t="s">
        <v>82</v>
      </c>
      <c r="AV570" s="11" t="s">
        <v>24</v>
      </c>
      <c r="AW570" s="11" t="s">
        <v>37</v>
      </c>
      <c r="AX570" s="11" t="s">
        <v>73</v>
      </c>
      <c r="AY570" s="243" t="s">
        <v>153</v>
      </c>
    </row>
    <row r="571" spans="2:51" s="12" customFormat="1" ht="13.5">
      <c r="B571" s="244"/>
      <c r="C571" s="245"/>
      <c r="D571" s="235" t="s">
        <v>162</v>
      </c>
      <c r="E571" s="246" t="s">
        <v>22</v>
      </c>
      <c r="F571" s="247" t="s">
        <v>807</v>
      </c>
      <c r="G571" s="245"/>
      <c r="H571" s="248">
        <v>96.4</v>
      </c>
      <c r="I571" s="249"/>
      <c r="J571" s="245"/>
      <c r="K571" s="245"/>
      <c r="L571" s="250"/>
      <c r="M571" s="251"/>
      <c r="N571" s="252"/>
      <c r="O571" s="252"/>
      <c r="P571" s="252"/>
      <c r="Q571" s="252"/>
      <c r="R571" s="252"/>
      <c r="S571" s="252"/>
      <c r="T571" s="253"/>
      <c r="AT571" s="254" t="s">
        <v>162</v>
      </c>
      <c r="AU571" s="254" t="s">
        <v>82</v>
      </c>
      <c r="AV571" s="12" t="s">
        <v>82</v>
      </c>
      <c r="AW571" s="12" t="s">
        <v>37</v>
      </c>
      <c r="AX571" s="12" t="s">
        <v>24</v>
      </c>
      <c r="AY571" s="254" t="s">
        <v>153</v>
      </c>
    </row>
    <row r="572" spans="2:65" s="1" customFormat="1" ht="16.5" customHeight="1">
      <c r="B572" s="46"/>
      <c r="C572" s="221" t="s">
        <v>911</v>
      </c>
      <c r="D572" s="221" t="s">
        <v>155</v>
      </c>
      <c r="E572" s="222" t="s">
        <v>912</v>
      </c>
      <c r="F572" s="223" t="s">
        <v>913</v>
      </c>
      <c r="G572" s="224" t="s">
        <v>187</v>
      </c>
      <c r="H572" s="225">
        <v>42</v>
      </c>
      <c r="I572" s="226"/>
      <c r="J572" s="227">
        <f>ROUND(I572*H572,2)</f>
        <v>0</v>
      </c>
      <c r="K572" s="223" t="s">
        <v>159</v>
      </c>
      <c r="L572" s="72"/>
      <c r="M572" s="228" t="s">
        <v>22</v>
      </c>
      <c r="N572" s="229" t="s">
        <v>44</v>
      </c>
      <c r="O572" s="47"/>
      <c r="P572" s="230">
        <f>O572*H572</f>
        <v>0</v>
      </c>
      <c r="Q572" s="230">
        <v>0</v>
      </c>
      <c r="R572" s="230">
        <f>Q572*H572</f>
        <v>0</v>
      </c>
      <c r="S572" s="230">
        <v>0.00394</v>
      </c>
      <c r="T572" s="231">
        <f>S572*H572</f>
        <v>0.16548</v>
      </c>
      <c r="AR572" s="24" t="s">
        <v>239</v>
      </c>
      <c r="AT572" s="24" t="s">
        <v>155</v>
      </c>
      <c r="AU572" s="24" t="s">
        <v>82</v>
      </c>
      <c r="AY572" s="24" t="s">
        <v>153</v>
      </c>
      <c r="BE572" s="232">
        <f>IF(N572="základní",J572,0)</f>
        <v>0</v>
      </c>
      <c r="BF572" s="232">
        <f>IF(N572="snížená",J572,0)</f>
        <v>0</v>
      </c>
      <c r="BG572" s="232">
        <f>IF(N572="zákl. přenesená",J572,0)</f>
        <v>0</v>
      </c>
      <c r="BH572" s="232">
        <f>IF(N572="sníž. přenesená",J572,0)</f>
        <v>0</v>
      </c>
      <c r="BI572" s="232">
        <f>IF(N572="nulová",J572,0)</f>
        <v>0</v>
      </c>
      <c r="BJ572" s="24" t="s">
        <v>24</v>
      </c>
      <c r="BK572" s="232">
        <f>ROUND(I572*H572,2)</f>
        <v>0</v>
      </c>
      <c r="BL572" s="24" t="s">
        <v>239</v>
      </c>
      <c r="BM572" s="24" t="s">
        <v>914</v>
      </c>
    </row>
    <row r="573" spans="2:51" s="11" customFormat="1" ht="13.5">
      <c r="B573" s="233"/>
      <c r="C573" s="234"/>
      <c r="D573" s="235" t="s">
        <v>162</v>
      </c>
      <c r="E573" s="236" t="s">
        <v>22</v>
      </c>
      <c r="F573" s="237" t="s">
        <v>915</v>
      </c>
      <c r="G573" s="234"/>
      <c r="H573" s="236" t="s">
        <v>22</v>
      </c>
      <c r="I573" s="238"/>
      <c r="J573" s="234"/>
      <c r="K573" s="234"/>
      <c r="L573" s="239"/>
      <c r="M573" s="240"/>
      <c r="N573" s="241"/>
      <c r="O573" s="241"/>
      <c r="P573" s="241"/>
      <c r="Q573" s="241"/>
      <c r="R573" s="241"/>
      <c r="S573" s="241"/>
      <c r="T573" s="242"/>
      <c r="AT573" s="243" t="s">
        <v>162</v>
      </c>
      <c r="AU573" s="243" t="s">
        <v>82</v>
      </c>
      <c r="AV573" s="11" t="s">
        <v>24</v>
      </c>
      <c r="AW573" s="11" t="s">
        <v>37</v>
      </c>
      <c r="AX573" s="11" t="s">
        <v>73</v>
      </c>
      <c r="AY573" s="243" t="s">
        <v>153</v>
      </c>
    </row>
    <row r="574" spans="2:51" s="11" customFormat="1" ht="13.5">
      <c r="B574" s="233"/>
      <c r="C574" s="234"/>
      <c r="D574" s="235" t="s">
        <v>162</v>
      </c>
      <c r="E574" s="236" t="s">
        <v>22</v>
      </c>
      <c r="F574" s="237" t="s">
        <v>848</v>
      </c>
      <c r="G574" s="234"/>
      <c r="H574" s="236" t="s">
        <v>22</v>
      </c>
      <c r="I574" s="238"/>
      <c r="J574" s="234"/>
      <c r="K574" s="234"/>
      <c r="L574" s="239"/>
      <c r="M574" s="240"/>
      <c r="N574" s="241"/>
      <c r="O574" s="241"/>
      <c r="P574" s="241"/>
      <c r="Q574" s="241"/>
      <c r="R574" s="241"/>
      <c r="S574" s="241"/>
      <c r="T574" s="242"/>
      <c r="AT574" s="243" t="s">
        <v>162</v>
      </c>
      <c r="AU574" s="243" t="s">
        <v>82</v>
      </c>
      <c r="AV574" s="11" t="s">
        <v>24</v>
      </c>
      <c r="AW574" s="11" t="s">
        <v>37</v>
      </c>
      <c r="AX574" s="11" t="s">
        <v>73</v>
      </c>
      <c r="AY574" s="243" t="s">
        <v>153</v>
      </c>
    </row>
    <row r="575" spans="2:51" s="12" customFormat="1" ht="13.5">
      <c r="B575" s="244"/>
      <c r="C575" s="245"/>
      <c r="D575" s="235" t="s">
        <v>162</v>
      </c>
      <c r="E575" s="246" t="s">
        <v>22</v>
      </c>
      <c r="F575" s="247" t="s">
        <v>904</v>
      </c>
      <c r="G575" s="245"/>
      <c r="H575" s="248">
        <v>42</v>
      </c>
      <c r="I575" s="249"/>
      <c r="J575" s="245"/>
      <c r="K575" s="245"/>
      <c r="L575" s="250"/>
      <c r="M575" s="251"/>
      <c r="N575" s="252"/>
      <c r="O575" s="252"/>
      <c r="P575" s="252"/>
      <c r="Q575" s="252"/>
      <c r="R575" s="252"/>
      <c r="S575" s="252"/>
      <c r="T575" s="253"/>
      <c r="AT575" s="254" t="s">
        <v>162</v>
      </c>
      <c r="AU575" s="254" t="s">
        <v>82</v>
      </c>
      <c r="AV575" s="12" t="s">
        <v>82</v>
      </c>
      <c r="AW575" s="12" t="s">
        <v>37</v>
      </c>
      <c r="AX575" s="12" t="s">
        <v>24</v>
      </c>
      <c r="AY575" s="254" t="s">
        <v>153</v>
      </c>
    </row>
    <row r="576" spans="2:65" s="1" customFormat="1" ht="25.5" customHeight="1">
      <c r="B576" s="46"/>
      <c r="C576" s="221" t="s">
        <v>916</v>
      </c>
      <c r="D576" s="221" t="s">
        <v>155</v>
      </c>
      <c r="E576" s="222" t="s">
        <v>917</v>
      </c>
      <c r="F576" s="223" t="s">
        <v>918</v>
      </c>
      <c r="G576" s="224" t="s">
        <v>187</v>
      </c>
      <c r="H576" s="225">
        <v>112.05</v>
      </c>
      <c r="I576" s="226"/>
      <c r="J576" s="227">
        <f>ROUND(I576*H576,2)</f>
        <v>0</v>
      </c>
      <c r="K576" s="223" t="s">
        <v>159</v>
      </c>
      <c r="L576" s="72"/>
      <c r="M576" s="228" t="s">
        <v>22</v>
      </c>
      <c r="N576" s="229" t="s">
        <v>44</v>
      </c>
      <c r="O576" s="47"/>
      <c r="P576" s="230">
        <f>O576*H576</f>
        <v>0</v>
      </c>
      <c r="Q576" s="230">
        <v>0.00438</v>
      </c>
      <c r="R576" s="230">
        <f>Q576*H576</f>
        <v>0.490779</v>
      </c>
      <c r="S576" s="230">
        <v>0</v>
      </c>
      <c r="T576" s="231">
        <f>S576*H576</f>
        <v>0</v>
      </c>
      <c r="AR576" s="24" t="s">
        <v>239</v>
      </c>
      <c r="AT576" s="24" t="s">
        <v>155</v>
      </c>
      <c r="AU576" s="24" t="s">
        <v>82</v>
      </c>
      <c r="AY576" s="24" t="s">
        <v>153</v>
      </c>
      <c r="BE576" s="232">
        <f>IF(N576="základní",J576,0)</f>
        <v>0</v>
      </c>
      <c r="BF576" s="232">
        <f>IF(N576="snížená",J576,0)</f>
        <v>0</v>
      </c>
      <c r="BG576" s="232">
        <f>IF(N576="zákl. přenesená",J576,0)</f>
        <v>0</v>
      </c>
      <c r="BH576" s="232">
        <f>IF(N576="sníž. přenesená",J576,0)</f>
        <v>0</v>
      </c>
      <c r="BI576" s="232">
        <f>IF(N576="nulová",J576,0)</f>
        <v>0</v>
      </c>
      <c r="BJ576" s="24" t="s">
        <v>24</v>
      </c>
      <c r="BK576" s="232">
        <f>ROUND(I576*H576,2)</f>
        <v>0</v>
      </c>
      <c r="BL576" s="24" t="s">
        <v>239</v>
      </c>
      <c r="BM576" s="24" t="s">
        <v>919</v>
      </c>
    </row>
    <row r="577" spans="2:51" s="12" customFormat="1" ht="13.5">
      <c r="B577" s="244"/>
      <c r="C577" s="245"/>
      <c r="D577" s="235" t="s">
        <v>162</v>
      </c>
      <c r="E577" s="246" t="s">
        <v>22</v>
      </c>
      <c r="F577" s="247" t="s">
        <v>920</v>
      </c>
      <c r="G577" s="245"/>
      <c r="H577" s="248">
        <v>112.05</v>
      </c>
      <c r="I577" s="249"/>
      <c r="J577" s="245"/>
      <c r="K577" s="245"/>
      <c r="L577" s="250"/>
      <c r="M577" s="251"/>
      <c r="N577" s="252"/>
      <c r="O577" s="252"/>
      <c r="P577" s="252"/>
      <c r="Q577" s="252"/>
      <c r="R577" s="252"/>
      <c r="S577" s="252"/>
      <c r="T577" s="253"/>
      <c r="AT577" s="254" t="s">
        <v>162</v>
      </c>
      <c r="AU577" s="254" t="s">
        <v>82</v>
      </c>
      <c r="AV577" s="12" t="s">
        <v>82</v>
      </c>
      <c r="AW577" s="12" t="s">
        <v>37</v>
      </c>
      <c r="AX577" s="12" t="s">
        <v>24</v>
      </c>
      <c r="AY577" s="254" t="s">
        <v>153</v>
      </c>
    </row>
    <row r="578" spans="2:65" s="1" customFormat="1" ht="25.5" customHeight="1">
      <c r="B578" s="46"/>
      <c r="C578" s="221" t="s">
        <v>921</v>
      </c>
      <c r="D578" s="221" t="s">
        <v>155</v>
      </c>
      <c r="E578" s="222" t="s">
        <v>922</v>
      </c>
      <c r="F578" s="223" t="s">
        <v>923</v>
      </c>
      <c r="G578" s="224" t="s">
        <v>187</v>
      </c>
      <c r="H578" s="225">
        <v>82.7</v>
      </c>
      <c r="I578" s="226"/>
      <c r="J578" s="227">
        <f>ROUND(I578*H578,2)</f>
        <v>0</v>
      </c>
      <c r="K578" s="223" t="s">
        <v>159</v>
      </c>
      <c r="L578" s="72"/>
      <c r="M578" s="228" t="s">
        <v>22</v>
      </c>
      <c r="N578" s="229" t="s">
        <v>44</v>
      </c>
      <c r="O578" s="47"/>
      <c r="P578" s="230">
        <f>O578*H578</f>
        <v>0</v>
      </c>
      <c r="Q578" s="230">
        <v>0.00209</v>
      </c>
      <c r="R578" s="230">
        <f>Q578*H578</f>
        <v>0.172843</v>
      </c>
      <c r="S578" s="230">
        <v>0</v>
      </c>
      <c r="T578" s="231">
        <f>S578*H578</f>
        <v>0</v>
      </c>
      <c r="AR578" s="24" t="s">
        <v>239</v>
      </c>
      <c r="AT578" s="24" t="s">
        <v>155</v>
      </c>
      <c r="AU578" s="24" t="s">
        <v>82</v>
      </c>
      <c r="AY578" s="24" t="s">
        <v>153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24" t="s">
        <v>24</v>
      </c>
      <c r="BK578" s="232">
        <f>ROUND(I578*H578,2)</f>
        <v>0</v>
      </c>
      <c r="BL578" s="24" t="s">
        <v>239</v>
      </c>
      <c r="BM578" s="24" t="s">
        <v>924</v>
      </c>
    </row>
    <row r="579" spans="2:51" s="12" customFormat="1" ht="13.5">
      <c r="B579" s="244"/>
      <c r="C579" s="245"/>
      <c r="D579" s="235" t="s">
        <v>162</v>
      </c>
      <c r="E579" s="246" t="s">
        <v>22</v>
      </c>
      <c r="F579" s="247" t="s">
        <v>925</v>
      </c>
      <c r="G579" s="245"/>
      <c r="H579" s="248">
        <v>82.7</v>
      </c>
      <c r="I579" s="249"/>
      <c r="J579" s="245"/>
      <c r="K579" s="245"/>
      <c r="L579" s="250"/>
      <c r="M579" s="251"/>
      <c r="N579" s="252"/>
      <c r="O579" s="252"/>
      <c r="P579" s="252"/>
      <c r="Q579" s="252"/>
      <c r="R579" s="252"/>
      <c r="S579" s="252"/>
      <c r="T579" s="253"/>
      <c r="AT579" s="254" t="s">
        <v>162</v>
      </c>
      <c r="AU579" s="254" t="s">
        <v>82</v>
      </c>
      <c r="AV579" s="12" t="s">
        <v>82</v>
      </c>
      <c r="AW579" s="12" t="s">
        <v>37</v>
      </c>
      <c r="AX579" s="12" t="s">
        <v>24</v>
      </c>
      <c r="AY579" s="254" t="s">
        <v>153</v>
      </c>
    </row>
    <row r="580" spans="2:65" s="1" customFormat="1" ht="25.5" customHeight="1">
      <c r="B580" s="46"/>
      <c r="C580" s="221" t="s">
        <v>926</v>
      </c>
      <c r="D580" s="221" t="s">
        <v>155</v>
      </c>
      <c r="E580" s="222" t="s">
        <v>927</v>
      </c>
      <c r="F580" s="223" t="s">
        <v>928</v>
      </c>
      <c r="G580" s="224" t="s">
        <v>187</v>
      </c>
      <c r="H580" s="225">
        <v>42</v>
      </c>
      <c r="I580" s="226"/>
      <c r="J580" s="227">
        <f>ROUND(I580*H580,2)</f>
        <v>0</v>
      </c>
      <c r="K580" s="223" t="s">
        <v>159</v>
      </c>
      <c r="L580" s="72"/>
      <c r="M580" s="228" t="s">
        <v>22</v>
      </c>
      <c r="N580" s="229" t="s">
        <v>44</v>
      </c>
      <c r="O580" s="47"/>
      <c r="P580" s="230">
        <f>O580*H580</f>
        <v>0</v>
      </c>
      <c r="Q580" s="230">
        <v>0.00212</v>
      </c>
      <c r="R580" s="230">
        <f>Q580*H580</f>
        <v>0.08904</v>
      </c>
      <c r="S580" s="230">
        <v>0</v>
      </c>
      <c r="T580" s="231">
        <f>S580*H580</f>
        <v>0</v>
      </c>
      <c r="AR580" s="24" t="s">
        <v>239</v>
      </c>
      <c r="AT580" s="24" t="s">
        <v>155</v>
      </c>
      <c r="AU580" s="24" t="s">
        <v>82</v>
      </c>
      <c r="AY580" s="24" t="s">
        <v>153</v>
      </c>
      <c r="BE580" s="232">
        <f>IF(N580="základní",J580,0)</f>
        <v>0</v>
      </c>
      <c r="BF580" s="232">
        <f>IF(N580="snížená",J580,0)</f>
        <v>0</v>
      </c>
      <c r="BG580" s="232">
        <f>IF(N580="zákl. přenesená",J580,0)</f>
        <v>0</v>
      </c>
      <c r="BH580" s="232">
        <f>IF(N580="sníž. přenesená",J580,0)</f>
        <v>0</v>
      </c>
      <c r="BI580" s="232">
        <f>IF(N580="nulová",J580,0)</f>
        <v>0</v>
      </c>
      <c r="BJ580" s="24" t="s">
        <v>24</v>
      </c>
      <c r="BK580" s="232">
        <f>ROUND(I580*H580,2)</f>
        <v>0</v>
      </c>
      <c r="BL580" s="24" t="s">
        <v>239</v>
      </c>
      <c r="BM580" s="24" t="s">
        <v>929</v>
      </c>
    </row>
    <row r="581" spans="2:51" s="12" customFormat="1" ht="13.5">
      <c r="B581" s="244"/>
      <c r="C581" s="245"/>
      <c r="D581" s="235" t="s">
        <v>162</v>
      </c>
      <c r="E581" s="246" t="s">
        <v>22</v>
      </c>
      <c r="F581" s="247" t="s">
        <v>930</v>
      </c>
      <c r="G581" s="245"/>
      <c r="H581" s="248">
        <v>42</v>
      </c>
      <c r="I581" s="249"/>
      <c r="J581" s="245"/>
      <c r="K581" s="245"/>
      <c r="L581" s="250"/>
      <c r="M581" s="251"/>
      <c r="N581" s="252"/>
      <c r="O581" s="252"/>
      <c r="P581" s="252"/>
      <c r="Q581" s="252"/>
      <c r="R581" s="252"/>
      <c r="S581" s="252"/>
      <c r="T581" s="253"/>
      <c r="AT581" s="254" t="s">
        <v>162</v>
      </c>
      <c r="AU581" s="254" t="s">
        <v>82</v>
      </c>
      <c r="AV581" s="12" t="s">
        <v>82</v>
      </c>
      <c r="AW581" s="12" t="s">
        <v>37</v>
      </c>
      <c r="AX581" s="12" t="s">
        <v>24</v>
      </c>
      <c r="AY581" s="254" t="s">
        <v>153</v>
      </c>
    </row>
    <row r="582" spans="2:65" s="1" customFormat="1" ht="16.5" customHeight="1">
      <c r="B582" s="46"/>
      <c r="C582" s="221" t="s">
        <v>931</v>
      </c>
      <c r="D582" s="221" t="s">
        <v>155</v>
      </c>
      <c r="E582" s="222" t="s">
        <v>932</v>
      </c>
      <c r="F582" s="223" t="s">
        <v>933</v>
      </c>
      <c r="G582" s="224" t="s">
        <v>778</v>
      </c>
      <c r="H582" s="225">
        <v>1</v>
      </c>
      <c r="I582" s="226"/>
      <c r="J582" s="227">
        <f>ROUND(I582*H582,2)</f>
        <v>0</v>
      </c>
      <c r="K582" s="223" t="s">
        <v>22</v>
      </c>
      <c r="L582" s="72"/>
      <c r="M582" s="228" t="s">
        <v>22</v>
      </c>
      <c r="N582" s="229" t="s">
        <v>44</v>
      </c>
      <c r="O582" s="47"/>
      <c r="P582" s="230">
        <f>O582*H582</f>
        <v>0</v>
      </c>
      <c r="Q582" s="230">
        <v>0</v>
      </c>
      <c r="R582" s="230">
        <f>Q582*H582</f>
        <v>0</v>
      </c>
      <c r="S582" s="230">
        <v>0</v>
      </c>
      <c r="T582" s="231">
        <f>S582*H582</f>
        <v>0</v>
      </c>
      <c r="AR582" s="24" t="s">
        <v>239</v>
      </c>
      <c r="AT582" s="24" t="s">
        <v>155</v>
      </c>
      <c r="AU582" s="24" t="s">
        <v>82</v>
      </c>
      <c r="AY582" s="24" t="s">
        <v>153</v>
      </c>
      <c r="BE582" s="232">
        <f>IF(N582="základní",J582,0)</f>
        <v>0</v>
      </c>
      <c r="BF582" s="232">
        <f>IF(N582="snížená",J582,0)</f>
        <v>0</v>
      </c>
      <c r="BG582" s="232">
        <f>IF(N582="zákl. přenesená",J582,0)</f>
        <v>0</v>
      </c>
      <c r="BH582" s="232">
        <f>IF(N582="sníž. přenesená",J582,0)</f>
        <v>0</v>
      </c>
      <c r="BI582" s="232">
        <f>IF(N582="nulová",J582,0)</f>
        <v>0</v>
      </c>
      <c r="BJ582" s="24" t="s">
        <v>24</v>
      </c>
      <c r="BK582" s="232">
        <f>ROUND(I582*H582,2)</f>
        <v>0</v>
      </c>
      <c r="BL582" s="24" t="s">
        <v>239</v>
      </c>
      <c r="BM582" s="24" t="s">
        <v>934</v>
      </c>
    </row>
    <row r="583" spans="2:65" s="1" customFormat="1" ht="25.5" customHeight="1">
      <c r="B583" s="46"/>
      <c r="C583" s="221" t="s">
        <v>935</v>
      </c>
      <c r="D583" s="221" t="s">
        <v>155</v>
      </c>
      <c r="E583" s="222" t="s">
        <v>936</v>
      </c>
      <c r="F583" s="223" t="s">
        <v>937</v>
      </c>
      <c r="G583" s="224" t="s">
        <v>187</v>
      </c>
      <c r="H583" s="225">
        <v>4.8</v>
      </c>
      <c r="I583" s="226"/>
      <c r="J583" s="227">
        <f>ROUND(I583*H583,2)</f>
        <v>0</v>
      </c>
      <c r="K583" s="223" t="s">
        <v>22</v>
      </c>
      <c r="L583" s="72"/>
      <c r="M583" s="228" t="s">
        <v>22</v>
      </c>
      <c r="N583" s="229" t="s">
        <v>44</v>
      </c>
      <c r="O583" s="47"/>
      <c r="P583" s="230">
        <f>O583*H583</f>
        <v>0</v>
      </c>
      <c r="Q583" s="230">
        <v>0</v>
      </c>
      <c r="R583" s="230">
        <f>Q583*H583</f>
        <v>0</v>
      </c>
      <c r="S583" s="230">
        <v>0</v>
      </c>
      <c r="T583" s="231">
        <f>S583*H583</f>
        <v>0</v>
      </c>
      <c r="AR583" s="24" t="s">
        <v>239</v>
      </c>
      <c r="AT583" s="24" t="s">
        <v>155</v>
      </c>
      <c r="AU583" s="24" t="s">
        <v>82</v>
      </c>
      <c r="AY583" s="24" t="s">
        <v>153</v>
      </c>
      <c r="BE583" s="232">
        <f>IF(N583="základní",J583,0)</f>
        <v>0</v>
      </c>
      <c r="BF583" s="232">
        <f>IF(N583="snížená",J583,0)</f>
        <v>0</v>
      </c>
      <c r="BG583" s="232">
        <f>IF(N583="zákl. přenesená",J583,0)</f>
        <v>0</v>
      </c>
      <c r="BH583" s="232">
        <f>IF(N583="sníž. přenesená",J583,0)</f>
        <v>0</v>
      </c>
      <c r="BI583" s="232">
        <f>IF(N583="nulová",J583,0)</f>
        <v>0</v>
      </c>
      <c r="BJ583" s="24" t="s">
        <v>24</v>
      </c>
      <c r="BK583" s="232">
        <f>ROUND(I583*H583,2)</f>
        <v>0</v>
      </c>
      <c r="BL583" s="24" t="s">
        <v>239</v>
      </c>
      <c r="BM583" s="24" t="s">
        <v>938</v>
      </c>
    </row>
    <row r="584" spans="2:51" s="12" customFormat="1" ht="13.5">
      <c r="B584" s="244"/>
      <c r="C584" s="245"/>
      <c r="D584" s="235" t="s">
        <v>162</v>
      </c>
      <c r="E584" s="246" t="s">
        <v>22</v>
      </c>
      <c r="F584" s="247" t="s">
        <v>939</v>
      </c>
      <c r="G584" s="245"/>
      <c r="H584" s="248">
        <v>4.8</v>
      </c>
      <c r="I584" s="249"/>
      <c r="J584" s="245"/>
      <c r="K584" s="245"/>
      <c r="L584" s="250"/>
      <c r="M584" s="251"/>
      <c r="N584" s="252"/>
      <c r="O584" s="252"/>
      <c r="P584" s="252"/>
      <c r="Q584" s="252"/>
      <c r="R584" s="252"/>
      <c r="S584" s="252"/>
      <c r="T584" s="253"/>
      <c r="AT584" s="254" t="s">
        <v>162</v>
      </c>
      <c r="AU584" s="254" t="s">
        <v>82</v>
      </c>
      <c r="AV584" s="12" t="s">
        <v>82</v>
      </c>
      <c r="AW584" s="12" t="s">
        <v>37</v>
      </c>
      <c r="AX584" s="12" t="s">
        <v>24</v>
      </c>
      <c r="AY584" s="254" t="s">
        <v>153</v>
      </c>
    </row>
    <row r="585" spans="2:65" s="1" customFormat="1" ht="25.5" customHeight="1">
      <c r="B585" s="46"/>
      <c r="C585" s="221" t="s">
        <v>940</v>
      </c>
      <c r="D585" s="221" t="s">
        <v>155</v>
      </c>
      <c r="E585" s="222" t="s">
        <v>941</v>
      </c>
      <c r="F585" s="223" t="s">
        <v>942</v>
      </c>
      <c r="G585" s="224" t="s">
        <v>187</v>
      </c>
      <c r="H585" s="225">
        <v>28</v>
      </c>
      <c r="I585" s="226"/>
      <c r="J585" s="227">
        <f>ROUND(I585*H585,2)</f>
        <v>0</v>
      </c>
      <c r="K585" s="223" t="s">
        <v>22</v>
      </c>
      <c r="L585" s="72"/>
      <c r="M585" s="228" t="s">
        <v>22</v>
      </c>
      <c r="N585" s="229" t="s">
        <v>44</v>
      </c>
      <c r="O585" s="47"/>
      <c r="P585" s="230">
        <f>O585*H585</f>
        <v>0</v>
      </c>
      <c r="Q585" s="230">
        <v>0</v>
      </c>
      <c r="R585" s="230">
        <f>Q585*H585</f>
        <v>0</v>
      </c>
      <c r="S585" s="230">
        <v>0</v>
      </c>
      <c r="T585" s="231">
        <f>S585*H585</f>
        <v>0</v>
      </c>
      <c r="AR585" s="24" t="s">
        <v>239</v>
      </c>
      <c r="AT585" s="24" t="s">
        <v>155</v>
      </c>
      <c r="AU585" s="24" t="s">
        <v>82</v>
      </c>
      <c r="AY585" s="24" t="s">
        <v>153</v>
      </c>
      <c r="BE585" s="232">
        <f>IF(N585="základní",J585,0)</f>
        <v>0</v>
      </c>
      <c r="BF585" s="232">
        <f>IF(N585="snížená",J585,0)</f>
        <v>0</v>
      </c>
      <c r="BG585" s="232">
        <f>IF(N585="zákl. přenesená",J585,0)</f>
        <v>0</v>
      </c>
      <c r="BH585" s="232">
        <f>IF(N585="sníž. přenesená",J585,0)</f>
        <v>0</v>
      </c>
      <c r="BI585" s="232">
        <f>IF(N585="nulová",J585,0)</f>
        <v>0</v>
      </c>
      <c r="BJ585" s="24" t="s">
        <v>24</v>
      </c>
      <c r="BK585" s="232">
        <f>ROUND(I585*H585,2)</f>
        <v>0</v>
      </c>
      <c r="BL585" s="24" t="s">
        <v>239</v>
      </c>
      <c r="BM585" s="24" t="s">
        <v>943</v>
      </c>
    </row>
    <row r="586" spans="2:51" s="12" customFormat="1" ht="13.5">
      <c r="B586" s="244"/>
      <c r="C586" s="245"/>
      <c r="D586" s="235" t="s">
        <v>162</v>
      </c>
      <c r="E586" s="246" t="s">
        <v>22</v>
      </c>
      <c r="F586" s="247" t="s">
        <v>944</v>
      </c>
      <c r="G586" s="245"/>
      <c r="H586" s="248">
        <v>28</v>
      </c>
      <c r="I586" s="249"/>
      <c r="J586" s="245"/>
      <c r="K586" s="245"/>
      <c r="L586" s="250"/>
      <c r="M586" s="251"/>
      <c r="N586" s="252"/>
      <c r="O586" s="252"/>
      <c r="P586" s="252"/>
      <c r="Q586" s="252"/>
      <c r="R586" s="252"/>
      <c r="S586" s="252"/>
      <c r="T586" s="253"/>
      <c r="AT586" s="254" t="s">
        <v>162</v>
      </c>
      <c r="AU586" s="254" t="s">
        <v>82</v>
      </c>
      <c r="AV586" s="12" t="s">
        <v>82</v>
      </c>
      <c r="AW586" s="12" t="s">
        <v>37</v>
      </c>
      <c r="AX586" s="12" t="s">
        <v>24</v>
      </c>
      <c r="AY586" s="254" t="s">
        <v>153</v>
      </c>
    </row>
    <row r="587" spans="2:65" s="1" customFormat="1" ht="25.5" customHeight="1">
      <c r="B587" s="46"/>
      <c r="C587" s="221" t="s">
        <v>945</v>
      </c>
      <c r="D587" s="221" t="s">
        <v>155</v>
      </c>
      <c r="E587" s="222" t="s">
        <v>946</v>
      </c>
      <c r="F587" s="223" t="s">
        <v>947</v>
      </c>
      <c r="G587" s="224" t="s">
        <v>187</v>
      </c>
      <c r="H587" s="225">
        <v>14</v>
      </c>
      <c r="I587" s="226"/>
      <c r="J587" s="227">
        <f>ROUND(I587*H587,2)</f>
        <v>0</v>
      </c>
      <c r="K587" s="223" t="s">
        <v>22</v>
      </c>
      <c r="L587" s="72"/>
      <c r="M587" s="228" t="s">
        <v>22</v>
      </c>
      <c r="N587" s="229" t="s">
        <v>44</v>
      </c>
      <c r="O587" s="47"/>
      <c r="P587" s="230">
        <f>O587*H587</f>
        <v>0</v>
      </c>
      <c r="Q587" s="230">
        <v>0</v>
      </c>
      <c r="R587" s="230">
        <f>Q587*H587</f>
        <v>0</v>
      </c>
      <c r="S587" s="230">
        <v>0</v>
      </c>
      <c r="T587" s="231">
        <f>S587*H587</f>
        <v>0</v>
      </c>
      <c r="AR587" s="24" t="s">
        <v>239</v>
      </c>
      <c r="AT587" s="24" t="s">
        <v>155</v>
      </c>
      <c r="AU587" s="24" t="s">
        <v>82</v>
      </c>
      <c r="AY587" s="24" t="s">
        <v>153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24" t="s">
        <v>24</v>
      </c>
      <c r="BK587" s="232">
        <f>ROUND(I587*H587,2)</f>
        <v>0</v>
      </c>
      <c r="BL587" s="24" t="s">
        <v>239</v>
      </c>
      <c r="BM587" s="24" t="s">
        <v>948</v>
      </c>
    </row>
    <row r="588" spans="2:51" s="12" customFormat="1" ht="13.5">
      <c r="B588" s="244"/>
      <c r="C588" s="245"/>
      <c r="D588" s="235" t="s">
        <v>162</v>
      </c>
      <c r="E588" s="246" t="s">
        <v>22</v>
      </c>
      <c r="F588" s="247" t="s">
        <v>949</v>
      </c>
      <c r="G588" s="245"/>
      <c r="H588" s="248">
        <v>14</v>
      </c>
      <c r="I588" s="249"/>
      <c r="J588" s="245"/>
      <c r="K588" s="245"/>
      <c r="L588" s="250"/>
      <c r="M588" s="251"/>
      <c r="N588" s="252"/>
      <c r="O588" s="252"/>
      <c r="P588" s="252"/>
      <c r="Q588" s="252"/>
      <c r="R588" s="252"/>
      <c r="S588" s="252"/>
      <c r="T588" s="253"/>
      <c r="AT588" s="254" t="s">
        <v>162</v>
      </c>
      <c r="AU588" s="254" t="s">
        <v>82</v>
      </c>
      <c r="AV588" s="12" t="s">
        <v>82</v>
      </c>
      <c r="AW588" s="12" t="s">
        <v>37</v>
      </c>
      <c r="AX588" s="12" t="s">
        <v>24</v>
      </c>
      <c r="AY588" s="254" t="s">
        <v>153</v>
      </c>
    </row>
    <row r="589" spans="2:65" s="1" customFormat="1" ht="25.5" customHeight="1">
      <c r="B589" s="46"/>
      <c r="C589" s="221" t="s">
        <v>950</v>
      </c>
      <c r="D589" s="221" t="s">
        <v>155</v>
      </c>
      <c r="E589" s="222" t="s">
        <v>951</v>
      </c>
      <c r="F589" s="223" t="s">
        <v>952</v>
      </c>
      <c r="G589" s="224" t="s">
        <v>187</v>
      </c>
      <c r="H589" s="225">
        <v>4.8</v>
      </c>
      <c r="I589" s="226"/>
      <c r="J589" s="227">
        <f>ROUND(I589*H589,2)</f>
        <v>0</v>
      </c>
      <c r="K589" s="223" t="s">
        <v>22</v>
      </c>
      <c r="L589" s="72"/>
      <c r="M589" s="228" t="s">
        <v>22</v>
      </c>
      <c r="N589" s="229" t="s">
        <v>44</v>
      </c>
      <c r="O589" s="47"/>
      <c r="P589" s="230">
        <f>O589*H589</f>
        <v>0</v>
      </c>
      <c r="Q589" s="230">
        <v>0</v>
      </c>
      <c r="R589" s="230">
        <f>Q589*H589</f>
        <v>0</v>
      </c>
      <c r="S589" s="230">
        <v>0</v>
      </c>
      <c r="T589" s="231">
        <f>S589*H589</f>
        <v>0</v>
      </c>
      <c r="AR589" s="24" t="s">
        <v>239</v>
      </c>
      <c r="AT589" s="24" t="s">
        <v>155</v>
      </c>
      <c r="AU589" s="24" t="s">
        <v>82</v>
      </c>
      <c r="AY589" s="24" t="s">
        <v>153</v>
      </c>
      <c r="BE589" s="232">
        <f>IF(N589="základní",J589,0)</f>
        <v>0</v>
      </c>
      <c r="BF589" s="232">
        <f>IF(N589="snížená",J589,0)</f>
        <v>0</v>
      </c>
      <c r="BG589" s="232">
        <f>IF(N589="zákl. přenesená",J589,0)</f>
        <v>0</v>
      </c>
      <c r="BH589" s="232">
        <f>IF(N589="sníž. přenesená",J589,0)</f>
        <v>0</v>
      </c>
      <c r="BI589" s="232">
        <f>IF(N589="nulová",J589,0)</f>
        <v>0</v>
      </c>
      <c r="BJ589" s="24" t="s">
        <v>24</v>
      </c>
      <c r="BK589" s="232">
        <f>ROUND(I589*H589,2)</f>
        <v>0</v>
      </c>
      <c r="BL589" s="24" t="s">
        <v>239</v>
      </c>
      <c r="BM589" s="24" t="s">
        <v>953</v>
      </c>
    </row>
    <row r="590" spans="2:51" s="12" customFormat="1" ht="13.5">
      <c r="B590" s="244"/>
      <c r="C590" s="245"/>
      <c r="D590" s="235" t="s">
        <v>162</v>
      </c>
      <c r="E590" s="246" t="s">
        <v>22</v>
      </c>
      <c r="F590" s="247" t="s">
        <v>954</v>
      </c>
      <c r="G590" s="245"/>
      <c r="H590" s="248">
        <v>4.8</v>
      </c>
      <c r="I590" s="249"/>
      <c r="J590" s="245"/>
      <c r="K590" s="245"/>
      <c r="L590" s="250"/>
      <c r="M590" s="251"/>
      <c r="N590" s="252"/>
      <c r="O590" s="252"/>
      <c r="P590" s="252"/>
      <c r="Q590" s="252"/>
      <c r="R590" s="252"/>
      <c r="S590" s="252"/>
      <c r="T590" s="253"/>
      <c r="AT590" s="254" t="s">
        <v>162</v>
      </c>
      <c r="AU590" s="254" t="s">
        <v>82</v>
      </c>
      <c r="AV590" s="12" t="s">
        <v>82</v>
      </c>
      <c r="AW590" s="12" t="s">
        <v>37</v>
      </c>
      <c r="AX590" s="12" t="s">
        <v>24</v>
      </c>
      <c r="AY590" s="254" t="s">
        <v>153</v>
      </c>
    </row>
    <row r="591" spans="2:65" s="1" customFormat="1" ht="25.5" customHeight="1">
      <c r="B591" s="46"/>
      <c r="C591" s="221" t="s">
        <v>955</v>
      </c>
      <c r="D591" s="221" t="s">
        <v>155</v>
      </c>
      <c r="E591" s="222" t="s">
        <v>956</v>
      </c>
      <c r="F591" s="223" t="s">
        <v>957</v>
      </c>
      <c r="G591" s="224" t="s">
        <v>158</v>
      </c>
      <c r="H591" s="225">
        <v>8.28</v>
      </c>
      <c r="I591" s="226"/>
      <c r="J591" s="227">
        <f>ROUND(I591*H591,2)</f>
        <v>0</v>
      </c>
      <c r="K591" s="223" t="s">
        <v>22</v>
      </c>
      <c r="L591" s="72"/>
      <c r="M591" s="228" t="s">
        <v>22</v>
      </c>
      <c r="N591" s="229" t="s">
        <v>44</v>
      </c>
      <c r="O591" s="47"/>
      <c r="P591" s="230">
        <f>O591*H591</f>
        <v>0</v>
      </c>
      <c r="Q591" s="230">
        <v>0</v>
      </c>
      <c r="R591" s="230">
        <f>Q591*H591</f>
        <v>0</v>
      </c>
      <c r="S591" s="230">
        <v>0</v>
      </c>
      <c r="T591" s="231">
        <f>S591*H591</f>
        <v>0</v>
      </c>
      <c r="AR591" s="24" t="s">
        <v>239</v>
      </c>
      <c r="AT591" s="24" t="s">
        <v>155</v>
      </c>
      <c r="AU591" s="24" t="s">
        <v>82</v>
      </c>
      <c r="AY591" s="24" t="s">
        <v>153</v>
      </c>
      <c r="BE591" s="232">
        <f>IF(N591="základní",J591,0)</f>
        <v>0</v>
      </c>
      <c r="BF591" s="232">
        <f>IF(N591="snížená",J591,0)</f>
        <v>0</v>
      </c>
      <c r="BG591" s="232">
        <f>IF(N591="zákl. přenesená",J591,0)</f>
        <v>0</v>
      </c>
      <c r="BH591" s="232">
        <f>IF(N591="sníž. přenesená",J591,0)</f>
        <v>0</v>
      </c>
      <c r="BI591" s="232">
        <f>IF(N591="nulová",J591,0)</f>
        <v>0</v>
      </c>
      <c r="BJ591" s="24" t="s">
        <v>24</v>
      </c>
      <c r="BK591" s="232">
        <f>ROUND(I591*H591,2)</f>
        <v>0</v>
      </c>
      <c r="BL591" s="24" t="s">
        <v>239</v>
      </c>
      <c r="BM591" s="24" t="s">
        <v>958</v>
      </c>
    </row>
    <row r="592" spans="2:51" s="12" customFormat="1" ht="13.5">
      <c r="B592" s="244"/>
      <c r="C592" s="245"/>
      <c r="D592" s="235" t="s">
        <v>162</v>
      </c>
      <c r="E592" s="246" t="s">
        <v>22</v>
      </c>
      <c r="F592" s="247" t="s">
        <v>959</v>
      </c>
      <c r="G592" s="245"/>
      <c r="H592" s="248">
        <v>8.28</v>
      </c>
      <c r="I592" s="249"/>
      <c r="J592" s="245"/>
      <c r="K592" s="245"/>
      <c r="L592" s="250"/>
      <c r="M592" s="251"/>
      <c r="N592" s="252"/>
      <c r="O592" s="252"/>
      <c r="P592" s="252"/>
      <c r="Q592" s="252"/>
      <c r="R592" s="252"/>
      <c r="S592" s="252"/>
      <c r="T592" s="253"/>
      <c r="AT592" s="254" t="s">
        <v>162</v>
      </c>
      <c r="AU592" s="254" t="s">
        <v>82</v>
      </c>
      <c r="AV592" s="12" t="s">
        <v>82</v>
      </c>
      <c r="AW592" s="12" t="s">
        <v>37</v>
      </c>
      <c r="AX592" s="12" t="s">
        <v>24</v>
      </c>
      <c r="AY592" s="254" t="s">
        <v>153</v>
      </c>
    </row>
    <row r="593" spans="2:65" s="1" customFormat="1" ht="25.5" customHeight="1">
      <c r="B593" s="46"/>
      <c r="C593" s="221" t="s">
        <v>960</v>
      </c>
      <c r="D593" s="221" t="s">
        <v>155</v>
      </c>
      <c r="E593" s="222" t="s">
        <v>961</v>
      </c>
      <c r="F593" s="223" t="s">
        <v>962</v>
      </c>
      <c r="G593" s="224" t="s">
        <v>187</v>
      </c>
      <c r="H593" s="225">
        <v>82.7</v>
      </c>
      <c r="I593" s="226"/>
      <c r="J593" s="227">
        <f>ROUND(I593*H593,2)</f>
        <v>0</v>
      </c>
      <c r="K593" s="223" t="s">
        <v>22</v>
      </c>
      <c r="L593" s="72"/>
      <c r="M593" s="228" t="s">
        <v>22</v>
      </c>
      <c r="N593" s="229" t="s">
        <v>44</v>
      </c>
      <c r="O593" s="47"/>
      <c r="P593" s="230">
        <f>O593*H593</f>
        <v>0</v>
      </c>
      <c r="Q593" s="230">
        <v>0</v>
      </c>
      <c r="R593" s="230">
        <f>Q593*H593</f>
        <v>0</v>
      </c>
      <c r="S593" s="230">
        <v>0</v>
      </c>
      <c r="T593" s="231">
        <f>S593*H593</f>
        <v>0</v>
      </c>
      <c r="AR593" s="24" t="s">
        <v>239</v>
      </c>
      <c r="AT593" s="24" t="s">
        <v>155</v>
      </c>
      <c r="AU593" s="24" t="s">
        <v>82</v>
      </c>
      <c r="AY593" s="24" t="s">
        <v>153</v>
      </c>
      <c r="BE593" s="232">
        <f>IF(N593="základní",J593,0)</f>
        <v>0</v>
      </c>
      <c r="BF593" s="232">
        <f>IF(N593="snížená",J593,0)</f>
        <v>0</v>
      </c>
      <c r="BG593" s="232">
        <f>IF(N593="zákl. přenesená",J593,0)</f>
        <v>0</v>
      </c>
      <c r="BH593" s="232">
        <f>IF(N593="sníž. přenesená",J593,0)</f>
        <v>0</v>
      </c>
      <c r="BI593" s="232">
        <f>IF(N593="nulová",J593,0)</f>
        <v>0</v>
      </c>
      <c r="BJ593" s="24" t="s">
        <v>24</v>
      </c>
      <c r="BK593" s="232">
        <f>ROUND(I593*H593,2)</f>
        <v>0</v>
      </c>
      <c r="BL593" s="24" t="s">
        <v>239</v>
      </c>
      <c r="BM593" s="24" t="s">
        <v>963</v>
      </c>
    </row>
    <row r="594" spans="2:51" s="12" customFormat="1" ht="13.5">
      <c r="B594" s="244"/>
      <c r="C594" s="245"/>
      <c r="D594" s="235" t="s">
        <v>162</v>
      </c>
      <c r="E594" s="246" t="s">
        <v>22</v>
      </c>
      <c r="F594" s="247" t="s">
        <v>964</v>
      </c>
      <c r="G594" s="245"/>
      <c r="H594" s="248">
        <v>82.7</v>
      </c>
      <c r="I594" s="249"/>
      <c r="J594" s="245"/>
      <c r="K594" s="245"/>
      <c r="L594" s="250"/>
      <c r="M594" s="251"/>
      <c r="N594" s="252"/>
      <c r="O594" s="252"/>
      <c r="P594" s="252"/>
      <c r="Q594" s="252"/>
      <c r="R594" s="252"/>
      <c r="S594" s="252"/>
      <c r="T594" s="253"/>
      <c r="AT594" s="254" t="s">
        <v>162</v>
      </c>
      <c r="AU594" s="254" t="s">
        <v>82</v>
      </c>
      <c r="AV594" s="12" t="s">
        <v>82</v>
      </c>
      <c r="AW594" s="12" t="s">
        <v>37</v>
      </c>
      <c r="AX594" s="12" t="s">
        <v>24</v>
      </c>
      <c r="AY594" s="254" t="s">
        <v>153</v>
      </c>
    </row>
    <row r="595" spans="2:65" s="1" customFormat="1" ht="25.5" customHeight="1">
      <c r="B595" s="46"/>
      <c r="C595" s="221" t="s">
        <v>965</v>
      </c>
      <c r="D595" s="221" t="s">
        <v>155</v>
      </c>
      <c r="E595" s="222" t="s">
        <v>966</v>
      </c>
      <c r="F595" s="223" t="s">
        <v>967</v>
      </c>
      <c r="G595" s="224" t="s">
        <v>187</v>
      </c>
      <c r="H595" s="225">
        <v>28</v>
      </c>
      <c r="I595" s="226"/>
      <c r="J595" s="227">
        <f>ROUND(I595*H595,2)</f>
        <v>0</v>
      </c>
      <c r="K595" s="223" t="s">
        <v>22</v>
      </c>
      <c r="L595" s="72"/>
      <c r="M595" s="228" t="s">
        <v>22</v>
      </c>
      <c r="N595" s="229" t="s">
        <v>44</v>
      </c>
      <c r="O595" s="47"/>
      <c r="P595" s="230">
        <f>O595*H595</f>
        <v>0</v>
      </c>
      <c r="Q595" s="230">
        <v>0</v>
      </c>
      <c r="R595" s="230">
        <f>Q595*H595</f>
        <v>0</v>
      </c>
      <c r="S595" s="230">
        <v>0</v>
      </c>
      <c r="T595" s="231">
        <f>S595*H595</f>
        <v>0</v>
      </c>
      <c r="AR595" s="24" t="s">
        <v>239</v>
      </c>
      <c r="AT595" s="24" t="s">
        <v>155</v>
      </c>
      <c r="AU595" s="24" t="s">
        <v>82</v>
      </c>
      <c r="AY595" s="24" t="s">
        <v>153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24" t="s">
        <v>24</v>
      </c>
      <c r="BK595" s="232">
        <f>ROUND(I595*H595,2)</f>
        <v>0</v>
      </c>
      <c r="BL595" s="24" t="s">
        <v>239</v>
      </c>
      <c r="BM595" s="24" t="s">
        <v>968</v>
      </c>
    </row>
    <row r="596" spans="2:51" s="12" customFormat="1" ht="13.5">
      <c r="B596" s="244"/>
      <c r="C596" s="245"/>
      <c r="D596" s="235" t="s">
        <v>162</v>
      </c>
      <c r="E596" s="246" t="s">
        <v>22</v>
      </c>
      <c r="F596" s="247" t="s">
        <v>969</v>
      </c>
      <c r="G596" s="245"/>
      <c r="H596" s="248">
        <v>14</v>
      </c>
      <c r="I596" s="249"/>
      <c r="J596" s="245"/>
      <c r="K596" s="245"/>
      <c r="L596" s="250"/>
      <c r="M596" s="251"/>
      <c r="N596" s="252"/>
      <c r="O596" s="252"/>
      <c r="P596" s="252"/>
      <c r="Q596" s="252"/>
      <c r="R596" s="252"/>
      <c r="S596" s="252"/>
      <c r="T596" s="253"/>
      <c r="AT596" s="254" t="s">
        <v>162</v>
      </c>
      <c r="AU596" s="254" t="s">
        <v>82</v>
      </c>
      <c r="AV596" s="12" t="s">
        <v>82</v>
      </c>
      <c r="AW596" s="12" t="s">
        <v>37</v>
      </c>
      <c r="AX596" s="12" t="s">
        <v>73</v>
      </c>
      <c r="AY596" s="254" t="s">
        <v>153</v>
      </c>
    </row>
    <row r="597" spans="2:51" s="12" customFormat="1" ht="13.5">
      <c r="B597" s="244"/>
      <c r="C597" s="245"/>
      <c r="D597" s="235" t="s">
        <v>162</v>
      </c>
      <c r="E597" s="246" t="s">
        <v>22</v>
      </c>
      <c r="F597" s="247" t="s">
        <v>970</v>
      </c>
      <c r="G597" s="245"/>
      <c r="H597" s="248">
        <v>14</v>
      </c>
      <c r="I597" s="249"/>
      <c r="J597" s="245"/>
      <c r="K597" s="245"/>
      <c r="L597" s="250"/>
      <c r="M597" s="251"/>
      <c r="N597" s="252"/>
      <c r="O597" s="252"/>
      <c r="P597" s="252"/>
      <c r="Q597" s="252"/>
      <c r="R597" s="252"/>
      <c r="S597" s="252"/>
      <c r="T597" s="253"/>
      <c r="AT597" s="254" t="s">
        <v>162</v>
      </c>
      <c r="AU597" s="254" t="s">
        <v>82</v>
      </c>
      <c r="AV597" s="12" t="s">
        <v>82</v>
      </c>
      <c r="AW597" s="12" t="s">
        <v>37</v>
      </c>
      <c r="AX597" s="12" t="s">
        <v>73</v>
      </c>
      <c r="AY597" s="254" t="s">
        <v>153</v>
      </c>
    </row>
    <row r="598" spans="2:51" s="13" customFormat="1" ht="13.5">
      <c r="B598" s="255"/>
      <c r="C598" s="256"/>
      <c r="D598" s="235" t="s">
        <v>162</v>
      </c>
      <c r="E598" s="257" t="s">
        <v>22</v>
      </c>
      <c r="F598" s="258" t="s">
        <v>172</v>
      </c>
      <c r="G598" s="256"/>
      <c r="H598" s="259">
        <v>28</v>
      </c>
      <c r="I598" s="260"/>
      <c r="J598" s="256"/>
      <c r="K598" s="256"/>
      <c r="L598" s="261"/>
      <c r="M598" s="262"/>
      <c r="N598" s="263"/>
      <c r="O598" s="263"/>
      <c r="P598" s="263"/>
      <c r="Q598" s="263"/>
      <c r="R598" s="263"/>
      <c r="S598" s="263"/>
      <c r="T598" s="264"/>
      <c r="AT598" s="265" t="s">
        <v>162</v>
      </c>
      <c r="AU598" s="265" t="s">
        <v>82</v>
      </c>
      <c r="AV598" s="13" t="s">
        <v>160</v>
      </c>
      <c r="AW598" s="13" t="s">
        <v>37</v>
      </c>
      <c r="AX598" s="13" t="s">
        <v>24</v>
      </c>
      <c r="AY598" s="265" t="s">
        <v>153</v>
      </c>
    </row>
    <row r="599" spans="2:65" s="1" customFormat="1" ht="25.5" customHeight="1">
      <c r="B599" s="46"/>
      <c r="C599" s="221" t="s">
        <v>971</v>
      </c>
      <c r="D599" s="221" t="s">
        <v>155</v>
      </c>
      <c r="E599" s="222" t="s">
        <v>972</v>
      </c>
      <c r="F599" s="223" t="s">
        <v>973</v>
      </c>
      <c r="G599" s="224" t="s">
        <v>187</v>
      </c>
      <c r="H599" s="225">
        <v>1.3</v>
      </c>
      <c r="I599" s="226"/>
      <c r="J599" s="227">
        <f>ROUND(I599*H599,2)</f>
        <v>0</v>
      </c>
      <c r="K599" s="223" t="s">
        <v>22</v>
      </c>
      <c r="L599" s="72"/>
      <c r="M599" s="228" t="s">
        <v>22</v>
      </c>
      <c r="N599" s="229" t="s">
        <v>44</v>
      </c>
      <c r="O599" s="47"/>
      <c r="P599" s="230">
        <f>O599*H599</f>
        <v>0</v>
      </c>
      <c r="Q599" s="230">
        <v>0</v>
      </c>
      <c r="R599" s="230">
        <f>Q599*H599</f>
        <v>0</v>
      </c>
      <c r="S599" s="230">
        <v>0</v>
      </c>
      <c r="T599" s="231">
        <f>S599*H599</f>
        <v>0</v>
      </c>
      <c r="AR599" s="24" t="s">
        <v>239</v>
      </c>
      <c r="AT599" s="24" t="s">
        <v>155</v>
      </c>
      <c r="AU599" s="24" t="s">
        <v>82</v>
      </c>
      <c r="AY599" s="24" t="s">
        <v>153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24" t="s">
        <v>24</v>
      </c>
      <c r="BK599" s="232">
        <f>ROUND(I599*H599,2)</f>
        <v>0</v>
      </c>
      <c r="BL599" s="24" t="s">
        <v>239</v>
      </c>
      <c r="BM599" s="24" t="s">
        <v>974</v>
      </c>
    </row>
    <row r="600" spans="2:51" s="12" customFormat="1" ht="13.5">
      <c r="B600" s="244"/>
      <c r="C600" s="245"/>
      <c r="D600" s="235" t="s">
        <v>162</v>
      </c>
      <c r="E600" s="246" t="s">
        <v>22</v>
      </c>
      <c r="F600" s="247" t="s">
        <v>975</v>
      </c>
      <c r="G600" s="245"/>
      <c r="H600" s="248">
        <v>1.3</v>
      </c>
      <c r="I600" s="249"/>
      <c r="J600" s="245"/>
      <c r="K600" s="245"/>
      <c r="L600" s="250"/>
      <c r="M600" s="251"/>
      <c r="N600" s="252"/>
      <c r="O600" s="252"/>
      <c r="P600" s="252"/>
      <c r="Q600" s="252"/>
      <c r="R600" s="252"/>
      <c r="S600" s="252"/>
      <c r="T600" s="253"/>
      <c r="AT600" s="254" t="s">
        <v>162</v>
      </c>
      <c r="AU600" s="254" t="s">
        <v>82</v>
      </c>
      <c r="AV600" s="12" t="s">
        <v>82</v>
      </c>
      <c r="AW600" s="12" t="s">
        <v>37</v>
      </c>
      <c r="AX600" s="12" t="s">
        <v>24</v>
      </c>
      <c r="AY600" s="254" t="s">
        <v>153</v>
      </c>
    </row>
    <row r="601" spans="2:65" s="1" customFormat="1" ht="25.5" customHeight="1">
      <c r="B601" s="46"/>
      <c r="C601" s="221" t="s">
        <v>976</v>
      </c>
      <c r="D601" s="221" t="s">
        <v>155</v>
      </c>
      <c r="E601" s="222" t="s">
        <v>977</v>
      </c>
      <c r="F601" s="223" t="s">
        <v>978</v>
      </c>
      <c r="G601" s="224" t="s">
        <v>187</v>
      </c>
      <c r="H601" s="225">
        <v>28</v>
      </c>
      <c r="I601" s="226"/>
      <c r="J601" s="227">
        <f>ROUND(I601*H601,2)</f>
        <v>0</v>
      </c>
      <c r="K601" s="223" t="s">
        <v>22</v>
      </c>
      <c r="L601" s="72"/>
      <c r="M601" s="228" t="s">
        <v>22</v>
      </c>
      <c r="N601" s="229" t="s">
        <v>44</v>
      </c>
      <c r="O601" s="47"/>
      <c r="P601" s="230">
        <f>O601*H601</f>
        <v>0</v>
      </c>
      <c r="Q601" s="230">
        <v>0</v>
      </c>
      <c r="R601" s="230">
        <f>Q601*H601</f>
        <v>0</v>
      </c>
      <c r="S601" s="230">
        <v>0</v>
      </c>
      <c r="T601" s="231">
        <f>S601*H601</f>
        <v>0</v>
      </c>
      <c r="AR601" s="24" t="s">
        <v>239</v>
      </c>
      <c r="AT601" s="24" t="s">
        <v>155</v>
      </c>
      <c r="AU601" s="24" t="s">
        <v>82</v>
      </c>
      <c r="AY601" s="24" t="s">
        <v>153</v>
      </c>
      <c r="BE601" s="232">
        <f>IF(N601="základní",J601,0)</f>
        <v>0</v>
      </c>
      <c r="BF601" s="232">
        <f>IF(N601="snížená",J601,0)</f>
        <v>0</v>
      </c>
      <c r="BG601" s="232">
        <f>IF(N601="zákl. přenesená",J601,0)</f>
        <v>0</v>
      </c>
      <c r="BH601" s="232">
        <f>IF(N601="sníž. přenesená",J601,0)</f>
        <v>0</v>
      </c>
      <c r="BI601" s="232">
        <f>IF(N601="nulová",J601,0)</f>
        <v>0</v>
      </c>
      <c r="BJ601" s="24" t="s">
        <v>24</v>
      </c>
      <c r="BK601" s="232">
        <f>ROUND(I601*H601,2)</f>
        <v>0</v>
      </c>
      <c r="BL601" s="24" t="s">
        <v>239</v>
      </c>
      <c r="BM601" s="24" t="s">
        <v>979</v>
      </c>
    </row>
    <row r="602" spans="2:51" s="12" customFormat="1" ht="13.5">
      <c r="B602" s="244"/>
      <c r="C602" s="245"/>
      <c r="D602" s="235" t="s">
        <v>162</v>
      </c>
      <c r="E602" s="246" t="s">
        <v>22</v>
      </c>
      <c r="F602" s="247" t="s">
        <v>980</v>
      </c>
      <c r="G602" s="245"/>
      <c r="H602" s="248">
        <v>28</v>
      </c>
      <c r="I602" s="249"/>
      <c r="J602" s="245"/>
      <c r="K602" s="245"/>
      <c r="L602" s="250"/>
      <c r="M602" s="251"/>
      <c r="N602" s="252"/>
      <c r="O602" s="252"/>
      <c r="P602" s="252"/>
      <c r="Q602" s="252"/>
      <c r="R602" s="252"/>
      <c r="S602" s="252"/>
      <c r="T602" s="253"/>
      <c r="AT602" s="254" t="s">
        <v>162</v>
      </c>
      <c r="AU602" s="254" t="s">
        <v>82</v>
      </c>
      <c r="AV602" s="12" t="s">
        <v>82</v>
      </c>
      <c r="AW602" s="12" t="s">
        <v>37</v>
      </c>
      <c r="AX602" s="12" t="s">
        <v>24</v>
      </c>
      <c r="AY602" s="254" t="s">
        <v>153</v>
      </c>
    </row>
    <row r="603" spans="2:63" s="10" customFormat="1" ht="29.85" customHeight="1">
      <c r="B603" s="205"/>
      <c r="C603" s="206"/>
      <c r="D603" s="207" t="s">
        <v>72</v>
      </c>
      <c r="E603" s="219" t="s">
        <v>981</v>
      </c>
      <c r="F603" s="219" t="s">
        <v>982</v>
      </c>
      <c r="G603" s="206"/>
      <c r="H603" s="206"/>
      <c r="I603" s="209"/>
      <c r="J603" s="220">
        <f>BK603</f>
        <v>0</v>
      </c>
      <c r="K603" s="206"/>
      <c r="L603" s="211"/>
      <c r="M603" s="212"/>
      <c r="N603" s="213"/>
      <c r="O603" s="213"/>
      <c r="P603" s="214">
        <f>SUM(P604:P614)</f>
        <v>0</v>
      </c>
      <c r="Q603" s="213"/>
      <c r="R603" s="214">
        <f>SUM(R604:R614)</f>
        <v>0</v>
      </c>
      <c r="S603" s="213"/>
      <c r="T603" s="215">
        <f>SUM(T604:T614)</f>
        <v>0</v>
      </c>
      <c r="AR603" s="216" t="s">
        <v>82</v>
      </c>
      <c r="AT603" s="217" t="s">
        <v>72</v>
      </c>
      <c r="AU603" s="217" t="s">
        <v>24</v>
      </c>
      <c r="AY603" s="216" t="s">
        <v>153</v>
      </c>
      <c r="BK603" s="218">
        <f>SUM(BK604:BK614)</f>
        <v>0</v>
      </c>
    </row>
    <row r="604" spans="2:65" s="1" customFormat="1" ht="16.5" customHeight="1">
      <c r="B604" s="46"/>
      <c r="C604" s="221" t="s">
        <v>983</v>
      </c>
      <c r="D604" s="221" t="s">
        <v>155</v>
      </c>
      <c r="E604" s="222" t="s">
        <v>984</v>
      </c>
      <c r="F604" s="223" t="s">
        <v>985</v>
      </c>
      <c r="G604" s="224" t="s">
        <v>778</v>
      </c>
      <c r="H604" s="225">
        <v>1</v>
      </c>
      <c r="I604" s="226"/>
      <c r="J604" s="227">
        <f>ROUND(I604*H604,2)</f>
        <v>0</v>
      </c>
      <c r="K604" s="223" t="s">
        <v>22</v>
      </c>
      <c r="L604" s="72"/>
      <c r="M604" s="228" t="s">
        <v>22</v>
      </c>
      <c r="N604" s="229" t="s">
        <v>44</v>
      </c>
      <c r="O604" s="47"/>
      <c r="P604" s="230">
        <f>O604*H604</f>
        <v>0</v>
      </c>
      <c r="Q604" s="230">
        <v>0</v>
      </c>
      <c r="R604" s="230">
        <f>Q604*H604</f>
        <v>0</v>
      </c>
      <c r="S604" s="230">
        <v>0</v>
      </c>
      <c r="T604" s="231">
        <f>S604*H604</f>
        <v>0</v>
      </c>
      <c r="AR604" s="24" t="s">
        <v>239</v>
      </c>
      <c r="AT604" s="24" t="s">
        <v>155</v>
      </c>
      <c r="AU604" s="24" t="s">
        <v>82</v>
      </c>
      <c r="AY604" s="24" t="s">
        <v>153</v>
      </c>
      <c r="BE604" s="232">
        <f>IF(N604="základní",J604,0)</f>
        <v>0</v>
      </c>
      <c r="BF604" s="232">
        <f>IF(N604="snížená",J604,0)</f>
        <v>0</v>
      </c>
      <c r="BG604" s="232">
        <f>IF(N604="zákl. přenesená",J604,0)</f>
        <v>0</v>
      </c>
      <c r="BH604" s="232">
        <f>IF(N604="sníž. přenesená",J604,0)</f>
        <v>0</v>
      </c>
      <c r="BI604" s="232">
        <f>IF(N604="nulová",J604,0)</f>
        <v>0</v>
      </c>
      <c r="BJ604" s="24" t="s">
        <v>24</v>
      </c>
      <c r="BK604" s="232">
        <f>ROUND(I604*H604,2)</f>
        <v>0</v>
      </c>
      <c r="BL604" s="24" t="s">
        <v>239</v>
      </c>
      <c r="BM604" s="24" t="s">
        <v>986</v>
      </c>
    </row>
    <row r="605" spans="2:65" s="1" customFormat="1" ht="25.5" customHeight="1">
      <c r="B605" s="46"/>
      <c r="C605" s="221" t="s">
        <v>987</v>
      </c>
      <c r="D605" s="221" t="s">
        <v>155</v>
      </c>
      <c r="E605" s="222" t="s">
        <v>988</v>
      </c>
      <c r="F605" s="223" t="s">
        <v>989</v>
      </c>
      <c r="G605" s="224" t="s">
        <v>290</v>
      </c>
      <c r="H605" s="225">
        <v>8</v>
      </c>
      <c r="I605" s="226"/>
      <c r="J605" s="227">
        <f>ROUND(I605*H605,2)</f>
        <v>0</v>
      </c>
      <c r="K605" s="223" t="s">
        <v>22</v>
      </c>
      <c r="L605" s="72"/>
      <c r="M605" s="228" t="s">
        <v>22</v>
      </c>
      <c r="N605" s="229" t="s">
        <v>44</v>
      </c>
      <c r="O605" s="47"/>
      <c r="P605" s="230">
        <f>O605*H605</f>
        <v>0</v>
      </c>
      <c r="Q605" s="230">
        <v>0</v>
      </c>
      <c r="R605" s="230">
        <f>Q605*H605</f>
        <v>0</v>
      </c>
      <c r="S605" s="230">
        <v>0</v>
      </c>
      <c r="T605" s="231">
        <f>S605*H605</f>
        <v>0</v>
      </c>
      <c r="AR605" s="24" t="s">
        <v>239</v>
      </c>
      <c r="AT605" s="24" t="s">
        <v>155</v>
      </c>
      <c r="AU605" s="24" t="s">
        <v>82</v>
      </c>
      <c r="AY605" s="24" t="s">
        <v>153</v>
      </c>
      <c r="BE605" s="232">
        <f>IF(N605="základní",J605,0)</f>
        <v>0</v>
      </c>
      <c r="BF605" s="232">
        <f>IF(N605="snížená",J605,0)</f>
        <v>0</v>
      </c>
      <c r="BG605" s="232">
        <f>IF(N605="zákl. přenesená",J605,0)</f>
        <v>0</v>
      </c>
      <c r="BH605" s="232">
        <f>IF(N605="sníž. přenesená",J605,0)</f>
        <v>0</v>
      </c>
      <c r="BI605" s="232">
        <f>IF(N605="nulová",J605,0)</f>
        <v>0</v>
      </c>
      <c r="BJ605" s="24" t="s">
        <v>24</v>
      </c>
      <c r="BK605" s="232">
        <f>ROUND(I605*H605,2)</f>
        <v>0</v>
      </c>
      <c r="BL605" s="24" t="s">
        <v>239</v>
      </c>
      <c r="BM605" s="24" t="s">
        <v>990</v>
      </c>
    </row>
    <row r="606" spans="2:51" s="12" customFormat="1" ht="13.5">
      <c r="B606" s="244"/>
      <c r="C606" s="245"/>
      <c r="D606" s="235" t="s">
        <v>162</v>
      </c>
      <c r="E606" s="246" t="s">
        <v>22</v>
      </c>
      <c r="F606" s="247" t="s">
        <v>991</v>
      </c>
      <c r="G606" s="245"/>
      <c r="H606" s="248">
        <v>8</v>
      </c>
      <c r="I606" s="249"/>
      <c r="J606" s="245"/>
      <c r="K606" s="245"/>
      <c r="L606" s="250"/>
      <c r="M606" s="251"/>
      <c r="N606" s="252"/>
      <c r="O606" s="252"/>
      <c r="P606" s="252"/>
      <c r="Q606" s="252"/>
      <c r="R606" s="252"/>
      <c r="S606" s="252"/>
      <c r="T606" s="253"/>
      <c r="AT606" s="254" t="s">
        <v>162</v>
      </c>
      <c r="AU606" s="254" t="s">
        <v>82</v>
      </c>
      <c r="AV606" s="12" t="s">
        <v>82</v>
      </c>
      <c r="AW606" s="12" t="s">
        <v>37</v>
      </c>
      <c r="AX606" s="12" t="s">
        <v>24</v>
      </c>
      <c r="AY606" s="254" t="s">
        <v>153</v>
      </c>
    </row>
    <row r="607" spans="2:65" s="1" customFormat="1" ht="25.5" customHeight="1">
      <c r="B607" s="46"/>
      <c r="C607" s="221" t="s">
        <v>992</v>
      </c>
      <c r="D607" s="221" t="s">
        <v>155</v>
      </c>
      <c r="E607" s="222" t="s">
        <v>993</v>
      </c>
      <c r="F607" s="223" t="s">
        <v>994</v>
      </c>
      <c r="G607" s="224" t="s">
        <v>290</v>
      </c>
      <c r="H607" s="225">
        <v>2</v>
      </c>
      <c r="I607" s="226"/>
      <c r="J607" s="227">
        <f>ROUND(I607*H607,2)</f>
        <v>0</v>
      </c>
      <c r="K607" s="223" t="s">
        <v>22</v>
      </c>
      <c r="L607" s="72"/>
      <c r="M607" s="228" t="s">
        <v>22</v>
      </c>
      <c r="N607" s="229" t="s">
        <v>44</v>
      </c>
      <c r="O607" s="47"/>
      <c r="P607" s="230">
        <f>O607*H607</f>
        <v>0</v>
      </c>
      <c r="Q607" s="230">
        <v>0</v>
      </c>
      <c r="R607" s="230">
        <f>Q607*H607</f>
        <v>0</v>
      </c>
      <c r="S607" s="230">
        <v>0</v>
      </c>
      <c r="T607" s="231">
        <f>S607*H607</f>
        <v>0</v>
      </c>
      <c r="AR607" s="24" t="s">
        <v>239</v>
      </c>
      <c r="AT607" s="24" t="s">
        <v>155</v>
      </c>
      <c r="AU607" s="24" t="s">
        <v>82</v>
      </c>
      <c r="AY607" s="24" t="s">
        <v>153</v>
      </c>
      <c r="BE607" s="232">
        <f>IF(N607="základní",J607,0)</f>
        <v>0</v>
      </c>
      <c r="BF607" s="232">
        <f>IF(N607="snížená",J607,0)</f>
        <v>0</v>
      </c>
      <c r="BG607" s="232">
        <f>IF(N607="zákl. přenesená",J607,0)</f>
        <v>0</v>
      </c>
      <c r="BH607" s="232">
        <f>IF(N607="sníž. přenesená",J607,0)</f>
        <v>0</v>
      </c>
      <c r="BI607" s="232">
        <f>IF(N607="nulová",J607,0)</f>
        <v>0</v>
      </c>
      <c r="BJ607" s="24" t="s">
        <v>24</v>
      </c>
      <c r="BK607" s="232">
        <f>ROUND(I607*H607,2)</f>
        <v>0</v>
      </c>
      <c r="BL607" s="24" t="s">
        <v>239</v>
      </c>
      <c r="BM607" s="24" t="s">
        <v>995</v>
      </c>
    </row>
    <row r="608" spans="2:51" s="12" customFormat="1" ht="13.5">
      <c r="B608" s="244"/>
      <c r="C608" s="245"/>
      <c r="D608" s="235" t="s">
        <v>162</v>
      </c>
      <c r="E608" s="246" t="s">
        <v>22</v>
      </c>
      <c r="F608" s="247" t="s">
        <v>996</v>
      </c>
      <c r="G608" s="245"/>
      <c r="H608" s="248">
        <v>2</v>
      </c>
      <c r="I608" s="249"/>
      <c r="J608" s="245"/>
      <c r="K608" s="245"/>
      <c r="L608" s="250"/>
      <c r="M608" s="251"/>
      <c r="N608" s="252"/>
      <c r="O608" s="252"/>
      <c r="P608" s="252"/>
      <c r="Q608" s="252"/>
      <c r="R608" s="252"/>
      <c r="S608" s="252"/>
      <c r="T608" s="253"/>
      <c r="AT608" s="254" t="s">
        <v>162</v>
      </c>
      <c r="AU608" s="254" t="s">
        <v>82</v>
      </c>
      <c r="AV608" s="12" t="s">
        <v>82</v>
      </c>
      <c r="AW608" s="12" t="s">
        <v>37</v>
      </c>
      <c r="AX608" s="12" t="s">
        <v>24</v>
      </c>
      <c r="AY608" s="254" t="s">
        <v>153</v>
      </c>
    </row>
    <row r="609" spans="2:65" s="1" customFormat="1" ht="25.5" customHeight="1">
      <c r="B609" s="46"/>
      <c r="C609" s="221" t="s">
        <v>997</v>
      </c>
      <c r="D609" s="221" t="s">
        <v>155</v>
      </c>
      <c r="E609" s="222" t="s">
        <v>998</v>
      </c>
      <c r="F609" s="223" t="s">
        <v>999</v>
      </c>
      <c r="G609" s="224" t="s">
        <v>290</v>
      </c>
      <c r="H609" s="225">
        <v>1</v>
      </c>
      <c r="I609" s="226"/>
      <c r="J609" s="227">
        <f>ROUND(I609*H609,2)</f>
        <v>0</v>
      </c>
      <c r="K609" s="223" t="s">
        <v>22</v>
      </c>
      <c r="L609" s="72"/>
      <c r="M609" s="228" t="s">
        <v>22</v>
      </c>
      <c r="N609" s="229" t="s">
        <v>44</v>
      </c>
      <c r="O609" s="47"/>
      <c r="P609" s="230">
        <f>O609*H609</f>
        <v>0</v>
      </c>
      <c r="Q609" s="230">
        <v>0</v>
      </c>
      <c r="R609" s="230">
        <f>Q609*H609</f>
        <v>0</v>
      </c>
      <c r="S609" s="230">
        <v>0</v>
      </c>
      <c r="T609" s="231">
        <f>S609*H609</f>
        <v>0</v>
      </c>
      <c r="AR609" s="24" t="s">
        <v>239</v>
      </c>
      <c r="AT609" s="24" t="s">
        <v>155</v>
      </c>
      <c r="AU609" s="24" t="s">
        <v>82</v>
      </c>
      <c r="AY609" s="24" t="s">
        <v>153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24" t="s">
        <v>24</v>
      </c>
      <c r="BK609" s="232">
        <f>ROUND(I609*H609,2)</f>
        <v>0</v>
      </c>
      <c r="BL609" s="24" t="s">
        <v>239</v>
      </c>
      <c r="BM609" s="24" t="s">
        <v>1000</v>
      </c>
    </row>
    <row r="610" spans="2:51" s="12" customFormat="1" ht="13.5">
      <c r="B610" s="244"/>
      <c r="C610" s="245"/>
      <c r="D610" s="235" t="s">
        <v>162</v>
      </c>
      <c r="E610" s="246" t="s">
        <v>22</v>
      </c>
      <c r="F610" s="247" t="s">
        <v>1001</v>
      </c>
      <c r="G610" s="245"/>
      <c r="H610" s="248">
        <v>1</v>
      </c>
      <c r="I610" s="249"/>
      <c r="J610" s="245"/>
      <c r="K610" s="245"/>
      <c r="L610" s="250"/>
      <c r="M610" s="251"/>
      <c r="N610" s="252"/>
      <c r="O610" s="252"/>
      <c r="P610" s="252"/>
      <c r="Q610" s="252"/>
      <c r="R610" s="252"/>
      <c r="S610" s="252"/>
      <c r="T610" s="253"/>
      <c r="AT610" s="254" t="s">
        <v>162</v>
      </c>
      <c r="AU610" s="254" t="s">
        <v>82</v>
      </c>
      <c r="AV610" s="12" t="s">
        <v>82</v>
      </c>
      <c r="AW610" s="12" t="s">
        <v>37</v>
      </c>
      <c r="AX610" s="12" t="s">
        <v>24</v>
      </c>
      <c r="AY610" s="254" t="s">
        <v>153</v>
      </c>
    </row>
    <row r="611" spans="2:65" s="1" customFormat="1" ht="25.5" customHeight="1">
      <c r="B611" s="46"/>
      <c r="C611" s="221" t="s">
        <v>1002</v>
      </c>
      <c r="D611" s="221" t="s">
        <v>155</v>
      </c>
      <c r="E611" s="222" t="s">
        <v>1003</v>
      </c>
      <c r="F611" s="223" t="s">
        <v>1004</v>
      </c>
      <c r="G611" s="224" t="s">
        <v>290</v>
      </c>
      <c r="H611" s="225">
        <v>70</v>
      </c>
      <c r="I611" s="226"/>
      <c r="J611" s="227">
        <f>ROUND(I611*H611,2)</f>
        <v>0</v>
      </c>
      <c r="K611" s="223" t="s">
        <v>22</v>
      </c>
      <c r="L611" s="72"/>
      <c r="M611" s="228" t="s">
        <v>22</v>
      </c>
      <c r="N611" s="229" t="s">
        <v>44</v>
      </c>
      <c r="O611" s="47"/>
      <c r="P611" s="230">
        <f>O611*H611</f>
        <v>0</v>
      </c>
      <c r="Q611" s="230">
        <v>0</v>
      </c>
      <c r="R611" s="230">
        <f>Q611*H611</f>
        <v>0</v>
      </c>
      <c r="S611" s="230">
        <v>0</v>
      </c>
      <c r="T611" s="231">
        <f>S611*H611</f>
        <v>0</v>
      </c>
      <c r="AR611" s="24" t="s">
        <v>239</v>
      </c>
      <c r="AT611" s="24" t="s">
        <v>155</v>
      </c>
      <c r="AU611" s="24" t="s">
        <v>82</v>
      </c>
      <c r="AY611" s="24" t="s">
        <v>153</v>
      </c>
      <c r="BE611" s="232">
        <f>IF(N611="základní",J611,0)</f>
        <v>0</v>
      </c>
      <c r="BF611" s="232">
        <f>IF(N611="snížená",J611,0)</f>
        <v>0</v>
      </c>
      <c r="BG611" s="232">
        <f>IF(N611="zákl. přenesená",J611,0)</f>
        <v>0</v>
      </c>
      <c r="BH611" s="232">
        <f>IF(N611="sníž. přenesená",J611,0)</f>
        <v>0</v>
      </c>
      <c r="BI611" s="232">
        <f>IF(N611="nulová",J611,0)</f>
        <v>0</v>
      </c>
      <c r="BJ611" s="24" t="s">
        <v>24</v>
      </c>
      <c r="BK611" s="232">
        <f>ROUND(I611*H611,2)</f>
        <v>0</v>
      </c>
      <c r="BL611" s="24" t="s">
        <v>239</v>
      </c>
      <c r="BM611" s="24" t="s">
        <v>1005</v>
      </c>
    </row>
    <row r="612" spans="2:51" s="12" customFormat="1" ht="13.5">
      <c r="B612" s="244"/>
      <c r="C612" s="245"/>
      <c r="D612" s="235" t="s">
        <v>162</v>
      </c>
      <c r="E612" s="246" t="s">
        <v>22</v>
      </c>
      <c r="F612" s="247" t="s">
        <v>1006</v>
      </c>
      <c r="G612" s="245"/>
      <c r="H612" s="248">
        <v>70</v>
      </c>
      <c r="I612" s="249"/>
      <c r="J612" s="245"/>
      <c r="K612" s="245"/>
      <c r="L612" s="250"/>
      <c r="M612" s="251"/>
      <c r="N612" s="252"/>
      <c r="O612" s="252"/>
      <c r="P612" s="252"/>
      <c r="Q612" s="252"/>
      <c r="R612" s="252"/>
      <c r="S612" s="252"/>
      <c r="T612" s="253"/>
      <c r="AT612" s="254" t="s">
        <v>162</v>
      </c>
      <c r="AU612" s="254" t="s">
        <v>82</v>
      </c>
      <c r="AV612" s="12" t="s">
        <v>82</v>
      </c>
      <c r="AW612" s="12" t="s">
        <v>37</v>
      </c>
      <c r="AX612" s="12" t="s">
        <v>24</v>
      </c>
      <c r="AY612" s="254" t="s">
        <v>153</v>
      </c>
    </row>
    <row r="613" spans="2:65" s="1" customFormat="1" ht="25.5" customHeight="1">
      <c r="B613" s="46"/>
      <c r="C613" s="221" t="s">
        <v>1007</v>
      </c>
      <c r="D613" s="221" t="s">
        <v>155</v>
      </c>
      <c r="E613" s="222" t="s">
        <v>1008</v>
      </c>
      <c r="F613" s="223" t="s">
        <v>1009</v>
      </c>
      <c r="G613" s="224" t="s">
        <v>290</v>
      </c>
      <c r="H613" s="225">
        <v>2</v>
      </c>
      <c r="I613" s="226"/>
      <c r="J613" s="227">
        <f>ROUND(I613*H613,2)</f>
        <v>0</v>
      </c>
      <c r="K613" s="223" t="s">
        <v>22</v>
      </c>
      <c r="L613" s="72"/>
      <c r="M613" s="228" t="s">
        <v>22</v>
      </c>
      <c r="N613" s="229" t="s">
        <v>44</v>
      </c>
      <c r="O613" s="47"/>
      <c r="P613" s="230">
        <f>O613*H613</f>
        <v>0</v>
      </c>
      <c r="Q613" s="230">
        <v>0</v>
      </c>
      <c r="R613" s="230">
        <f>Q613*H613</f>
        <v>0</v>
      </c>
      <c r="S613" s="230">
        <v>0</v>
      </c>
      <c r="T613" s="231">
        <f>S613*H613</f>
        <v>0</v>
      </c>
      <c r="AR613" s="24" t="s">
        <v>239</v>
      </c>
      <c r="AT613" s="24" t="s">
        <v>155</v>
      </c>
      <c r="AU613" s="24" t="s">
        <v>82</v>
      </c>
      <c r="AY613" s="24" t="s">
        <v>153</v>
      </c>
      <c r="BE613" s="232">
        <f>IF(N613="základní",J613,0)</f>
        <v>0</v>
      </c>
      <c r="BF613" s="232">
        <f>IF(N613="snížená",J613,0)</f>
        <v>0</v>
      </c>
      <c r="BG613" s="232">
        <f>IF(N613="zákl. přenesená",J613,0)</f>
        <v>0</v>
      </c>
      <c r="BH613" s="232">
        <f>IF(N613="sníž. přenesená",J613,0)</f>
        <v>0</v>
      </c>
      <c r="BI613" s="232">
        <f>IF(N613="nulová",J613,0)</f>
        <v>0</v>
      </c>
      <c r="BJ613" s="24" t="s">
        <v>24</v>
      </c>
      <c r="BK613" s="232">
        <f>ROUND(I613*H613,2)</f>
        <v>0</v>
      </c>
      <c r="BL613" s="24" t="s">
        <v>239</v>
      </c>
      <c r="BM613" s="24" t="s">
        <v>1010</v>
      </c>
    </row>
    <row r="614" spans="2:51" s="12" customFormat="1" ht="13.5">
      <c r="B614" s="244"/>
      <c r="C614" s="245"/>
      <c r="D614" s="235" t="s">
        <v>162</v>
      </c>
      <c r="E614" s="246" t="s">
        <v>22</v>
      </c>
      <c r="F614" s="247" t="s">
        <v>1011</v>
      </c>
      <c r="G614" s="245"/>
      <c r="H614" s="248">
        <v>2</v>
      </c>
      <c r="I614" s="249"/>
      <c r="J614" s="245"/>
      <c r="K614" s="245"/>
      <c r="L614" s="250"/>
      <c r="M614" s="251"/>
      <c r="N614" s="252"/>
      <c r="O614" s="252"/>
      <c r="P614" s="252"/>
      <c r="Q614" s="252"/>
      <c r="R614" s="252"/>
      <c r="S614" s="252"/>
      <c r="T614" s="253"/>
      <c r="AT614" s="254" t="s">
        <v>162</v>
      </c>
      <c r="AU614" s="254" t="s">
        <v>82</v>
      </c>
      <c r="AV614" s="12" t="s">
        <v>82</v>
      </c>
      <c r="AW614" s="12" t="s">
        <v>37</v>
      </c>
      <c r="AX614" s="12" t="s">
        <v>24</v>
      </c>
      <c r="AY614" s="254" t="s">
        <v>153</v>
      </c>
    </row>
    <row r="615" spans="2:63" s="10" customFormat="1" ht="29.85" customHeight="1">
      <c r="B615" s="205"/>
      <c r="C615" s="206"/>
      <c r="D615" s="207" t="s">
        <v>72</v>
      </c>
      <c r="E615" s="219" t="s">
        <v>1012</v>
      </c>
      <c r="F615" s="219" t="s">
        <v>1013</v>
      </c>
      <c r="G615" s="206"/>
      <c r="H615" s="206"/>
      <c r="I615" s="209"/>
      <c r="J615" s="220">
        <f>BK615</f>
        <v>0</v>
      </c>
      <c r="K615" s="206"/>
      <c r="L615" s="211"/>
      <c r="M615" s="212"/>
      <c r="N615" s="213"/>
      <c r="O615" s="213"/>
      <c r="P615" s="214">
        <f>SUM(P616:P646)</f>
        <v>0</v>
      </c>
      <c r="Q615" s="213"/>
      <c r="R615" s="214">
        <f>SUM(R616:R646)</f>
        <v>0</v>
      </c>
      <c r="S615" s="213"/>
      <c r="T615" s="215">
        <f>SUM(T616:T646)</f>
        <v>0</v>
      </c>
      <c r="AR615" s="216" t="s">
        <v>82</v>
      </c>
      <c r="AT615" s="217" t="s">
        <v>72</v>
      </c>
      <c r="AU615" s="217" t="s">
        <v>24</v>
      </c>
      <c r="AY615" s="216" t="s">
        <v>153</v>
      </c>
      <c r="BK615" s="218">
        <f>SUM(BK616:BK646)</f>
        <v>0</v>
      </c>
    </row>
    <row r="616" spans="2:65" s="1" customFormat="1" ht="25.5" customHeight="1">
      <c r="B616" s="46"/>
      <c r="C616" s="221" t="s">
        <v>1014</v>
      </c>
      <c r="D616" s="221" t="s">
        <v>155</v>
      </c>
      <c r="E616" s="222" t="s">
        <v>1015</v>
      </c>
      <c r="F616" s="223" t="s">
        <v>1016</v>
      </c>
      <c r="G616" s="224" t="s">
        <v>640</v>
      </c>
      <c r="H616" s="225">
        <v>8</v>
      </c>
      <c r="I616" s="226"/>
      <c r="J616" s="227">
        <f>ROUND(I616*H616,2)</f>
        <v>0</v>
      </c>
      <c r="K616" s="223" t="s">
        <v>22</v>
      </c>
      <c r="L616" s="72"/>
      <c r="M616" s="228" t="s">
        <v>22</v>
      </c>
      <c r="N616" s="229" t="s">
        <v>44</v>
      </c>
      <c r="O616" s="47"/>
      <c r="P616" s="230">
        <f>O616*H616</f>
        <v>0</v>
      </c>
      <c r="Q616" s="230">
        <v>0</v>
      </c>
      <c r="R616" s="230">
        <f>Q616*H616</f>
        <v>0</v>
      </c>
      <c r="S616" s="230">
        <v>0</v>
      </c>
      <c r="T616" s="231">
        <f>S616*H616</f>
        <v>0</v>
      </c>
      <c r="AR616" s="24" t="s">
        <v>239</v>
      </c>
      <c r="AT616" s="24" t="s">
        <v>155</v>
      </c>
      <c r="AU616" s="24" t="s">
        <v>82</v>
      </c>
      <c r="AY616" s="24" t="s">
        <v>153</v>
      </c>
      <c r="BE616" s="232">
        <f>IF(N616="základní",J616,0)</f>
        <v>0</v>
      </c>
      <c r="BF616" s="232">
        <f>IF(N616="snížená",J616,0)</f>
        <v>0</v>
      </c>
      <c r="BG616" s="232">
        <f>IF(N616="zákl. přenesená",J616,0)</f>
        <v>0</v>
      </c>
      <c r="BH616" s="232">
        <f>IF(N616="sníž. přenesená",J616,0)</f>
        <v>0</v>
      </c>
      <c r="BI616" s="232">
        <f>IF(N616="nulová",J616,0)</f>
        <v>0</v>
      </c>
      <c r="BJ616" s="24" t="s">
        <v>24</v>
      </c>
      <c r="BK616" s="232">
        <f>ROUND(I616*H616,2)</f>
        <v>0</v>
      </c>
      <c r="BL616" s="24" t="s">
        <v>239</v>
      </c>
      <c r="BM616" s="24" t="s">
        <v>1017</v>
      </c>
    </row>
    <row r="617" spans="2:65" s="1" customFormat="1" ht="25.5" customHeight="1">
      <c r="B617" s="46"/>
      <c r="C617" s="221" t="s">
        <v>1018</v>
      </c>
      <c r="D617" s="221" t="s">
        <v>155</v>
      </c>
      <c r="E617" s="222" t="s">
        <v>1019</v>
      </c>
      <c r="F617" s="223" t="s">
        <v>1020</v>
      </c>
      <c r="G617" s="224" t="s">
        <v>640</v>
      </c>
      <c r="H617" s="225">
        <v>1</v>
      </c>
      <c r="I617" s="226"/>
      <c r="J617" s="227">
        <f>ROUND(I617*H617,2)</f>
        <v>0</v>
      </c>
      <c r="K617" s="223" t="s">
        <v>22</v>
      </c>
      <c r="L617" s="72"/>
      <c r="M617" s="228" t="s">
        <v>22</v>
      </c>
      <c r="N617" s="229" t="s">
        <v>44</v>
      </c>
      <c r="O617" s="47"/>
      <c r="P617" s="230">
        <f>O617*H617</f>
        <v>0</v>
      </c>
      <c r="Q617" s="230">
        <v>0</v>
      </c>
      <c r="R617" s="230">
        <f>Q617*H617</f>
        <v>0</v>
      </c>
      <c r="S617" s="230">
        <v>0</v>
      </c>
      <c r="T617" s="231">
        <f>S617*H617</f>
        <v>0</v>
      </c>
      <c r="AR617" s="24" t="s">
        <v>239</v>
      </c>
      <c r="AT617" s="24" t="s">
        <v>155</v>
      </c>
      <c r="AU617" s="24" t="s">
        <v>82</v>
      </c>
      <c r="AY617" s="24" t="s">
        <v>153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24" t="s">
        <v>24</v>
      </c>
      <c r="BK617" s="232">
        <f>ROUND(I617*H617,2)</f>
        <v>0</v>
      </c>
      <c r="BL617" s="24" t="s">
        <v>239</v>
      </c>
      <c r="BM617" s="24" t="s">
        <v>1021</v>
      </c>
    </row>
    <row r="618" spans="2:65" s="1" customFormat="1" ht="25.5" customHeight="1">
      <c r="B618" s="46"/>
      <c r="C618" s="221" t="s">
        <v>1022</v>
      </c>
      <c r="D618" s="221" t="s">
        <v>155</v>
      </c>
      <c r="E618" s="222" t="s">
        <v>1023</v>
      </c>
      <c r="F618" s="223" t="s">
        <v>1024</v>
      </c>
      <c r="G618" s="224" t="s">
        <v>640</v>
      </c>
      <c r="H618" s="225">
        <v>2</v>
      </c>
      <c r="I618" s="226"/>
      <c r="J618" s="227">
        <f>ROUND(I618*H618,2)</f>
        <v>0</v>
      </c>
      <c r="K618" s="223" t="s">
        <v>22</v>
      </c>
      <c r="L618" s="72"/>
      <c r="M618" s="228" t="s">
        <v>22</v>
      </c>
      <c r="N618" s="229" t="s">
        <v>44</v>
      </c>
      <c r="O618" s="47"/>
      <c r="P618" s="230">
        <f>O618*H618</f>
        <v>0</v>
      </c>
      <c r="Q618" s="230">
        <v>0</v>
      </c>
      <c r="R618" s="230">
        <f>Q618*H618</f>
        <v>0</v>
      </c>
      <c r="S618" s="230">
        <v>0</v>
      </c>
      <c r="T618" s="231">
        <f>S618*H618</f>
        <v>0</v>
      </c>
      <c r="AR618" s="24" t="s">
        <v>867</v>
      </c>
      <c r="AT618" s="24" t="s">
        <v>155</v>
      </c>
      <c r="AU618" s="24" t="s">
        <v>82</v>
      </c>
      <c r="AY618" s="24" t="s">
        <v>153</v>
      </c>
      <c r="BE618" s="232">
        <f>IF(N618="základní",J618,0)</f>
        <v>0</v>
      </c>
      <c r="BF618" s="232">
        <f>IF(N618="snížená",J618,0)</f>
        <v>0</v>
      </c>
      <c r="BG618" s="232">
        <f>IF(N618="zákl. přenesená",J618,0)</f>
        <v>0</v>
      </c>
      <c r="BH618" s="232">
        <f>IF(N618="sníž. přenesená",J618,0)</f>
        <v>0</v>
      </c>
      <c r="BI618" s="232">
        <f>IF(N618="nulová",J618,0)</f>
        <v>0</v>
      </c>
      <c r="BJ618" s="24" t="s">
        <v>24</v>
      </c>
      <c r="BK618" s="232">
        <f>ROUND(I618*H618,2)</f>
        <v>0</v>
      </c>
      <c r="BL618" s="24" t="s">
        <v>867</v>
      </c>
      <c r="BM618" s="24" t="s">
        <v>1025</v>
      </c>
    </row>
    <row r="619" spans="2:65" s="1" customFormat="1" ht="25.5" customHeight="1">
      <c r="B619" s="46"/>
      <c r="C619" s="221" t="s">
        <v>1026</v>
      </c>
      <c r="D619" s="221" t="s">
        <v>155</v>
      </c>
      <c r="E619" s="222" t="s">
        <v>1027</v>
      </c>
      <c r="F619" s="223" t="s">
        <v>1028</v>
      </c>
      <c r="G619" s="224" t="s">
        <v>640</v>
      </c>
      <c r="H619" s="225">
        <v>1</v>
      </c>
      <c r="I619" s="226"/>
      <c r="J619" s="227">
        <f>ROUND(I619*H619,2)</f>
        <v>0</v>
      </c>
      <c r="K619" s="223" t="s">
        <v>22</v>
      </c>
      <c r="L619" s="72"/>
      <c r="M619" s="228" t="s">
        <v>22</v>
      </c>
      <c r="N619" s="229" t="s">
        <v>44</v>
      </c>
      <c r="O619" s="47"/>
      <c r="P619" s="230">
        <f>O619*H619</f>
        <v>0</v>
      </c>
      <c r="Q619" s="230">
        <v>0</v>
      </c>
      <c r="R619" s="230">
        <f>Q619*H619</f>
        <v>0</v>
      </c>
      <c r="S619" s="230">
        <v>0</v>
      </c>
      <c r="T619" s="231">
        <f>S619*H619</f>
        <v>0</v>
      </c>
      <c r="AR619" s="24" t="s">
        <v>867</v>
      </c>
      <c r="AT619" s="24" t="s">
        <v>155</v>
      </c>
      <c r="AU619" s="24" t="s">
        <v>82</v>
      </c>
      <c r="AY619" s="24" t="s">
        <v>153</v>
      </c>
      <c r="BE619" s="232">
        <f>IF(N619="základní",J619,0)</f>
        <v>0</v>
      </c>
      <c r="BF619" s="232">
        <f>IF(N619="snížená",J619,0)</f>
        <v>0</v>
      </c>
      <c r="BG619" s="232">
        <f>IF(N619="zákl. přenesená",J619,0)</f>
        <v>0</v>
      </c>
      <c r="BH619" s="232">
        <f>IF(N619="sníž. přenesená",J619,0)</f>
        <v>0</v>
      </c>
      <c r="BI619" s="232">
        <f>IF(N619="nulová",J619,0)</f>
        <v>0</v>
      </c>
      <c r="BJ619" s="24" t="s">
        <v>24</v>
      </c>
      <c r="BK619" s="232">
        <f>ROUND(I619*H619,2)</f>
        <v>0</v>
      </c>
      <c r="BL619" s="24" t="s">
        <v>867</v>
      </c>
      <c r="BM619" s="24" t="s">
        <v>1029</v>
      </c>
    </row>
    <row r="620" spans="2:65" s="1" customFormat="1" ht="25.5" customHeight="1">
      <c r="B620" s="46"/>
      <c r="C620" s="221" t="s">
        <v>1030</v>
      </c>
      <c r="D620" s="221" t="s">
        <v>155</v>
      </c>
      <c r="E620" s="222" t="s">
        <v>1031</v>
      </c>
      <c r="F620" s="223" t="s">
        <v>1032</v>
      </c>
      <c r="G620" s="224" t="s">
        <v>640</v>
      </c>
      <c r="H620" s="225">
        <v>2</v>
      </c>
      <c r="I620" s="226"/>
      <c r="J620" s="227">
        <f>ROUND(I620*H620,2)</f>
        <v>0</v>
      </c>
      <c r="K620" s="223" t="s">
        <v>22</v>
      </c>
      <c r="L620" s="72"/>
      <c r="M620" s="228" t="s">
        <v>22</v>
      </c>
      <c r="N620" s="229" t="s">
        <v>44</v>
      </c>
      <c r="O620" s="47"/>
      <c r="P620" s="230">
        <f>O620*H620</f>
        <v>0</v>
      </c>
      <c r="Q620" s="230">
        <v>0</v>
      </c>
      <c r="R620" s="230">
        <f>Q620*H620</f>
        <v>0</v>
      </c>
      <c r="S620" s="230">
        <v>0</v>
      </c>
      <c r="T620" s="231">
        <f>S620*H620</f>
        <v>0</v>
      </c>
      <c r="AR620" s="24" t="s">
        <v>239</v>
      </c>
      <c r="AT620" s="24" t="s">
        <v>155</v>
      </c>
      <c r="AU620" s="24" t="s">
        <v>82</v>
      </c>
      <c r="AY620" s="24" t="s">
        <v>153</v>
      </c>
      <c r="BE620" s="232">
        <f>IF(N620="základní",J620,0)</f>
        <v>0</v>
      </c>
      <c r="BF620" s="232">
        <f>IF(N620="snížená",J620,0)</f>
        <v>0</v>
      </c>
      <c r="BG620" s="232">
        <f>IF(N620="zákl. přenesená",J620,0)</f>
        <v>0</v>
      </c>
      <c r="BH620" s="232">
        <f>IF(N620="sníž. přenesená",J620,0)</f>
        <v>0</v>
      </c>
      <c r="BI620" s="232">
        <f>IF(N620="nulová",J620,0)</f>
        <v>0</v>
      </c>
      <c r="BJ620" s="24" t="s">
        <v>24</v>
      </c>
      <c r="BK620" s="232">
        <f>ROUND(I620*H620,2)</f>
        <v>0</v>
      </c>
      <c r="BL620" s="24" t="s">
        <v>239</v>
      </c>
      <c r="BM620" s="24" t="s">
        <v>1033</v>
      </c>
    </row>
    <row r="621" spans="2:65" s="1" customFormat="1" ht="38.25" customHeight="1">
      <c r="B621" s="46"/>
      <c r="C621" s="221" t="s">
        <v>1034</v>
      </c>
      <c r="D621" s="221" t="s">
        <v>155</v>
      </c>
      <c r="E621" s="222" t="s">
        <v>1035</v>
      </c>
      <c r="F621" s="223" t="s">
        <v>1036</v>
      </c>
      <c r="G621" s="224" t="s">
        <v>640</v>
      </c>
      <c r="H621" s="225">
        <v>1</v>
      </c>
      <c r="I621" s="226"/>
      <c r="J621" s="227">
        <f>ROUND(I621*H621,2)</f>
        <v>0</v>
      </c>
      <c r="K621" s="223" t="s">
        <v>22</v>
      </c>
      <c r="L621" s="72"/>
      <c r="M621" s="228" t="s">
        <v>22</v>
      </c>
      <c r="N621" s="229" t="s">
        <v>44</v>
      </c>
      <c r="O621" s="47"/>
      <c r="P621" s="230">
        <f>O621*H621</f>
        <v>0</v>
      </c>
      <c r="Q621" s="230">
        <v>0</v>
      </c>
      <c r="R621" s="230">
        <f>Q621*H621</f>
        <v>0</v>
      </c>
      <c r="S621" s="230">
        <v>0</v>
      </c>
      <c r="T621" s="231">
        <f>S621*H621</f>
        <v>0</v>
      </c>
      <c r="AR621" s="24" t="s">
        <v>867</v>
      </c>
      <c r="AT621" s="24" t="s">
        <v>155</v>
      </c>
      <c r="AU621" s="24" t="s">
        <v>82</v>
      </c>
      <c r="AY621" s="24" t="s">
        <v>153</v>
      </c>
      <c r="BE621" s="232">
        <f>IF(N621="základní",J621,0)</f>
        <v>0</v>
      </c>
      <c r="BF621" s="232">
        <f>IF(N621="snížená",J621,0)</f>
        <v>0</v>
      </c>
      <c r="BG621" s="232">
        <f>IF(N621="zákl. přenesená",J621,0)</f>
        <v>0</v>
      </c>
      <c r="BH621" s="232">
        <f>IF(N621="sníž. přenesená",J621,0)</f>
        <v>0</v>
      </c>
      <c r="BI621" s="232">
        <f>IF(N621="nulová",J621,0)</f>
        <v>0</v>
      </c>
      <c r="BJ621" s="24" t="s">
        <v>24</v>
      </c>
      <c r="BK621" s="232">
        <f>ROUND(I621*H621,2)</f>
        <v>0</v>
      </c>
      <c r="BL621" s="24" t="s">
        <v>867</v>
      </c>
      <c r="BM621" s="24" t="s">
        <v>1037</v>
      </c>
    </row>
    <row r="622" spans="2:65" s="1" customFormat="1" ht="25.5" customHeight="1">
      <c r="B622" s="46"/>
      <c r="C622" s="221" t="s">
        <v>1038</v>
      </c>
      <c r="D622" s="221" t="s">
        <v>155</v>
      </c>
      <c r="E622" s="222" t="s">
        <v>1039</v>
      </c>
      <c r="F622" s="223" t="s">
        <v>1040</v>
      </c>
      <c r="G622" s="224" t="s">
        <v>640</v>
      </c>
      <c r="H622" s="225">
        <v>1</v>
      </c>
      <c r="I622" s="226"/>
      <c r="J622" s="227">
        <f>ROUND(I622*H622,2)</f>
        <v>0</v>
      </c>
      <c r="K622" s="223" t="s">
        <v>22</v>
      </c>
      <c r="L622" s="72"/>
      <c r="M622" s="228" t="s">
        <v>22</v>
      </c>
      <c r="N622" s="229" t="s">
        <v>44</v>
      </c>
      <c r="O622" s="47"/>
      <c r="P622" s="230">
        <f>O622*H622</f>
        <v>0</v>
      </c>
      <c r="Q622" s="230">
        <v>0</v>
      </c>
      <c r="R622" s="230">
        <f>Q622*H622</f>
        <v>0</v>
      </c>
      <c r="S622" s="230">
        <v>0</v>
      </c>
      <c r="T622" s="231">
        <f>S622*H622</f>
        <v>0</v>
      </c>
      <c r="AR622" s="24" t="s">
        <v>867</v>
      </c>
      <c r="AT622" s="24" t="s">
        <v>155</v>
      </c>
      <c r="AU622" s="24" t="s">
        <v>82</v>
      </c>
      <c r="AY622" s="24" t="s">
        <v>153</v>
      </c>
      <c r="BE622" s="232">
        <f>IF(N622="základní",J622,0)</f>
        <v>0</v>
      </c>
      <c r="BF622" s="232">
        <f>IF(N622="snížená",J622,0)</f>
        <v>0</v>
      </c>
      <c r="BG622" s="232">
        <f>IF(N622="zákl. přenesená",J622,0)</f>
        <v>0</v>
      </c>
      <c r="BH622" s="232">
        <f>IF(N622="sníž. přenesená",J622,0)</f>
        <v>0</v>
      </c>
      <c r="BI622" s="232">
        <f>IF(N622="nulová",J622,0)</f>
        <v>0</v>
      </c>
      <c r="BJ622" s="24" t="s">
        <v>24</v>
      </c>
      <c r="BK622" s="232">
        <f>ROUND(I622*H622,2)</f>
        <v>0</v>
      </c>
      <c r="BL622" s="24" t="s">
        <v>867</v>
      </c>
      <c r="BM622" s="24" t="s">
        <v>1041</v>
      </c>
    </row>
    <row r="623" spans="2:65" s="1" customFormat="1" ht="25.5" customHeight="1">
      <c r="B623" s="46"/>
      <c r="C623" s="221" t="s">
        <v>1042</v>
      </c>
      <c r="D623" s="221" t="s">
        <v>155</v>
      </c>
      <c r="E623" s="222" t="s">
        <v>1043</v>
      </c>
      <c r="F623" s="223" t="s">
        <v>1044</v>
      </c>
      <c r="G623" s="224" t="s">
        <v>640</v>
      </c>
      <c r="H623" s="225">
        <v>2</v>
      </c>
      <c r="I623" s="226"/>
      <c r="J623" s="227">
        <f>ROUND(I623*H623,2)</f>
        <v>0</v>
      </c>
      <c r="K623" s="223" t="s">
        <v>22</v>
      </c>
      <c r="L623" s="72"/>
      <c r="M623" s="228" t="s">
        <v>22</v>
      </c>
      <c r="N623" s="229" t="s">
        <v>44</v>
      </c>
      <c r="O623" s="47"/>
      <c r="P623" s="230">
        <f>O623*H623</f>
        <v>0</v>
      </c>
      <c r="Q623" s="230">
        <v>0</v>
      </c>
      <c r="R623" s="230">
        <f>Q623*H623</f>
        <v>0</v>
      </c>
      <c r="S623" s="230">
        <v>0</v>
      </c>
      <c r="T623" s="231">
        <f>S623*H623</f>
        <v>0</v>
      </c>
      <c r="AR623" s="24" t="s">
        <v>867</v>
      </c>
      <c r="AT623" s="24" t="s">
        <v>155</v>
      </c>
      <c r="AU623" s="24" t="s">
        <v>82</v>
      </c>
      <c r="AY623" s="24" t="s">
        <v>153</v>
      </c>
      <c r="BE623" s="232">
        <f>IF(N623="základní",J623,0)</f>
        <v>0</v>
      </c>
      <c r="BF623" s="232">
        <f>IF(N623="snížená",J623,0)</f>
        <v>0</v>
      </c>
      <c r="BG623" s="232">
        <f>IF(N623="zákl. přenesená",J623,0)</f>
        <v>0</v>
      </c>
      <c r="BH623" s="232">
        <f>IF(N623="sníž. přenesená",J623,0)</f>
        <v>0</v>
      </c>
      <c r="BI623" s="232">
        <f>IF(N623="nulová",J623,0)</f>
        <v>0</v>
      </c>
      <c r="BJ623" s="24" t="s">
        <v>24</v>
      </c>
      <c r="BK623" s="232">
        <f>ROUND(I623*H623,2)</f>
        <v>0</v>
      </c>
      <c r="BL623" s="24" t="s">
        <v>867</v>
      </c>
      <c r="BM623" s="24" t="s">
        <v>1045</v>
      </c>
    </row>
    <row r="624" spans="2:65" s="1" customFormat="1" ht="25.5" customHeight="1">
      <c r="B624" s="46"/>
      <c r="C624" s="221" t="s">
        <v>1046</v>
      </c>
      <c r="D624" s="221" t="s">
        <v>155</v>
      </c>
      <c r="E624" s="222" t="s">
        <v>1047</v>
      </c>
      <c r="F624" s="223" t="s">
        <v>1048</v>
      </c>
      <c r="G624" s="224" t="s">
        <v>640</v>
      </c>
      <c r="H624" s="225">
        <v>3</v>
      </c>
      <c r="I624" s="226"/>
      <c r="J624" s="227">
        <f>ROUND(I624*H624,2)</f>
        <v>0</v>
      </c>
      <c r="K624" s="223" t="s">
        <v>22</v>
      </c>
      <c r="L624" s="72"/>
      <c r="M624" s="228" t="s">
        <v>22</v>
      </c>
      <c r="N624" s="229" t="s">
        <v>44</v>
      </c>
      <c r="O624" s="47"/>
      <c r="P624" s="230">
        <f>O624*H624</f>
        <v>0</v>
      </c>
      <c r="Q624" s="230">
        <v>0</v>
      </c>
      <c r="R624" s="230">
        <f>Q624*H624</f>
        <v>0</v>
      </c>
      <c r="S624" s="230">
        <v>0</v>
      </c>
      <c r="T624" s="231">
        <f>S624*H624</f>
        <v>0</v>
      </c>
      <c r="AR624" s="24" t="s">
        <v>867</v>
      </c>
      <c r="AT624" s="24" t="s">
        <v>155</v>
      </c>
      <c r="AU624" s="24" t="s">
        <v>82</v>
      </c>
      <c r="AY624" s="24" t="s">
        <v>153</v>
      </c>
      <c r="BE624" s="232">
        <f>IF(N624="základní",J624,0)</f>
        <v>0</v>
      </c>
      <c r="BF624" s="232">
        <f>IF(N624="snížená",J624,0)</f>
        <v>0</v>
      </c>
      <c r="BG624" s="232">
        <f>IF(N624="zákl. přenesená",J624,0)</f>
        <v>0</v>
      </c>
      <c r="BH624" s="232">
        <f>IF(N624="sníž. přenesená",J624,0)</f>
        <v>0</v>
      </c>
      <c r="BI624" s="232">
        <f>IF(N624="nulová",J624,0)</f>
        <v>0</v>
      </c>
      <c r="BJ624" s="24" t="s">
        <v>24</v>
      </c>
      <c r="BK624" s="232">
        <f>ROUND(I624*H624,2)</f>
        <v>0</v>
      </c>
      <c r="BL624" s="24" t="s">
        <v>867</v>
      </c>
      <c r="BM624" s="24" t="s">
        <v>1049</v>
      </c>
    </row>
    <row r="625" spans="2:65" s="1" customFormat="1" ht="25.5" customHeight="1">
      <c r="B625" s="46"/>
      <c r="C625" s="221" t="s">
        <v>1050</v>
      </c>
      <c r="D625" s="221" t="s">
        <v>155</v>
      </c>
      <c r="E625" s="222" t="s">
        <v>1051</v>
      </c>
      <c r="F625" s="223" t="s">
        <v>1052</v>
      </c>
      <c r="G625" s="224" t="s">
        <v>640</v>
      </c>
      <c r="H625" s="225">
        <v>5</v>
      </c>
      <c r="I625" s="226"/>
      <c r="J625" s="227">
        <f>ROUND(I625*H625,2)</f>
        <v>0</v>
      </c>
      <c r="K625" s="223" t="s">
        <v>22</v>
      </c>
      <c r="L625" s="72"/>
      <c r="M625" s="228" t="s">
        <v>22</v>
      </c>
      <c r="N625" s="229" t="s">
        <v>44</v>
      </c>
      <c r="O625" s="47"/>
      <c r="P625" s="230">
        <f>O625*H625</f>
        <v>0</v>
      </c>
      <c r="Q625" s="230">
        <v>0</v>
      </c>
      <c r="R625" s="230">
        <f>Q625*H625</f>
        <v>0</v>
      </c>
      <c r="S625" s="230">
        <v>0</v>
      </c>
      <c r="T625" s="231">
        <f>S625*H625</f>
        <v>0</v>
      </c>
      <c r="AR625" s="24" t="s">
        <v>867</v>
      </c>
      <c r="AT625" s="24" t="s">
        <v>155</v>
      </c>
      <c r="AU625" s="24" t="s">
        <v>82</v>
      </c>
      <c r="AY625" s="24" t="s">
        <v>153</v>
      </c>
      <c r="BE625" s="232">
        <f>IF(N625="základní",J625,0)</f>
        <v>0</v>
      </c>
      <c r="BF625" s="232">
        <f>IF(N625="snížená",J625,0)</f>
        <v>0</v>
      </c>
      <c r="BG625" s="232">
        <f>IF(N625="zákl. přenesená",J625,0)</f>
        <v>0</v>
      </c>
      <c r="BH625" s="232">
        <f>IF(N625="sníž. přenesená",J625,0)</f>
        <v>0</v>
      </c>
      <c r="BI625" s="232">
        <f>IF(N625="nulová",J625,0)</f>
        <v>0</v>
      </c>
      <c r="BJ625" s="24" t="s">
        <v>24</v>
      </c>
      <c r="BK625" s="232">
        <f>ROUND(I625*H625,2)</f>
        <v>0</v>
      </c>
      <c r="BL625" s="24" t="s">
        <v>867</v>
      </c>
      <c r="BM625" s="24" t="s">
        <v>1053</v>
      </c>
    </row>
    <row r="626" spans="2:65" s="1" customFormat="1" ht="25.5" customHeight="1">
      <c r="B626" s="46"/>
      <c r="C626" s="221" t="s">
        <v>1054</v>
      </c>
      <c r="D626" s="221" t="s">
        <v>155</v>
      </c>
      <c r="E626" s="222" t="s">
        <v>1055</v>
      </c>
      <c r="F626" s="223" t="s">
        <v>1056</v>
      </c>
      <c r="G626" s="224" t="s">
        <v>640</v>
      </c>
      <c r="H626" s="225">
        <v>1</v>
      </c>
      <c r="I626" s="226"/>
      <c r="J626" s="227">
        <f>ROUND(I626*H626,2)</f>
        <v>0</v>
      </c>
      <c r="K626" s="223" t="s">
        <v>22</v>
      </c>
      <c r="L626" s="72"/>
      <c r="M626" s="228" t="s">
        <v>22</v>
      </c>
      <c r="N626" s="229" t="s">
        <v>44</v>
      </c>
      <c r="O626" s="47"/>
      <c r="P626" s="230">
        <f>O626*H626</f>
        <v>0</v>
      </c>
      <c r="Q626" s="230">
        <v>0</v>
      </c>
      <c r="R626" s="230">
        <f>Q626*H626</f>
        <v>0</v>
      </c>
      <c r="S626" s="230">
        <v>0</v>
      </c>
      <c r="T626" s="231">
        <f>S626*H626</f>
        <v>0</v>
      </c>
      <c r="AR626" s="24" t="s">
        <v>867</v>
      </c>
      <c r="AT626" s="24" t="s">
        <v>155</v>
      </c>
      <c r="AU626" s="24" t="s">
        <v>82</v>
      </c>
      <c r="AY626" s="24" t="s">
        <v>153</v>
      </c>
      <c r="BE626" s="232">
        <f>IF(N626="základní",J626,0)</f>
        <v>0</v>
      </c>
      <c r="BF626" s="232">
        <f>IF(N626="snížená",J626,0)</f>
        <v>0</v>
      </c>
      <c r="BG626" s="232">
        <f>IF(N626="zákl. přenesená",J626,0)</f>
        <v>0</v>
      </c>
      <c r="BH626" s="232">
        <f>IF(N626="sníž. přenesená",J626,0)</f>
        <v>0</v>
      </c>
      <c r="BI626" s="232">
        <f>IF(N626="nulová",J626,0)</f>
        <v>0</v>
      </c>
      <c r="BJ626" s="24" t="s">
        <v>24</v>
      </c>
      <c r="BK626" s="232">
        <f>ROUND(I626*H626,2)</f>
        <v>0</v>
      </c>
      <c r="BL626" s="24" t="s">
        <v>867</v>
      </c>
      <c r="BM626" s="24" t="s">
        <v>1057</v>
      </c>
    </row>
    <row r="627" spans="2:65" s="1" customFormat="1" ht="16.5" customHeight="1">
      <c r="B627" s="46"/>
      <c r="C627" s="221" t="s">
        <v>1058</v>
      </c>
      <c r="D627" s="221" t="s">
        <v>155</v>
      </c>
      <c r="E627" s="222" t="s">
        <v>1059</v>
      </c>
      <c r="F627" s="223" t="s">
        <v>1060</v>
      </c>
      <c r="G627" s="224" t="s">
        <v>778</v>
      </c>
      <c r="H627" s="225">
        <v>1</v>
      </c>
      <c r="I627" s="226"/>
      <c r="J627" s="227">
        <f>ROUND(I627*H627,2)</f>
        <v>0</v>
      </c>
      <c r="K627" s="223" t="s">
        <v>159</v>
      </c>
      <c r="L627" s="72"/>
      <c r="M627" s="228" t="s">
        <v>22</v>
      </c>
      <c r="N627" s="229" t="s">
        <v>44</v>
      </c>
      <c r="O627" s="47"/>
      <c r="P627" s="230">
        <f>O627*H627</f>
        <v>0</v>
      </c>
      <c r="Q627" s="230">
        <v>0</v>
      </c>
      <c r="R627" s="230">
        <f>Q627*H627</f>
        <v>0</v>
      </c>
      <c r="S627" s="230">
        <v>0</v>
      </c>
      <c r="T627" s="231">
        <f>S627*H627</f>
        <v>0</v>
      </c>
      <c r="AR627" s="24" t="s">
        <v>239</v>
      </c>
      <c r="AT627" s="24" t="s">
        <v>155</v>
      </c>
      <c r="AU627" s="24" t="s">
        <v>82</v>
      </c>
      <c r="AY627" s="24" t="s">
        <v>153</v>
      </c>
      <c r="BE627" s="232">
        <f>IF(N627="základní",J627,0)</f>
        <v>0</v>
      </c>
      <c r="BF627" s="232">
        <f>IF(N627="snížená",J627,0)</f>
        <v>0</v>
      </c>
      <c r="BG627" s="232">
        <f>IF(N627="zákl. přenesená",J627,0)</f>
        <v>0</v>
      </c>
      <c r="BH627" s="232">
        <f>IF(N627="sníž. přenesená",J627,0)</f>
        <v>0</v>
      </c>
      <c r="BI627" s="232">
        <f>IF(N627="nulová",J627,0)</f>
        <v>0</v>
      </c>
      <c r="BJ627" s="24" t="s">
        <v>24</v>
      </c>
      <c r="BK627" s="232">
        <f>ROUND(I627*H627,2)</f>
        <v>0</v>
      </c>
      <c r="BL627" s="24" t="s">
        <v>239</v>
      </c>
      <c r="BM627" s="24" t="s">
        <v>1061</v>
      </c>
    </row>
    <row r="628" spans="2:65" s="1" customFormat="1" ht="38.25" customHeight="1">
      <c r="B628" s="46"/>
      <c r="C628" s="221" t="s">
        <v>1062</v>
      </c>
      <c r="D628" s="221" t="s">
        <v>155</v>
      </c>
      <c r="E628" s="222" t="s">
        <v>1063</v>
      </c>
      <c r="F628" s="223" t="s">
        <v>1064</v>
      </c>
      <c r="G628" s="224" t="s">
        <v>187</v>
      </c>
      <c r="H628" s="225">
        <v>15</v>
      </c>
      <c r="I628" s="226"/>
      <c r="J628" s="227">
        <f>ROUND(I628*H628,2)</f>
        <v>0</v>
      </c>
      <c r="K628" s="223" t="s">
        <v>22</v>
      </c>
      <c r="L628" s="72"/>
      <c r="M628" s="228" t="s">
        <v>22</v>
      </c>
      <c r="N628" s="229" t="s">
        <v>44</v>
      </c>
      <c r="O628" s="47"/>
      <c r="P628" s="230">
        <f>O628*H628</f>
        <v>0</v>
      </c>
      <c r="Q628" s="230">
        <v>0</v>
      </c>
      <c r="R628" s="230">
        <f>Q628*H628</f>
        <v>0</v>
      </c>
      <c r="S628" s="230">
        <v>0</v>
      </c>
      <c r="T628" s="231">
        <f>S628*H628</f>
        <v>0</v>
      </c>
      <c r="AR628" s="24" t="s">
        <v>239</v>
      </c>
      <c r="AT628" s="24" t="s">
        <v>155</v>
      </c>
      <c r="AU628" s="24" t="s">
        <v>82</v>
      </c>
      <c r="AY628" s="24" t="s">
        <v>153</v>
      </c>
      <c r="BE628" s="232">
        <f>IF(N628="základní",J628,0)</f>
        <v>0</v>
      </c>
      <c r="BF628" s="232">
        <f>IF(N628="snížená",J628,0)</f>
        <v>0</v>
      </c>
      <c r="BG628" s="232">
        <f>IF(N628="zákl. přenesená",J628,0)</f>
        <v>0</v>
      </c>
      <c r="BH628" s="232">
        <f>IF(N628="sníž. přenesená",J628,0)</f>
        <v>0</v>
      </c>
      <c r="BI628" s="232">
        <f>IF(N628="nulová",J628,0)</f>
        <v>0</v>
      </c>
      <c r="BJ628" s="24" t="s">
        <v>24</v>
      </c>
      <c r="BK628" s="232">
        <f>ROUND(I628*H628,2)</f>
        <v>0</v>
      </c>
      <c r="BL628" s="24" t="s">
        <v>239</v>
      </c>
      <c r="BM628" s="24" t="s">
        <v>1065</v>
      </c>
    </row>
    <row r="629" spans="2:47" s="1" customFormat="1" ht="13.5">
      <c r="B629" s="46"/>
      <c r="C629" s="74"/>
      <c r="D629" s="235" t="s">
        <v>378</v>
      </c>
      <c r="E629" s="74"/>
      <c r="F629" s="276" t="s">
        <v>1066</v>
      </c>
      <c r="G629" s="74"/>
      <c r="H629" s="74"/>
      <c r="I629" s="191"/>
      <c r="J629" s="74"/>
      <c r="K629" s="74"/>
      <c r="L629" s="72"/>
      <c r="M629" s="277"/>
      <c r="N629" s="47"/>
      <c r="O629" s="47"/>
      <c r="P629" s="47"/>
      <c r="Q629" s="47"/>
      <c r="R629" s="47"/>
      <c r="S629" s="47"/>
      <c r="T629" s="95"/>
      <c r="AT629" s="24" t="s">
        <v>378</v>
      </c>
      <c r="AU629" s="24" t="s">
        <v>82</v>
      </c>
    </row>
    <row r="630" spans="2:51" s="11" customFormat="1" ht="13.5">
      <c r="B630" s="233"/>
      <c r="C630" s="234"/>
      <c r="D630" s="235" t="s">
        <v>162</v>
      </c>
      <c r="E630" s="236" t="s">
        <v>22</v>
      </c>
      <c r="F630" s="237" t="s">
        <v>1067</v>
      </c>
      <c r="G630" s="234"/>
      <c r="H630" s="236" t="s">
        <v>22</v>
      </c>
      <c r="I630" s="238"/>
      <c r="J630" s="234"/>
      <c r="K630" s="234"/>
      <c r="L630" s="239"/>
      <c r="M630" s="240"/>
      <c r="N630" s="241"/>
      <c r="O630" s="241"/>
      <c r="P630" s="241"/>
      <c r="Q630" s="241"/>
      <c r="R630" s="241"/>
      <c r="S630" s="241"/>
      <c r="T630" s="242"/>
      <c r="AT630" s="243" t="s">
        <v>162</v>
      </c>
      <c r="AU630" s="243" t="s">
        <v>82</v>
      </c>
      <c r="AV630" s="11" t="s">
        <v>24</v>
      </c>
      <c r="AW630" s="11" t="s">
        <v>37</v>
      </c>
      <c r="AX630" s="11" t="s">
        <v>73</v>
      </c>
      <c r="AY630" s="243" t="s">
        <v>153</v>
      </c>
    </row>
    <row r="631" spans="2:51" s="12" customFormat="1" ht="13.5">
      <c r="B631" s="244"/>
      <c r="C631" s="245"/>
      <c r="D631" s="235" t="s">
        <v>162</v>
      </c>
      <c r="E631" s="246" t="s">
        <v>22</v>
      </c>
      <c r="F631" s="247" t="s">
        <v>10</v>
      </c>
      <c r="G631" s="245"/>
      <c r="H631" s="248">
        <v>15</v>
      </c>
      <c r="I631" s="249"/>
      <c r="J631" s="245"/>
      <c r="K631" s="245"/>
      <c r="L631" s="250"/>
      <c r="M631" s="251"/>
      <c r="N631" s="252"/>
      <c r="O631" s="252"/>
      <c r="P631" s="252"/>
      <c r="Q631" s="252"/>
      <c r="R631" s="252"/>
      <c r="S631" s="252"/>
      <c r="T631" s="253"/>
      <c r="AT631" s="254" t="s">
        <v>162</v>
      </c>
      <c r="AU631" s="254" t="s">
        <v>82</v>
      </c>
      <c r="AV631" s="12" t="s">
        <v>82</v>
      </c>
      <c r="AW631" s="12" t="s">
        <v>37</v>
      </c>
      <c r="AX631" s="12" t="s">
        <v>24</v>
      </c>
      <c r="AY631" s="254" t="s">
        <v>153</v>
      </c>
    </row>
    <row r="632" spans="2:65" s="1" customFormat="1" ht="25.5" customHeight="1">
      <c r="B632" s="46"/>
      <c r="C632" s="221" t="s">
        <v>1068</v>
      </c>
      <c r="D632" s="221" t="s">
        <v>155</v>
      </c>
      <c r="E632" s="222" t="s">
        <v>1069</v>
      </c>
      <c r="F632" s="223" t="s">
        <v>1070</v>
      </c>
      <c r="G632" s="224" t="s">
        <v>187</v>
      </c>
      <c r="H632" s="225">
        <v>50</v>
      </c>
      <c r="I632" s="226"/>
      <c r="J632" s="227">
        <f>ROUND(I632*H632,2)</f>
        <v>0</v>
      </c>
      <c r="K632" s="223" t="s">
        <v>22</v>
      </c>
      <c r="L632" s="72"/>
      <c r="M632" s="228" t="s">
        <v>22</v>
      </c>
      <c r="N632" s="229" t="s">
        <v>44</v>
      </c>
      <c r="O632" s="47"/>
      <c r="P632" s="230">
        <f>O632*H632</f>
        <v>0</v>
      </c>
      <c r="Q632" s="230">
        <v>0</v>
      </c>
      <c r="R632" s="230">
        <f>Q632*H632</f>
        <v>0</v>
      </c>
      <c r="S632" s="230">
        <v>0</v>
      </c>
      <c r="T632" s="231">
        <f>S632*H632</f>
        <v>0</v>
      </c>
      <c r="AR632" s="24" t="s">
        <v>239</v>
      </c>
      <c r="AT632" s="24" t="s">
        <v>155</v>
      </c>
      <c r="AU632" s="24" t="s">
        <v>82</v>
      </c>
      <c r="AY632" s="24" t="s">
        <v>153</v>
      </c>
      <c r="BE632" s="232">
        <f>IF(N632="základní",J632,0)</f>
        <v>0</v>
      </c>
      <c r="BF632" s="232">
        <f>IF(N632="snížená",J632,0)</f>
        <v>0</v>
      </c>
      <c r="BG632" s="232">
        <f>IF(N632="zákl. přenesená",J632,0)</f>
        <v>0</v>
      </c>
      <c r="BH632" s="232">
        <f>IF(N632="sníž. přenesená",J632,0)</f>
        <v>0</v>
      </c>
      <c r="BI632" s="232">
        <f>IF(N632="nulová",J632,0)</f>
        <v>0</v>
      </c>
      <c r="BJ632" s="24" t="s">
        <v>24</v>
      </c>
      <c r="BK632" s="232">
        <f>ROUND(I632*H632,2)</f>
        <v>0</v>
      </c>
      <c r="BL632" s="24" t="s">
        <v>239</v>
      </c>
      <c r="BM632" s="24" t="s">
        <v>1071</v>
      </c>
    </row>
    <row r="633" spans="2:47" s="1" customFormat="1" ht="13.5">
      <c r="B633" s="46"/>
      <c r="C633" s="74"/>
      <c r="D633" s="235" t="s">
        <v>378</v>
      </c>
      <c r="E633" s="74"/>
      <c r="F633" s="276" t="s">
        <v>1066</v>
      </c>
      <c r="G633" s="74"/>
      <c r="H633" s="74"/>
      <c r="I633" s="191"/>
      <c r="J633" s="74"/>
      <c r="K633" s="74"/>
      <c r="L633" s="72"/>
      <c r="M633" s="277"/>
      <c r="N633" s="47"/>
      <c r="O633" s="47"/>
      <c r="P633" s="47"/>
      <c r="Q633" s="47"/>
      <c r="R633" s="47"/>
      <c r="S633" s="47"/>
      <c r="T633" s="95"/>
      <c r="AT633" s="24" t="s">
        <v>378</v>
      </c>
      <c r="AU633" s="24" t="s">
        <v>82</v>
      </c>
    </row>
    <row r="634" spans="2:51" s="12" customFormat="1" ht="13.5">
      <c r="B634" s="244"/>
      <c r="C634" s="245"/>
      <c r="D634" s="235" t="s">
        <v>162</v>
      </c>
      <c r="E634" s="246" t="s">
        <v>22</v>
      </c>
      <c r="F634" s="247" t="s">
        <v>1072</v>
      </c>
      <c r="G634" s="245"/>
      <c r="H634" s="248">
        <v>50</v>
      </c>
      <c r="I634" s="249"/>
      <c r="J634" s="245"/>
      <c r="K634" s="245"/>
      <c r="L634" s="250"/>
      <c r="M634" s="251"/>
      <c r="N634" s="252"/>
      <c r="O634" s="252"/>
      <c r="P634" s="252"/>
      <c r="Q634" s="252"/>
      <c r="R634" s="252"/>
      <c r="S634" s="252"/>
      <c r="T634" s="253"/>
      <c r="AT634" s="254" t="s">
        <v>162</v>
      </c>
      <c r="AU634" s="254" t="s">
        <v>82</v>
      </c>
      <c r="AV634" s="12" t="s">
        <v>82</v>
      </c>
      <c r="AW634" s="12" t="s">
        <v>37</v>
      </c>
      <c r="AX634" s="12" t="s">
        <v>24</v>
      </c>
      <c r="AY634" s="254" t="s">
        <v>153</v>
      </c>
    </row>
    <row r="635" spans="2:65" s="1" customFormat="1" ht="25.5" customHeight="1">
      <c r="B635" s="46"/>
      <c r="C635" s="221" t="s">
        <v>1073</v>
      </c>
      <c r="D635" s="221" t="s">
        <v>155</v>
      </c>
      <c r="E635" s="222" t="s">
        <v>1074</v>
      </c>
      <c r="F635" s="223" t="s">
        <v>1075</v>
      </c>
      <c r="G635" s="224" t="s">
        <v>158</v>
      </c>
      <c r="H635" s="225">
        <v>50</v>
      </c>
      <c r="I635" s="226"/>
      <c r="J635" s="227">
        <f>ROUND(I635*H635,2)</f>
        <v>0</v>
      </c>
      <c r="K635" s="223" t="s">
        <v>22</v>
      </c>
      <c r="L635" s="72"/>
      <c r="M635" s="228" t="s">
        <v>22</v>
      </c>
      <c r="N635" s="229" t="s">
        <v>44</v>
      </c>
      <c r="O635" s="47"/>
      <c r="P635" s="230">
        <f>O635*H635</f>
        <v>0</v>
      </c>
      <c r="Q635" s="230">
        <v>0</v>
      </c>
      <c r="R635" s="230">
        <f>Q635*H635</f>
        <v>0</v>
      </c>
      <c r="S635" s="230">
        <v>0</v>
      </c>
      <c r="T635" s="231">
        <f>S635*H635</f>
        <v>0</v>
      </c>
      <c r="AR635" s="24" t="s">
        <v>239</v>
      </c>
      <c r="AT635" s="24" t="s">
        <v>155</v>
      </c>
      <c r="AU635" s="24" t="s">
        <v>82</v>
      </c>
      <c r="AY635" s="24" t="s">
        <v>153</v>
      </c>
      <c r="BE635" s="232">
        <f>IF(N635="základní",J635,0)</f>
        <v>0</v>
      </c>
      <c r="BF635" s="232">
        <f>IF(N635="snížená",J635,0)</f>
        <v>0</v>
      </c>
      <c r="BG635" s="232">
        <f>IF(N635="zákl. přenesená",J635,0)</f>
        <v>0</v>
      </c>
      <c r="BH635" s="232">
        <f>IF(N635="sníž. přenesená",J635,0)</f>
        <v>0</v>
      </c>
      <c r="BI635" s="232">
        <f>IF(N635="nulová",J635,0)</f>
        <v>0</v>
      </c>
      <c r="BJ635" s="24" t="s">
        <v>24</v>
      </c>
      <c r="BK635" s="232">
        <f>ROUND(I635*H635,2)</f>
        <v>0</v>
      </c>
      <c r="BL635" s="24" t="s">
        <v>239</v>
      </c>
      <c r="BM635" s="24" t="s">
        <v>1076</v>
      </c>
    </row>
    <row r="636" spans="2:47" s="1" customFormat="1" ht="13.5">
      <c r="B636" s="46"/>
      <c r="C636" s="74"/>
      <c r="D636" s="235" t="s">
        <v>378</v>
      </c>
      <c r="E636" s="74"/>
      <c r="F636" s="276" t="s">
        <v>1066</v>
      </c>
      <c r="G636" s="74"/>
      <c r="H636" s="74"/>
      <c r="I636" s="191"/>
      <c r="J636" s="74"/>
      <c r="K636" s="74"/>
      <c r="L636" s="72"/>
      <c r="M636" s="277"/>
      <c r="N636" s="47"/>
      <c r="O636" s="47"/>
      <c r="P636" s="47"/>
      <c r="Q636" s="47"/>
      <c r="R636" s="47"/>
      <c r="S636" s="47"/>
      <c r="T636" s="95"/>
      <c r="AT636" s="24" t="s">
        <v>378</v>
      </c>
      <c r="AU636" s="24" t="s">
        <v>82</v>
      </c>
    </row>
    <row r="637" spans="2:51" s="12" customFormat="1" ht="13.5">
      <c r="B637" s="244"/>
      <c r="C637" s="245"/>
      <c r="D637" s="235" t="s">
        <v>162</v>
      </c>
      <c r="E637" s="246" t="s">
        <v>22</v>
      </c>
      <c r="F637" s="247" t="s">
        <v>1072</v>
      </c>
      <c r="G637" s="245"/>
      <c r="H637" s="248">
        <v>50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AT637" s="254" t="s">
        <v>162</v>
      </c>
      <c r="AU637" s="254" t="s">
        <v>82</v>
      </c>
      <c r="AV637" s="12" t="s">
        <v>82</v>
      </c>
      <c r="AW637" s="12" t="s">
        <v>37</v>
      </c>
      <c r="AX637" s="12" t="s">
        <v>24</v>
      </c>
      <c r="AY637" s="254" t="s">
        <v>153</v>
      </c>
    </row>
    <row r="638" spans="2:65" s="1" customFormat="1" ht="25.5" customHeight="1">
      <c r="B638" s="46"/>
      <c r="C638" s="221" t="s">
        <v>1077</v>
      </c>
      <c r="D638" s="221" t="s">
        <v>155</v>
      </c>
      <c r="E638" s="222" t="s">
        <v>1078</v>
      </c>
      <c r="F638" s="223" t="s">
        <v>1079</v>
      </c>
      <c r="G638" s="224" t="s">
        <v>290</v>
      </c>
      <c r="H638" s="225">
        <v>1</v>
      </c>
      <c r="I638" s="226"/>
      <c r="J638" s="227">
        <f>ROUND(I638*H638,2)</f>
        <v>0</v>
      </c>
      <c r="K638" s="223" t="s">
        <v>22</v>
      </c>
      <c r="L638" s="72"/>
      <c r="M638" s="228" t="s">
        <v>22</v>
      </c>
      <c r="N638" s="229" t="s">
        <v>44</v>
      </c>
      <c r="O638" s="47"/>
      <c r="P638" s="230">
        <f>O638*H638</f>
        <v>0</v>
      </c>
      <c r="Q638" s="230">
        <v>0</v>
      </c>
      <c r="R638" s="230">
        <f>Q638*H638</f>
        <v>0</v>
      </c>
      <c r="S638" s="230">
        <v>0</v>
      </c>
      <c r="T638" s="231">
        <f>S638*H638</f>
        <v>0</v>
      </c>
      <c r="AR638" s="24" t="s">
        <v>239</v>
      </c>
      <c r="AT638" s="24" t="s">
        <v>155</v>
      </c>
      <c r="AU638" s="24" t="s">
        <v>82</v>
      </c>
      <c r="AY638" s="24" t="s">
        <v>153</v>
      </c>
      <c r="BE638" s="232">
        <f>IF(N638="základní",J638,0)</f>
        <v>0</v>
      </c>
      <c r="BF638" s="232">
        <f>IF(N638="snížená",J638,0)</f>
        <v>0</v>
      </c>
      <c r="BG638" s="232">
        <f>IF(N638="zákl. přenesená",J638,0)</f>
        <v>0</v>
      </c>
      <c r="BH638" s="232">
        <f>IF(N638="sníž. přenesená",J638,0)</f>
        <v>0</v>
      </c>
      <c r="BI638" s="232">
        <f>IF(N638="nulová",J638,0)</f>
        <v>0</v>
      </c>
      <c r="BJ638" s="24" t="s">
        <v>24</v>
      </c>
      <c r="BK638" s="232">
        <f>ROUND(I638*H638,2)</f>
        <v>0</v>
      </c>
      <c r="BL638" s="24" t="s">
        <v>239</v>
      </c>
      <c r="BM638" s="24" t="s">
        <v>1080</v>
      </c>
    </row>
    <row r="639" spans="2:47" s="1" customFormat="1" ht="13.5">
      <c r="B639" s="46"/>
      <c r="C639" s="74"/>
      <c r="D639" s="235" t="s">
        <v>378</v>
      </c>
      <c r="E639" s="74"/>
      <c r="F639" s="276" t="s">
        <v>1066</v>
      </c>
      <c r="G639" s="74"/>
      <c r="H639" s="74"/>
      <c r="I639" s="191"/>
      <c r="J639" s="74"/>
      <c r="K639" s="74"/>
      <c r="L639" s="72"/>
      <c r="M639" s="277"/>
      <c r="N639" s="47"/>
      <c r="O639" s="47"/>
      <c r="P639" s="47"/>
      <c r="Q639" s="47"/>
      <c r="R639" s="47"/>
      <c r="S639" s="47"/>
      <c r="T639" s="95"/>
      <c r="AT639" s="24" t="s">
        <v>378</v>
      </c>
      <c r="AU639" s="24" t="s">
        <v>82</v>
      </c>
    </row>
    <row r="640" spans="2:51" s="12" customFormat="1" ht="13.5">
      <c r="B640" s="244"/>
      <c r="C640" s="245"/>
      <c r="D640" s="235" t="s">
        <v>162</v>
      </c>
      <c r="E640" s="246" t="s">
        <v>22</v>
      </c>
      <c r="F640" s="247" t="s">
        <v>1081</v>
      </c>
      <c r="G640" s="245"/>
      <c r="H640" s="248">
        <v>1</v>
      </c>
      <c r="I640" s="249"/>
      <c r="J640" s="245"/>
      <c r="K640" s="245"/>
      <c r="L640" s="250"/>
      <c r="M640" s="251"/>
      <c r="N640" s="252"/>
      <c r="O640" s="252"/>
      <c r="P640" s="252"/>
      <c r="Q640" s="252"/>
      <c r="R640" s="252"/>
      <c r="S640" s="252"/>
      <c r="T640" s="253"/>
      <c r="AT640" s="254" t="s">
        <v>162</v>
      </c>
      <c r="AU640" s="254" t="s">
        <v>82</v>
      </c>
      <c r="AV640" s="12" t="s">
        <v>82</v>
      </c>
      <c r="AW640" s="12" t="s">
        <v>37</v>
      </c>
      <c r="AX640" s="12" t="s">
        <v>24</v>
      </c>
      <c r="AY640" s="254" t="s">
        <v>153</v>
      </c>
    </row>
    <row r="641" spans="2:65" s="1" customFormat="1" ht="25.5" customHeight="1">
      <c r="B641" s="46"/>
      <c r="C641" s="221" t="s">
        <v>1082</v>
      </c>
      <c r="D641" s="221" t="s">
        <v>155</v>
      </c>
      <c r="E641" s="222" t="s">
        <v>1083</v>
      </c>
      <c r="F641" s="223" t="s">
        <v>1084</v>
      </c>
      <c r="G641" s="224" t="s">
        <v>290</v>
      </c>
      <c r="H641" s="225">
        <v>2</v>
      </c>
      <c r="I641" s="226"/>
      <c r="J641" s="227">
        <f>ROUND(I641*H641,2)</f>
        <v>0</v>
      </c>
      <c r="K641" s="223" t="s">
        <v>22</v>
      </c>
      <c r="L641" s="72"/>
      <c r="M641" s="228" t="s">
        <v>22</v>
      </c>
      <c r="N641" s="229" t="s">
        <v>44</v>
      </c>
      <c r="O641" s="47"/>
      <c r="P641" s="230">
        <f>O641*H641</f>
        <v>0</v>
      </c>
      <c r="Q641" s="230">
        <v>0</v>
      </c>
      <c r="R641" s="230">
        <f>Q641*H641</f>
        <v>0</v>
      </c>
      <c r="S641" s="230">
        <v>0</v>
      </c>
      <c r="T641" s="231">
        <f>S641*H641</f>
        <v>0</v>
      </c>
      <c r="AR641" s="24" t="s">
        <v>239</v>
      </c>
      <c r="AT641" s="24" t="s">
        <v>155</v>
      </c>
      <c r="AU641" s="24" t="s">
        <v>82</v>
      </c>
      <c r="AY641" s="24" t="s">
        <v>153</v>
      </c>
      <c r="BE641" s="232">
        <f>IF(N641="základní",J641,0)</f>
        <v>0</v>
      </c>
      <c r="BF641" s="232">
        <f>IF(N641="snížená",J641,0)</f>
        <v>0</v>
      </c>
      <c r="BG641" s="232">
        <f>IF(N641="zákl. přenesená",J641,0)</f>
        <v>0</v>
      </c>
      <c r="BH641" s="232">
        <f>IF(N641="sníž. přenesená",J641,0)</f>
        <v>0</v>
      </c>
      <c r="BI641" s="232">
        <f>IF(N641="nulová",J641,0)</f>
        <v>0</v>
      </c>
      <c r="BJ641" s="24" t="s">
        <v>24</v>
      </c>
      <c r="BK641" s="232">
        <f>ROUND(I641*H641,2)</f>
        <v>0</v>
      </c>
      <c r="BL641" s="24" t="s">
        <v>239</v>
      </c>
      <c r="BM641" s="24" t="s">
        <v>1085</v>
      </c>
    </row>
    <row r="642" spans="2:47" s="1" customFormat="1" ht="13.5">
      <c r="B642" s="46"/>
      <c r="C642" s="74"/>
      <c r="D642" s="235" t="s">
        <v>378</v>
      </c>
      <c r="E642" s="74"/>
      <c r="F642" s="276" t="s">
        <v>1066</v>
      </c>
      <c r="G642" s="74"/>
      <c r="H642" s="74"/>
      <c r="I642" s="191"/>
      <c r="J642" s="74"/>
      <c r="K642" s="74"/>
      <c r="L642" s="72"/>
      <c r="M642" s="277"/>
      <c r="N642" s="47"/>
      <c r="O642" s="47"/>
      <c r="P642" s="47"/>
      <c r="Q642" s="47"/>
      <c r="R642" s="47"/>
      <c r="S642" s="47"/>
      <c r="T642" s="95"/>
      <c r="AT642" s="24" t="s">
        <v>378</v>
      </c>
      <c r="AU642" s="24" t="s">
        <v>82</v>
      </c>
    </row>
    <row r="643" spans="2:51" s="12" customFormat="1" ht="13.5">
      <c r="B643" s="244"/>
      <c r="C643" s="245"/>
      <c r="D643" s="235" t="s">
        <v>162</v>
      </c>
      <c r="E643" s="246" t="s">
        <v>22</v>
      </c>
      <c r="F643" s="247" t="s">
        <v>1086</v>
      </c>
      <c r="G643" s="245"/>
      <c r="H643" s="248">
        <v>2</v>
      </c>
      <c r="I643" s="249"/>
      <c r="J643" s="245"/>
      <c r="K643" s="245"/>
      <c r="L643" s="250"/>
      <c r="M643" s="251"/>
      <c r="N643" s="252"/>
      <c r="O643" s="252"/>
      <c r="P643" s="252"/>
      <c r="Q643" s="252"/>
      <c r="R643" s="252"/>
      <c r="S643" s="252"/>
      <c r="T643" s="253"/>
      <c r="AT643" s="254" t="s">
        <v>162</v>
      </c>
      <c r="AU643" s="254" t="s">
        <v>82</v>
      </c>
      <c r="AV643" s="12" t="s">
        <v>82</v>
      </c>
      <c r="AW643" s="12" t="s">
        <v>37</v>
      </c>
      <c r="AX643" s="12" t="s">
        <v>24</v>
      </c>
      <c r="AY643" s="254" t="s">
        <v>153</v>
      </c>
    </row>
    <row r="644" spans="2:65" s="1" customFormat="1" ht="25.5" customHeight="1">
      <c r="B644" s="46"/>
      <c r="C644" s="221" t="s">
        <v>1087</v>
      </c>
      <c r="D644" s="221" t="s">
        <v>155</v>
      </c>
      <c r="E644" s="222" t="s">
        <v>1088</v>
      </c>
      <c r="F644" s="223" t="s">
        <v>1089</v>
      </c>
      <c r="G644" s="224" t="s">
        <v>290</v>
      </c>
      <c r="H644" s="225">
        <v>2</v>
      </c>
      <c r="I644" s="226"/>
      <c r="J644" s="227">
        <f>ROUND(I644*H644,2)</f>
        <v>0</v>
      </c>
      <c r="K644" s="223" t="s">
        <v>22</v>
      </c>
      <c r="L644" s="72"/>
      <c r="M644" s="228" t="s">
        <v>22</v>
      </c>
      <c r="N644" s="229" t="s">
        <v>44</v>
      </c>
      <c r="O644" s="47"/>
      <c r="P644" s="230">
        <f>O644*H644</f>
        <v>0</v>
      </c>
      <c r="Q644" s="230">
        <v>0</v>
      </c>
      <c r="R644" s="230">
        <f>Q644*H644</f>
        <v>0</v>
      </c>
      <c r="S644" s="230">
        <v>0</v>
      </c>
      <c r="T644" s="231">
        <f>S644*H644</f>
        <v>0</v>
      </c>
      <c r="AR644" s="24" t="s">
        <v>239</v>
      </c>
      <c r="AT644" s="24" t="s">
        <v>155</v>
      </c>
      <c r="AU644" s="24" t="s">
        <v>82</v>
      </c>
      <c r="AY644" s="24" t="s">
        <v>153</v>
      </c>
      <c r="BE644" s="232">
        <f>IF(N644="základní",J644,0)</f>
        <v>0</v>
      </c>
      <c r="BF644" s="232">
        <f>IF(N644="snížená",J644,0)</f>
        <v>0</v>
      </c>
      <c r="BG644" s="232">
        <f>IF(N644="zákl. přenesená",J644,0)</f>
        <v>0</v>
      </c>
      <c r="BH644" s="232">
        <f>IF(N644="sníž. přenesená",J644,0)</f>
        <v>0</v>
      </c>
      <c r="BI644" s="232">
        <f>IF(N644="nulová",J644,0)</f>
        <v>0</v>
      </c>
      <c r="BJ644" s="24" t="s">
        <v>24</v>
      </c>
      <c r="BK644" s="232">
        <f>ROUND(I644*H644,2)</f>
        <v>0</v>
      </c>
      <c r="BL644" s="24" t="s">
        <v>239</v>
      </c>
      <c r="BM644" s="24" t="s">
        <v>1090</v>
      </c>
    </row>
    <row r="645" spans="2:47" s="1" customFormat="1" ht="13.5">
      <c r="B645" s="46"/>
      <c r="C645" s="74"/>
      <c r="D645" s="235" t="s">
        <v>378</v>
      </c>
      <c r="E645" s="74"/>
      <c r="F645" s="276" t="s">
        <v>1066</v>
      </c>
      <c r="G645" s="74"/>
      <c r="H645" s="74"/>
      <c r="I645" s="191"/>
      <c r="J645" s="74"/>
      <c r="K645" s="74"/>
      <c r="L645" s="72"/>
      <c r="M645" s="277"/>
      <c r="N645" s="47"/>
      <c r="O645" s="47"/>
      <c r="P645" s="47"/>
      <c r="Q645" s="47"/>
      <c r="R645" s="47"/>
      <c r="S645" s="47"/>
      <c r="T645" s="95"/>
      <c r="AT645" s="24" t="s">
        <v>378</v>
      </c>
      <c r="AU645" s="24" t="s">
        <v>82</v>
      </c>
    </row>
    <row r="646" spans="2:51" s="12" customFormat="1" ht="13.5">
      <c r="B646" s="244"/>
      <c r="C646" s="245"/>
      <c r="D646" s="235" t="s">
        <v>162</v>
      </c>
      <c r="E646" s="246" t="s">
        <v>22</v>
      </c>
      <c r="F646" s="247" t="s">
        <v>1086</v>
      </c>
      <c r="G646" s="245"/>
      <c r="H646" s="248">
        <v>2</v>
      </c>
      <c r="I646" s="249"/>
      <c r="J646" s="245"/>
      <c r="K646" s="245"/>
      <c r="L646" s="250"/>
      <c r="M646" s="251"/>
      <c r="N646" s="252"/>
      <c r="O646" s="252"/>
      <c r="P646" s="252"/>
      <c r="Q646" s="252"/>
      <c r="R646" s="252"/>
      <c r="S646" s="252"/>
      <c r="T646" s="253"/>
      <c r="AT646" s="254" t="s">
        <v>162</v>
      </c>
      <c r="AU646" s="254" t="s">
        <v>82</v>
      </c>
      <c r="AV646" s="12" t="s">
        <v>82</v>
      </c>
      <c r="AW646" s="12" t="s">
        <v>37</v>
      </c>
      <c r="AX646" s="12" t="s">
        <v>24</v>
      </c>
      <c r="AY646" s="254" t="s">
        <v>153</v>
      </c>
    </row>
    <row r="647" spans="2:63" s="10" customFormat="1" ht="29.85" customHeight="1">
      <c r="B647" s="205"/>
      <c r="C647" s="206"/>
      <c r="D647" s="207" t="s">
        <v>72</v>
      </c>
      <c r="E647" s="219" t="s">
        <v>1091</v>
      </c>
      <c r="F647" s="219" t="s">
        <v>1092</v>
      </c>
      <c r="G647" s="206"/>
      <c r="H647" s="206"/>
      <c r="I647" s="209"/>
      <c r="J647" s="220">
        <f>BK647</f>
        <v>0</v>
      </c>
      <c r="K647" s="206"/>
      <c r="L647" s="211"/>
      <c r="M647" s="212"/>
      <c r="N647" s="213"/>
      <c r="O647" s="213"/>
      <c r="P647" s="214">
        <f>SUM(P648:P664)</f>
        <v>0</v>
      </c>
      <c r="Q647" s="213"/>
      <c r="R647" s="214">
        <f>SUM(R648:R664)</f>
        <v>0.46280727999999993</v>
      </c>
      <c r="S647" s="213"/>
      <c r="T647" s="215">
        <f>SUM(T648:T664)</f>
        <v>0</v>
      </c>
      <c r="AR647" s="216" t="s">
        <v>82</v>
      </c>
      <c r="AT647" s="217" t="s">
        <v>72</v>
      </c>
      <c r="AU647" s="217" t="s">
        <v>24</v>
      </c>
      <c r="AY647" s="216" t="s">
        <v>153</v>
      </c>
      <c r="BK647" s="218">
        <f>SUM(BK648:BK664)</f>
        <v>0</v>
      </c>
    </row>
    <row r="648" spans="2:65" s="1" customFormat="1" ht="25.5" customHeight="1">
      <c r="B648" s="46"/>
      <c r="C648" s="221" t="s">
        <v>1093</v>
      </c>
      <c r="D648" s="221" t="s">
        <v>155</v>
      </c>
      <c r="E648" s="222" t="s">
        <v>1094</v>
      </c>
      <c r="F648" s="223" t="s">
        <v>1095</v>
      </c>
      <c r="G648" s="224" t="s">
        <v>187</v>
      </c>
      <c r="H648" s="225">
        <v>8.1</v>
      </c>
      <c r="I648" s="226"/>
      <c r="J648" s="227">
        <f>ROUND(I648*H648,2)</f>
        <v>0</v>
      </c>
      <c r="K648" s="223" t="s">
        <v>22</v>
      </c>
      <c r="L648" s="72"/>
      <c r="M648" s="228" t="s">
        <v>22</v>
      </c>
      <c r="N648" s="229" t="s">
        <v>44</v>
      </c>
      <c r="O648" s="47"/>
      <c r="P648" s="230">
        <f>O648*H648</f>
        <v>0</v>
      </c>
      <c r="Q648" s="230">
        <v>0</v>
      </c>
      <c r="R648" s="230">
        <f>Q648*H648</f>
        <v>0</v>
      </c>
      <c r="S648" s="230">
        <v>0</v>
      </c>
      <c r="T648" s="231">
        <f>S648*H648</f>
        <v>0</v>
      </c>
      <c r="AR648" s="24" t="s">
        <v>239</v>
      </c>
      <c r="AT648" s="24" t="s">
        <v>155</v>
      </c>
      <c r="AU648" s="24" t="s">
        <v>82</v>
      </c>
      <c r="AY648" s="24" t="s">
        <v>153</v>
      </c>
      <c r="BE648" s="232">
        <f>IF(N648="základní",J648,0)</f>
        <v>0</v>
      </c>
      <c r="BF648" s="232">
        <f>IF(N648="snížená",J648,0)</f>
        <v>0</v>
      </c>
      <c r="BG648" s="232">
        <f>IF(N648="zákl. přenesená",J648,0)</f>
        <v>0</v>
      </c>
      <c r="BH648" s="232">
        <f>IF(N648="sníž. přenesená",J648,0)</f>
        <v>0</v>
      </c>
      <c r="BI648" s="232">
        <f>IF(N648="nulová",J648,0)</f>
        <v>0</v>
      </c>
      <c r="BJ648" s="24" t="s">
        <v>24</v>
      </c>
      <c r="BK648" s="232">
        <f>ROUND(I648*H648,2)</f>
        <v>0</v>
      </c>
      <c r="BL648" s="24" t="s">
        <v>239</v>
      </c>
      <c r="BM648" s="24" t="s">
        <v>1096</v>
      </c>
    </row>
    <row r="649" spans="2:51" s="12" customFormat="1" ht="13.5">
      <c r="B649" s="244"/>
      <c r="C649" s="245"/>
      <c r="D649" s="235" t="s">
        <v>162</v>
      </c>
      <c r="E649" s="246" t="s">
        <v>22</v>
      </c>
      <c r="F649" s="247" t="s">
        <v>1097</v>
      </c>
      <c r="G649" s="245"/>
      <c r="H649" s="248">
        <v>8.1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AT649" s="254" t="s">
        <v>162</v>
      </c>
      <c r="AU649" s="254" t="s">
        <v>82</v>
      </c>
      <c r="AV649" s="12" t="s">
        <v>82</v>
      </c>
      <c r="AW649" s="12" t="s">
        <v>37</v>
      </c>
      <c r="AX649" s="12" t="s">
        <v>24</v>
      </c>
      <c r="AY649" s="254" t="s">
        <v>153</v>
      </c>
    </row>
    <row r="650" spans="2:65" s="1" customFormat="1" ht="16.5" customHeight="1">
      <c r="B650" s="46"/>
      <c r="C650" s="221" t="s">
        <v>1098</v>
      </c>
      <c r="D650" s="221" t="s">
        <v>155</v>
      </c>
      <c r="E650" s="222" t="s">
        <v>1099</v>
      </c>
      <c r="F650" s="223" t="s">
        <v>1100</v>
      </c>
      <c r="G650" s="224" t="s">
        <v>187</v>
      </c>
      <c r="H650" s="225">
        <v>7.5</v>
      </c>
      <c r="I650" s="226"/>
      <c r="J650" s="227">
        <f>ROUND(I650*H650,2)</f>
        <v>0</v>
      </c>
      <c r="K650" s="223" t="s">
        <v>22</v>
      </c>
      <c r="L650" s="72"/>
      <c r="M650" s="228" t="s">
        <v>22</v>
      </c>
      <c r="N650" s="229" t="s">
        <v>44</v>
      </c>
      <c r="O650" s="47"/>
      <c r="P650" s="230">
        <f>O650*H650</f>
        <v>0</v>
      </c>
      <c r="Q650" s="230">
        <v>0</v>
      </c>
      <c r="R650" s="230">
        <f>Q650*H650</f>
        <v>0</v>
      </c>
      <c r="S650" s="230">
        <v>0</v>
      </c>
      <c r="T650" s="231">
        <f>S650*H650</f>
        <v>0</v>
      </c>
      <c r="AR650" s="24" t="s">
        <v>239</v>
      </c>
      <c r="AT650" s="24" t="s">
        <v>155</v>
      </c>
      <c r="AU650" s="24" t="s">
        <v>82</v>
      </c>
      <c r="AY650" s="24" t="s">
        <v>153</v>
      </c>
      <c r="BE650" s="232">
        <f>IF(N650="základní",J650,0)</f>
        <v>0</v>
      </c>
      <c r="BF650" s="232">
        <f>IF(N650="snížená",J650,0)</f>
        <v>0</v>
      </c>
      <c r="BG650" s="232">
        <f>IF(N650="zákl. přenesená",J650,0)</f>
        <v>0</v>
      </c>
      <c r="BH650" s="232">
        <f>IF(N650="sníž. přenesená",J650,0)</f>
        <v>0</v>
      </c>
      <c r="BI650" s="232">
        <f>IF(N650="nulová",J650,0)</f>
        <v>0</v>
      </c>
      <c r="BJ650" s="24" t="s">
        <v>24</v>
      </c>
      <c r="BK650" s="232">
        <f>ROUND(I650*H650,2)</f>
        <v>0</v>
      </c>
      <c r="BL650" s="24" t="s">
        <v>239</v>
      </c>
      <c r="BM650" s="24" t="s">
        <v>1101</v>
      </c>
    </row>
    <row r="651" spans="2:51" s="11" customFormat="1" ht="13.5">
      <c r="B651" s="233"/>
      <c r="C651" s="234"/>
      <c r="D651" s="235" t="s">
        <v>162</v>
      </c>
      <c r="E651" s="236" t="s">
        <v>22</v>
      </c>
      <c r="F651" s="237" t="s">
        <v>275</v>
      </c>
      <c r="G651" s="234"/>
      <c r="H651" s="236" t="s">
        <v>22</v>
      </c>
      <c r="I651" s="238"/>
      <c r="J651" s="234"/>
      <c r="K651" s="234"/>
      <c r="L651" s="239"/>
      <c r="M651" s="240"/>
      <c r="N651" s="241"/>
      <c r="O651" s="241"/>
      <c r="P651" s="241"/>
      <c r="Q651" s="241"/>
      <c r="R651" s="241"/>
      <c r="S651" s="241"/>
      <c r="T651" s="242"/>
      <c r="AT651" s="243" t="s">
        <v>162</v>
      </c>
      <c r="AU651" s="243" t="s">
        <v>82</v>
      </c>
      <c r="AV651" s="11" t="s">
        <v>24</v>
      </c>
      <c r="AW651" s="11" t="s">
        <v>37</v>
      </c>
      <c r="AX651" s="11" t="s">
        <v>73</v>
      </c>
      <c r="AY651" s="243" t="s">
        <v>153</v>
      </c>
    </row>
    <row r="652" spans="2:51" s="12" customFormat="1" ht="13.5">
      <c r="B652" s="244"/>
      <c r="C652" s="245"/>
      <c r="D652" s="235" t="s">
        <v>162</v>
      </c>
      <c r="E652" s="246" t="s">
        <v>22</v>
      </c>
      <c r="F652" s="247" t="s">
        <v>1102</v>
      </c>
      <c r="G652" s="245"/>
      <c r="H652" s="248">
        <v>7.5</v>
      </c>
      <c r="I652" s="249"/>
      <c r="J652" s="245"/>
      <c r="K652" s="245"/>
      <c r="L652" s="250"/>
      <c r="M652" s="251"/>
      <c r="N652" s="252"/>
      <c r="O652" s="252"/>
      <c r="P652" s="252"/>
      <c r="Q652" s="252"/>
      <c r="R652" s="252"/>
      <c r="S652" s="252"/>
      <c r="T652" s="253"/>
      <c r="AT652" s="254" t="s">
        <v>162</v>
      </c>
      <c r="AU652" s="254" t="s">
        <v>82</v>
      </c>
      <c r="AV652" s="12" t="s">
        <v>82</v>
      </c>
      <c r="AW652" s="12" t="s">
        <v>37</v>
      </c>
      <c r="AX652" s="12" t="s">
        <v>24</v>
      </c>
      <c r="AY652" s="254" t="s">
        <v>153</v>
      </c>
    </row>
    <row r="653" spans="2:65" s="1" customFormat="1" ht="25.5" customHeight="1">
      <c r="B653" s="46"/>
      <c r="C653" s="221" t="s">
        <v>1103</v>
      </c>
      <c r="D653" s="221" t="s">
        <v>155</v>
      </c>
      <c r="E653" s="222" t="s">
        <v>1104</v>
      </c>
      <c r="F653" s="223" t="s">
        <v>1105</v>
      </c>
      <c r="G653" s="224" t="s">
        <v>187</v>
      </c>
      <c r="H653" s="225">
        <v>109.044</v>
      </c>
      <c r="I653" s="226"/>
      <c r="J653" s="227">
        <f>ROUND(I653*H653,2)</f>
        <v>0</v>
      </c>
      <c r="K653" s="223" t="s">
        <v>22</v>
      </c>
      <c r="L653" s="72"/>
      <c r="M653" s="228" t="s">
        <v>22</v>
      </c>
      <c r="N653" s="229" t="s">
        <v>44</v>
      </c>
      <c r="O653" s="47"/>
      <c r="P653" s="230">
        <f>O653*H653</f>
        <v>0</v>
      </c>
      <c r="Q653" s="230">
        <v>0.00062</v>
      </c>
      <c r="R653" s="230">
        <f>Q653*H653</f>
        <v>0.06760727999999999</v>
      </c>
      <c r="S653" s="230">
        <v>0</v>
      </c>
      <c r="T653" s="231">
        <f>S653*H653</f>
        <v>0</v>
      </c>
      <c r="AR653" s="24" t="s">
        <v>239</v>
      </c>
      <c r="AT653" s="24" t="s">
        <v>155</v>
      </c>
      <c r="AU653" s="24" t="s">
        <v>82</v>
      </c>
      <c r="AY653" s="24" t="s">
        <v>153</v>
      </c>
      <c r="BE653" s="232">
        <f>IF(N653="základní",J653,0)</f>
        <v>0</v>
      </c>
      <c r="BF653" s="232">
        <f>IF(N653="snížená",J653,0)</f>
        <v>0</v>
      </c>
      <c r="BG653" s="232">
        <f>IF(N653="zákl. přenesená",J653,0)</f>
        <v>0</v>
      </c>
      <c r="BH653" s="232">
        <f>IF(N653="sníž. přenesená",J653,0)</f>
        <v>0</v>
      </c>
      <c r="BI653" s="232">
        <f>IF(N653="nulová",J653,0)</f>
        <v>0</v>
      </c>
      <c r="BJ653" s="24" t="s">
        <v>24</v>
      </c>
      <c r="BK653" s="232">
        <f>ROUND(I653*H653,2)</f>
        <v>0</v>
      </c>
      <c r="BL653" s="24" t="s">
        <v>239</v>
      </c>
      <c r="BM653" s="24" t="s">
        <v>1106</v>
      </c>
    </row>
    <row r="654" spans="2:51" s="11" customFormat="1" ht="13.5">
      <c r="B654" s="233"/>
      <c r="C654" s="234"/>
      <c r="D654" s="235" t="s">
        <v>162</v>
      </c>
      <c r="E654" s="236" t="s">
        <v>22</v>
      </c>
      <c r="F654" s="237" t="s">
        <v>1107</v>
      </c>
      <c r="G654" s="234"/>
      <c r="H654" s="236" t="s">
        <v>22</v>
      </c>
      <c r="I654" s="238"/>
      <c r="J654" s="234"/>
      <c r="K654" s="234"/>
      <c r="L654" s="239"/>
      <c r="M654" s="240"/>
      <c r="N654" s="241"/>
      <c r="O654" s="241"/>
      <c r="P654" s="241"/>
      <c r="Q654" s="241"/>
      <c r="R654" s="241"/>
      <c r="S654" s="241"/>
      <c r="T654" s="242"/>
      <c r="AT654" s="243" t="s">
        <v>162</v>
      </c>
      <c r="AU654" s="243" t="s">
        <v>82</v>
      </c>
      <c r="AV654" s="11" t="s">
        <v>24</v>
      </c>
      <c r="AW654" s="11" t="s">
        <v>37</v>
      </c>
      <c r="AX654" s="11" t="s">
        <v>73</v>
      </c>
      <c r="AY654" s="243" t="s">
        <v>153</v>
      </c>
    </row>
    <row r="655" spans="2:51" s="11" customFormat="1" ht="13.5">
      <c r="B655" s="233"/>
      <c r="C655" s="234"/>
      <c r="D655" s="235" t="s">
        <v>162</v>
      </c>
      <c r="E655" s="236" t="s">
        <v>22</v>
      </c>
      <c r="F655" s="237" t="s">
        <v>1108</v>
      </c>
      <c r="G655" s="234"/>
      <c r="H655" s="236" t="s">
        <v>22</v>
      </c>
      <c r="I655" s="238"/>
      <c r="J655" s="234"/>
      <c r="K655" s="234"/>
      <c r="L655" s="239"/>
      <c r="M655" s="240"/>
      <c r="N655" s="241"/>
      <c r="O655" s="241"/>
      <c r="P655" s="241"/>
      <c r="Q655" s="241"/>
      <c r="R655" s="241"/>
      <c r="S655" s="241"/>
      <c r="T655" s="242"/>
      <c r="AT655" s="243" t="s">
        <v>162</v>
      </c>
      <c r="AU655" s="243" t="s">
        <v>82</v>
      </c>
      <c r="AV655" s="11" t="s">
        <v>24</v>
      </c>
      <c r="AW655" s="11" t="s">
        <v>37</v>
      </c>
      <c r="AX655" s="11" t="s">
        <v>73</v>
      </c>
      <c r="AY655" s="243" t="s">
        <v>153</v>
      </c>
    </row>
    <row r="656" spans="2:51" s="12" customFormat="1" ht="13.5">
      <c r="B656" s="244"/>
      <c r="C656" s="245"/>
      <c r="D656" s="235" t="s">
        <v>162</v>
      </c>
      <c r="E656" s="246" t="s">
        <v>22</v>
      </c>
      <c r="F656" s="247" t="s">
        <v>1109</v>
      </c>
      <c r="G656" s="245"/>
      <c r="H656" s="248">
        <v>109.044</v>
      </c>
      <c r="I656" s="249"/>
      <c r="J656" s="245"/>
      <c r="K656" s="245"/>
      <c r="L656" s="250"/>
      <c r="M656" s="251"/>
      <c r="N656" s="252"/>
      <c r="O656" s="252"/>
      <c r="P656" s="252"/>
      <c r="Q656" s="252"/>
      <c r="R656" s="252"/>
      <c r="S656" s="252"/>
      <c r="T656" s="253"/>
      <c r="AT656" s="254" t="s">
        <v>162</v>
      </c>
      <c r="AU656" s="254" t="s">
        <v>82</v>
      </c>
      <c r="AV656" s="12" t="s">
        <v>82</v>
      </c>
      <c r="AW656" s="12" t="s">
        <v>37</v>
      </c>
      <c r="AX656" s="12" t="s">
        <v>24</v>
      </c>
      <c r="AY656" s="254" t="s">
        <v>153</v>
      </c>
    </row>
    <row r="657" spans="2:65" s="1" customFormat="1" ht="16.5" customHeight="1">
      <c r="B657" s="46"/>
      <c r="C657" s="221" t="s">
        <v>1110</v>
      </c>
      <c r="D657" s="221" t="s">
        <v>155</v>
      </c>
      <c r="E657" s="222" t="s">
        <v>1111</v>
      </c>
      <c r="F657" s="223" t="s">
        <v>1112</v>
      </c>
      <c r="G657" s="224" t="s">
        <v>158</v>
      </c>
      <c r="H657" s="225">
        <v>3.8</v>
      </c>
      <c r="I657" s="226"/>
      <c r="J657" s="227">
        <f>ROUND(I657*H657,2)</f>
        <v>0</v>
      </c>
      <c r="K657" s="223" t="s">
        <v>159</v>
      </c>
      <c r="L657" s="72"/>
      <c r="M657" s="228" t="s">
        <v>22</v>
      </c>
      <c r="N657" s="229" t="s">
        <v>44</v>
      </c>
      <c r="O657" s="47"/>
      <c r="P657" s="230">
        <f>O657*H657</f>
        <v>0</v>
      </c>
      <c r="Q657" s="230">
        <v>0.0039</v>
      </c>
      <c r="R657" s="230">
        <f>Q657*H657</f>
        <v>0.014819999999999998</v>
      </c>
      <c r="S657" s="230">
        <v>0</v>
      </c>
      <c r="T657" s="231">
        <f>S657*H657</f>
        <v>0</v>
      </c>
      <c r="AR657" s="24" t="s">
        <v>239</v>
      </c>
      <c r="AT657" s="24" t="s">
        <v>155</v>
      </c>
      <c r="AU657" s="24" t="s">
        <v>82</v>
      </c>
      <c r="AY657" s="24" t="s">
        <v>153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24" t="s">
        <v>24</v>
      </c>
      <c r="BK657" s="232">
        <f>ROUND(I657*H657,2)</f>
        <v>0</v>
      </c>
      <c r="BL657" s="24" t="s">
        <v>239</v>
      </c>
      <c r="BM657" s="24" t="s">
        <v>1113</v>
      </c>
    </row>
    <row r="658" spans="2:51" s="11" customFormat="1" ht="13.5">
      <c r="B658" s="233"/>
      <c r="C658" s="234"/>
      <c r="D658" s="235" t="s">
        <v>162</v>
      </c>
      <c r="E658" s="236" t="s">
        <v>22</v>
      </c>
      <c r="F658" s="237" t="s">
        <v>243</v>
      </c>
      <c r="G658" s="234"/>
      <c r="H658" s="236" t="s">
        <v>22</v>
      </c>
      <c r="I658" s="238"/>
      <c r="J658" s="234"/>
      <c r="K658" s="234"/>
      <c r="L658" s="239"/>
      <c r="M658" s="240"/>
      <c r="N658" s="241"/>
      <c r="O658" s="241"/>
      <c r="P658" s="241"/>
      <c r="Q658" s="241"/>
      <c r="R658" s="241"/>
      <c r="S658" s="241"/>
      <c r="T658" s="242"/>
      <c r="AT658" s="243" t="s">
        <v>162</v>
      </c>
      <c r="AU658" s="243" t="s">
        <v>82</v>
      </c>
      <c r="AV658" s="11" t="s">
        <v>24</v>
      </c>
      <c r="AW658" s="11" t="s">
        <v>37</v>
      </c>
      <c r="AX658" s="11" t="s">
        <v>73</v>
      </c>
      <c r="AY658" s="243" t="s">
        <v>153</v>
      </c>
    </row>
    <row r="659" spans="2:51" s="11" customFormat="1" ht="13.5">
      <c r="B659" s="233"/>
      <c r="C659" s="234"/>
      <c r="D659" s="235" t="s">
        <v>162</v>
      </c>
      <c r="E659" s="236" t="s">
        <v>22</v>
      </c>
      <c r="F659" s="237" t="s">
        <v>557</v>
      </c>
      <c r="G659" s="234"/>
      <c r="H659" s="236" t="s">
        <v>22</v>
      </c>
      <c r="I659" s="238"/>
      <c r="J659" s="234"/>
      <c r="K659" s="234"/>
      <c r="L659" s="239"/>
      <c r="M659" s="240"/>
      <c r="N659" s="241"/>
      <c r="O659" s="241"/>
      <c r="P659" s="241"/>
      <c r="Q659" s="241"/>
      <c r="R659" s="241"/>
      <c r="S659" s="241"/>
      <c r="T659" s="242"/>
      <c r="AT659" s="243" t="s">
        <v>162</v>
      </c>
      <c r="AU659" s="243" t="s">
        <v>82</v>
      </c>
      <c r="AV659" s="11" t="s">
        <v>24</v>
      </c>
      <c r="AW659" s="11" t="s">
        <v>37</v>
      </c>
      <c r="AX659" s="11" t="s">
        <v>73</v>
      </c>
      <c r="AY659" s="243" t="s">
        <v>153</v>
      </c>
    </row>
    <row r="660" spans="2:51" s="12" customFormat="1" ht="13.5">
      <c r="B660" s="244"/>
      <c r="C660" s="245"/>
      <c r="D660" s="235" t="s">
        <v>162</v>
      </c>
      <c r="E660" s="246" t="s">
        <v>22</v>
      </c>
      <c r="F660" s="247" t="s">
        <v>558</v>
      </c>
      <c r="G660" s="245"/>
      <c r="H660" s="248">
        <v>3.8</v>
      </c>
      <c r="I660" s="249"/>
      <c r="J660" s="245"/>
      <c r="K660" s="245"/>
      <c r="L660" s="250"/>
      <c r="M660" s="251"/>
      <c r="N660" s="252"/>
      <c r="O660" s="252"/>
      <c r="P660" s="252"/>
      <c r="Q660" s="252"/>
      <c r="R660" s="252"/>
      <c r="S660" s="252"/>
      <c r="T660" s="253"/>
      <c r="AT660" s="254" t="s">
        <v>162</v>
      </c>
      <c r="AU660" s="254" t="s">
        <v>82</v>
      </c>
      <c r="AV660" s="12" t="s">
        <v>82</v>
      </c>
      <c r="AW660" s="12" t="s">
        <v>37</v>
      </c>
      <c r="AX660" s="12" t="s">
        <v>24</v>
      </c>
      <c r="AY660" s="254" t="s">
        <v>153</v>
      </c>
    </row>
    <row r="661" spans="2:65" s="1" customFormat="1" ht="16.5" customHeight="1">
      <c r="B661" s="46"/>
      <c r="C661" s="266" t="s">
        <v>1114</v>
      </c>
      <c r="D661" s="266" t="s">
        <v>246</v>
      </c>
      <c r="E661" s="267" t="s">
        <v>1115</v>
      </c>
      <c r="F661" s="268" t="s">
        <v>1116</v>
      </c>
      <c r="G661" s="269" t="s">
        <v>158</v>
      </c>
      <c r="H661" s="270">
        <v>4.18</v>
      </c>
      <c r="I661" s="271"/>
      <c r="J661" s="272">
        <f>ROUND(I661*H661,2)</f>
        <v>0</v>
      </c>
      <c r="K661" s="268" t="s">
        <v>159</v>
      </c>
      <c r="L661" s="273"/>
      <c r="M661" s="274" t="s">
        <v>22</v>
      </c>
      <c r="N661" s="275" t="s">
        <v>44</v>
      </c>
      <c r="O661" s="47"/>
      <c r="P661" s="230">
        <f>O661*H661</f>
        <v>0</v>
      </c>
      <c r="Q661" s="230">
        <v>0.091</v>
      </c>
      <c r="R661" s="230">
        <f>Q661*H661</f>
        <v>0.38037999999999994</v>
      </c>
      <c r="S661" s="230">
        <v>0</v>
      </c>
      <c r="T661" s="231">
        <f>S661*H661</f>
        <v>0</v>
      </c>
      <c r="AR661" s="24" t="s">
        <v>199</v>
      </c>
      <c r="AT661" s="24" t="s">
        <v>246</v>
      </c>
      <c r="AU661" s="24" t="s">
        <v>82</v>
      </c>
      <c r="AY661" s="24" t="s">
        <v>153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24" t="s">
        <v>24</v>
      </c>
      <c r="BK661" s="232">
        <f>ROUND(I661*H661,2)</f>
        <v>0</v>
      </c>
      <c r="BL661" s="24" t="s">
        <v>160</v>
      </c>
      <c r="BM661" s="24" t="s">
        <v>1117</v>
      </c>
    </row>
    <row r="662" spans="2:47" s="1" customFormat="1" ht="13.5">
      <c r="B662" s="46"/>
      <c r="C662" s="74"/>
      <c r="D662" s="235" t="s">
        <v>378</v>
      </c>
      <c r="E662" s="74"/>
      <c r="F662" s="276" t="s">
        <v>1118</v>
      </c>
      <c r="G662" s="74"/>
      <c r="H662" s="74"/>
      <c r="I662" s="191"/>
      <c r="J662" s="74"/>
      <c r="K662" s="74"/>
      <c r="L662" s="72"/>
      <c r="M662" s="277"/>
      <c r="N662" s="47"/>
      <c r="O662" s="47"/>
      <c r="P662" s="47"/>
      <c r="Q662" s="47"/>
      <c r="R662" s="47"/>
      <c r="S662" s="47"/>
      <c r="T662" s="95"/>
      <c r="AT662" s="24" t="s">
        <v>378</v>
      </c>
      <c r="AU662" s="24" t="s">
        <v>82</v>
      </c>
    </row>
    <row r="663" spans="2:51" s="12" customFormat="1" ht="13.5">
      <c r="B663" s="244"/>
      <c r="C663" s="245"/>
      <c r="D663" s="235" t="s">
        <v>162</v>
      </c>
      <c r="E663" s="246" t="s">
        <v>22</v>
      </c>
      <c r="F663" s="247" t="s">
        <v>1119</v>
      </c>
      <c r="G663" s="245"/>
      <c r="H663" s="248">
        <v>4.18</v>
      </c>
      <c r="I663" s="249"/>
      <c r="J663" s="245"/>
      <c r="K663" s="245"/>
      <c r="L663" s="250"/>
      <c r="M663" s="251"/>
      <c r="N663" s="252"/>
      <c r="O663" s="252"/>
      <c r="P663" s="252"/>
      <c r="Q663" s="252"/>
      <c r="R663" s="252"/>
      <c r="S663" s="252"/>
      <c r="T663" s="253"/>
      <c r="AT663" s="254" t="s">
        <v>162</v>
      </c>
      <c r="AU663" s="254" t="s">
        <v>82</v>
      </c>
      <c r="AV663" s="12" t="s">
        <v>82</v>
      </c>
      <c r="AW663" s="12" t="s">
        <v>37</v>
      </c>
      <c r="AX663" s="12" t="s">
        <v>24</v>
      </c>
      <c r="AY663" s="254" t="s">
        <v>153</v>
      </c>
    </row>
    <row r="664" spans="2:65" s="1" customFormat="1" ht="16.5" customHeight="1">
      <c r="B664" s="46"/>
      <c r="C664" s="221" t="s">
        <v>1120</v>
      </c>
      <c r="D664" s="221" t="s">
        <v>155</v>
      </c>
      <c r="E664" s="222" t="s">
        <v>1121</v>
      </c>
      <c r="F664" s="223" t="s">
        <v>1122</v>
      </c>
      <c r="G664" s="224" t="s">
        <v>778</v>
      </c>
      <c r="H664" s="225">
        <v>1</v>
      </c>
      <c r="I664" s="226"/>
      <c r="J664" s="227">
        <f>ROUND(I664*H664,2)</f>
        <v>0</v>
      </c>
      <c r="K664" s="223" t="s">
        <v>22</v>
      </c>
      <c r="L664" s="72"/>
      <c r="M664" s="228" t="s">
        <v>22</v>
      </c>
      <c r="N664" s="229" t="s">
        <v>44</v>
      </c>
      <c r="O664" s="47"/>
      <c r="P664" s="230">
        <f>O664*H664</f>
        <v>0</v>
      </c>
      <c r="Q664" s="230">
        <v>0</v>
      </c>
      <c r="R664" s="230">
        <f>Q664*H664</f>
        <v>0</v>
      </c>
      <c r="S664" s="230">
        <v>0</v>
      </c>
      <c r="T664" s="231">
        <f>S664*H664</f>
        <v>0</v>
      </c>
      <c r="AR664" s="24" t="s">
        <v>239</v>
      </c>
      <c r="AT664" s="24" t="s">
        <v>155</v>
      </c>
      <c r="AU664" s="24" t="s">
        <v>82</v>
      </c>
      <c r="AY664" s="24" t="s">
        <v>153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24" t="s">
        <v>24</v>
      </c>
      <c r="BK664" s="232">
        <f>ROUND(I664*H664,2)</f>
        <v>0</v>
      </c>
      <c r="BL664" s="24" t="s">
        <v>239</v>
      </c>
      <c r="BM664" s="24" t="s">
        <v>1123</v>
      </c>
    </row>
    <row r="665" spans="2:63" s="10" customFormat="1" ht="29.85" customHeight="1">
      <c r="B665" s="205"/>
      <c r="C665" s="206"/>
      <c r="D665" s="207" t="s">
        <v>72</v>
      </c>
      <c r="E665" s="219" t="s">
        <v>1124</v>
      </c>
      <c r="F665" s="219" t="s">
        <v>1125</v>
      </c>
      <c r="G665" s="206"/>
      <c r="H665" s="206"/>
      <c r="I665" s="209"/>
      <c r="J665" s="220">
        <f>BK665</f>
        <v>0</v>
      </c>
      <c r="K665" s="206"/>
      <c r="L665" s="211"/>
      <c r="M665" s="212"/>
      <c r="N665" s="213"/>
      <c r="O665" s="213"/>
      <c r="P665" s="214">
        <f>SUM(P666:P676)</f>
        <v>0</v>
      </c>
      <c r="Q665" s="213"/>
      <c r="R665" s="214">
        <f>SUM(R666:R676)</f>
        <v>0</v>
      </c>
      <c r="S665" s="213"/>
      <c r="T665" s="215">
        <f>SUM(T666:T676)</f>
        <v>0</v>
      </c>
      <c r="AR665" s="216" t="s">
        <v>82</v>
      </c>
      <c r="AT665" s="217" t="s">
        <v>72</v>
      </c>
      <c r="AU665" s="217" t="s">
        <v>24</v>
      </c>
      <c r="AY665" s="216" t="s">
        <v>153</v>
      </c>
      <c r="BK665" s="218">
        <f>SUM(BK666:BK676)</f>
        <v>0</v>
      </c>
    </row>
    <row r="666" spans="2:65" s="1" customFormat="1" ht="16.5" customHeight="1">
      <c r="B666" s="46"/>
      <c r="C666" s="221" t="s">
        <v>1126</v>
      </c>
      <c r="D666" s="221" t="s">
        <v>155</v>
      </c>
      <c r="E666" s="222" t="s">
        <v>1127</v>
      </c>
      <c r="F666" s="223" t="s">
        <v>1128</v>
      </c>
      <c r="G666" s="224" t="s">
        <v>187</v>
      </c>
      <c r="H666" s="225">
        <v>129.05</v>
      </c>
      <c r="I666" s="226"/>
      <c r="J666" s="227">
        <f>ROUND(I666*H666,2)</f>
        <v>0</v>
      </c>
      <c r="K666" s="223" t="s">
        <v>22</v>
      </c>
      <c r="L666" s="72"/>
      <c r="M666" s="228" t="s">
        <v>22</v>
      </c>
      <c r="N666" s="229" t="s">
        <v>44</v>
      </c>
      <c r="O666" s="47"/>
      <c r="P666" s="230">
        <f>O666*H666</f>
        <v>0</v>
      </c>
      <c r="Q666" s="230">
        <v>0</v>
      </c>
      <c r="R666" s="230">
        <f>Q666*H666</f>
        <v>0</v>
      </c>
      <c r="S666" s="230">
        <v>0</v>
      </c>
      <c r="T666" s="231">
        <f>S666*H666</f>
        <v>0</v>
      </c>
      <c r="AR666" s="24" t="s">
        <v>239</v>
      </c>
      <c r="AT666" s="24" t="s">
        <v>155</v>
      </c>
      <c r="AU666" s="24" t="s">
        <v>82</v>
      </c>
      <c r="AY666" s="24" t="s">
        <v>153</v>
      </c>
      <c r="BE666" s="232">
        <f>IF(N666="základní",J666,0)</f>
        <v>0</v>
      </c>
      <c r="BF666" s="232">
        <f>IF(N666="snížená",J666,0)</f>
        <v>0</v>
      </c>
      <c r="BG666" s="232">
        <f>IF(N666="zákl. přenesená",J666,0)</f>
        <v>0</v>
      </c>
      <c r="BH666" s="232">
        <f>IF(N666="sníž. přenesená",J666,0)</f>
        <v>0</v>
      </c>
      <c r="BI666" s="232">
        <f>IF(N666="nulová",J666,0)</f>
        <v>0</v>
      </c>
      <c r="BJ666" s="24" t="s">
        <v>24</v>
      </c>
      <c r="BK666" s="232">
        <f>ROUND(I666*H666,2)</f>
        <v>0</v>
      </c>
      <c r="BL666" s="24" t="s">
        <v>239</v>
      </c>
      <c r="BM666" s="24" t="s">
        <v>1129</v>
      </c>
    </row>
    <row r="667" spans="2:51" s="11" customFormat="1" ht="13.5">
      <c r="B667" s="233"/>
      <c r="C667" s="234"/>
      <c r="D667" s="235" t="s">
        <v>162</v>
      </c>
      <c r="E667" s="236" t="s">
        <v>22</v>
      </c>
      <c r="F667" s="237" t="s">
        <v>544</v>
      </c>
      <c r="G667" s="234"/>
      <c r="H667" s="236" t="s">
        <v>22</v>
      </c>
      <c r="I667" s="238"/>
      <c r="J667" s="234"/>
      <c r="K667" s="234"/>
      <c r="L667" s="239"/>
      <c r="M667" s="240"/>
      <c r="N667" s="241"/>
      <c r="O667" s="241"/>
      <c r="P667" s="241"/>
      <c r="Q667" s="241"/>
      <c r="R667" s="241"/>
      <c r="S667" s="241"/>
      <c r="T667" s="242"/>
      <c r="AT667" s="243" t="s">
        <v>162</v>
      </c>
      <c r="AU667" s="243" t="s">
        <v>82</v>
      </c>
      <c r="AV667" s="11" t="s">
        <v>24</v>
      </c>
      <c r="AW667" s="11" t="s">
        <v>37</v>
      </c>
      <c r="AX667" s="11" t="s">
        <v>73</v>
      </c>
      <c r="AY667" s="243" t="s">
        <v>153</v>
      </c>
    </row>
    <row r="668" spans="2:51" s="11" customFormat="1" ht="13.5">
      <c r="B668" s="233"/>
      <c r="C668" s="234"/>
      <c r="D668" s="235" t="s">
        <v>162</v>
      </c>
      <c r="E668" s="236" t="s">
        <v>22</v>
      </c>
      <c r="F668" s="237" t="s">
        <v>1130</v>
      </c>
      <c r="G668" s="234"/>
      <c r="H668" s="236" t="s">
        <v>22</v>
      </c>
      <c r="I668" s="238"/>
      <c r="J668" s="234"/>
      <c r="K668" s="234"/>
      <c r="L668" s="239"/>
      <c r="M668" s="240"/>
      <c r="N668" s="241"/>
      <c r="O668" s="241"/>
      <c r="P668" s="241"/>
      <c r="Q668" s="241"/>
      <c r="R668" s="241"/>
      <c r="S668" s="241"/>
      <c r="T668" s="242"/>
      <c r="AT668" s="243" t="s">
        <v>162</v>
      </c>
      <c r="AU668" s="243" t="s">
        <v>82</v>
      </c>
      <c r="AV668" s="11" t="s">
        <v>24</v>
      </c>
      <c r="AW668" s="11" t="s">
        <v>37</v>
      </c>
      <c r="AX668" s="11" t="s">
        <v>73</v>
      </c>
      <c r="AY668" s="243" t="s">
        <v>153</v>
      </c>
    </row>
    <row r="669" spans="2:51" s="11" customFormat="1" ht="13.5">
      <c r="B669" s="233"/>
      <c r="C669" s="234"/>
      <c r="D669" s="235" t="s">
        <v>162</v>
      </c>
      <c r="E669" s="236" t="s">
        <v>22</v>
      </c>
      <c r="F669" s="237" t="s">
        <v>1131</v>
      </c>
      <c r="G669" s="234"/>
      <c r="H669" s="236" t="s">
        <v>22</v>
      </c>
      <c r="I669" s="238"/>
      <c r="J669" s="234"/>
      <c r="K669" s="234"/>
      <c r="L669" s="239"/>
      <c r="M669" s="240"/>
      <c r="N669" s="241"/>
      <c r="O669" s="241"/>
      <c r="P669" s="241"/>
      <c r="Q669" s="241"/>
      <c r="R669" s="241"/>
      <c r="S669" s="241"/>
      <c r="T669" s="242"/>
      <c r="AT669" s="243" t="s">
        <v>162</v>
      </c>
      <c r="AU669" s="243" t="s">
        <v>82</v>
      </c>
      <c r="AV669" s="11" t="s">
        <v>24</v>
      </c>
      <c r="AW669" s="11" t="s">
        <v>37</v>
      </c>
      <c r="AX669" s="11" t="s">
        <v>73</v>
      </c>
      <c r="AY669" s="243" t="s">
        <v>153</v>
      </c>
    </row>
    <row r="670" spans="2:51" s="12" customFormat="1" ht="13.5">
      <c r="B670" s="244"/>
      <c r="C670" s="245"/>
      <c r="D670" s="235" t="s">
        <v>162</v>
      </c>
      <c r="E670" s="246" t="s">
        <v>22</v>
      </c>
      <c r="F670" s="247" t="s">
        <v>1132</v>
      </c>
      <c r="G670" s="245"/>
      <c r="H670" s="248">
        <v>129.05</v>
      </c>
      <c r="I670" s="249"/>
      <c r="J670" s="245"/>
      <c r="K670" s="245"/>
      <c r="L670" s="250"/>
      <c r="M670" s="251"/>
      <c r="N670" s="252"/>
      <c r="O670" s="252"/>
      <c r="P670" s="252"/>
      <c r="Q670" s="252"/>
      <c r="R670" s="252"/>
      <c r="S670" s="252"/>
      <c r="T670" s="253"/>
      <c r="AT670" s="254" t="s">
        <v>162</v>
      </c>
      <c r="AU670" s="254" t="s">
        <v>82</v>
      </c>
      <c r="AV670" s="12" t="s">
        <v>82</v>
      </c>
      <c r="AW670" s="12" t="s">
        <v>37</v>
      </c>
      <c r="AX670" s="12" t="s">
        <v>24</v>
      </c>
      <c r="AY670" s="254" t="s">
        <v>153</v>
      </c>
    </row>
    <row r="671" spans="2:65" s="1" customFormat="1" ht="25.5" customHeight="1">
      <c r="B671" s="46"/>
      <c r="C671" s="221" t="s">
        <v>1133</v>
      </c>
      <c r="D671" s="221" t="s">
        <v>155</v>
      </c>
      <c r="E671" s="222" t="s">
        <v>1134</v>
      </c>
      <c r="F671" s="223" t="s">
        <v>1135</v>
      </c>
      <c r="G671" s="224" t="s">
        <v>187</v>
      </c>
      <c r="H671" s="225">
        <v>129.05</v>
      </c>
      <c r="I671" s="226"/>
      <c r="J671" s="227">
        <f>ROUND(I671*H671,2)</f>
        <v>0</v>
      </c>
      <c r="K671" s="223" t="s">
        <v>22</v>
      </c>
      <c r="L671" s="72"/>
      <c r="M671" s="228" t="s">
        <v>22</v>
      </c>
      <c r="N671" s="229" t="s">
        <v>44</v>
      </c>
      <c r="O671" s="47"/>
      <c r="P671" s="230">
        <f>O671*H671</f>
        <v>0</v>
      </c>
      <c r="Q671" s="230">
        <v>0</v>
      </c>
      <c r="R671" s="230">
        <f>Q671*H671</f>
        <v>0</v>
      </c>
      <c r="S671" s="230">
        <v>0</v>
      </c>
      <c r="T671" s="231">
        <f>S671*H671</f>
        <v>0</v>
      </c>
      <c r="AR671" s="24" t="s">
        <v>239</v>
      </c>
      <c r="AT671" s="24" t="s">
        <v>155</v>
      </c>
      <c r="AU671" s="24" t="s">
        <v>82</v>
      </c>
      <c r="AY671" s="24" t="s">
        <v>153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24" t="s">
        <v>24</v>
      </c>
      <c r="BK671" s="232">
        <f>ROUND(I671*H671,2)</f>
        <v>0</v>
      </c>
      <c r="BL671" s="24" t="s">
        <v>239</v>
      </c>
      <c r="BM671" s="24" t="s">
        <v>1136</v>
      </c>
    </row>
    <row r="672" spans="2:51" s="11" customFormat="1" ht="13.5">
      <c r="B672" s="233"/>
      <c r="C672" s="234"/>
      <c r="D672" s="235" t="s">
        <v>162</v>
      </c>
      <c r="E672" s="236" t="s">
        <v>22</v>
      </c>
      <c r="F672" s="237" t="s">
        <v>544</v>
      </c>
      <c r="G672" s="234"/>
      <c r="H672" s="236" t="s">
        <v>22</v>
      </c>
      <c r="I672" s="238"/>
      <c r="J672" s="234"/>
      <c r="K672" s="234"/>
      <c r="L672" s="239"/>
      <c r="M672" s="240"/>
      <c r="N672" s="241"/>
      <c r="O672" s="241"/>
      <c r="P672" s="241"/>
      <c r="Q672" s="241"/>
      <c r="R672" s="241"/>
      <c r="S672" s="241"/>
      <c r="T672" s="242"/>
      <c r="AT672" s="243" t="s">
        <v>162</v>
      </c>
      <c r="AU672" s="243" t="s">
        <v>82</v>
      </c>
      <c r="AV672" s="11" t="s">
        <v>24</v>
      </c>
      <c r="AW672" s="11" t="s">
        <v>37</v>
      </c>
      <c r="AX672" s="11" t="s">
        <v>73</v>
      </c>
      <c r="AY672" s="243" t="s">
        <v>153</v>
      </c>
    </row>
    <row r="673" spans="2:51" s="11" customFormat="1" ht="13.5">
      <c r="B673" s="233"/>
      <c r="C673" s="234"/>
      <c r="D673" s="235" t="s">
        <v>162</v>
      </c>
      <c r="E673" s="236" t="s">
        <v>22</v>
      </c>
      <c r="F673" s="237" t="s">
        <v>1130</v>
      </c>
      <c r="G673" s="234"/>
      <c r="H673" s="236" t="s">
        <v>22</v>
      </c>
      <c r="I673" s="238"/>
      <c r="J673" s="234"/>
      <c r="K673" s="234"/>
      <c r="L673" s="239"/>
      <c r="M673" s="240"/>
      <c r="N673" s="241"/>
      <c r="O673" s="241"/>
      <c r="P673" s="241"/>
      <c r="Q673" s="241"/>
      <c r="R673" s="241"/>
      <c r="S673" s="241"/>
      <c r="T673" s="242"/>
      <c r="AT673" s="243" t="s">
        <v>162</v>
      </c>
      <c r="AU673" s="243" t="s">
        <v>82</v>
      </c>
      <c r="AV673" s="11" t="s">
        <v>24</v>
      </c>
      <c r="AW673" s="11" t="s">
        <v>37</v>
      </c>
      <c r="AX673" s="11" t="s">
        <v>73</v>
      </c>
      <c r="AY673" s="243" t="s">
        <v>153</v>
      </c>
    </row>
    <row r="674" spans="2:51" s="11" customFormat="1" ht="13.5">
      <c r="B674" s="233"/>
      <c r="C674" s="234"/>
      <c r="D674" s="235" t="s">
        <v>162</v>
      </c>
      <c r="E674" s="236" t="s">
        <v>22</v>
      </c>
      <c r="F674" s="237" t="s">
        <v>1131</v>
      </c>
      <c r="G674" s="234"/>
      <c r="H674" s="236" t="s">
        <v>22</v>
      </c>
      <c r="I674" s="238"/>
      <c r="J674" s="234"/>
      <c r="K674" s="234"/>
      <c r="L674" s="239"/>
      <c r="M674" s="240"/>
      <c r="N674" s="241"/>
      <c r="O674" s="241"/>
      <c r="P674" s="241"/>
      <c r="Q674" s="241"/>
      <c r="R674" s="241"/>
      <c r="S674" s="241"/>
      <c r="T674" s="242"/>
      <c r="AT674" s="243" t="s">
        <v>162</v>
      </c>
      <c r="AU674" s="243" t="s">
        <v>82</v>
      </c>
      <c r="AV674" s="11" t="s">
        <v>24</v>
      </c>
      <c r="AW674" s="11" t="s">
        <v>37</v>
      </c>
      <c r="AX674" s="11" t="s">
        <v>73</v>
      </c>
      <c r="AY674" s="243" t="s">
        <v>153</v>
      </c>
    </row>
    <row r="675" spans="2:51" s="12" customFormat="1" ht="13.5">
      <c r="B675" s="244"/>
      <c r="C675" s="245"/>
      <c r="D675" s="235" t="s">
        <v>162</v>
      </c>
      <c r="E675" s="246" t="s">
        <v>22</v>
      </c>
      <c r="F675" s="247" t="s">
        <v>1132</v>
      </c>
      <c r="G675" s="245"/>
      <c r="H675" s="248">
        <v>129.05</v>
      </c>
      <c r="I675" s="249"/>
      <c r="J675" s="245"/>
      <c r="K675" s="245"/>
      <c r="L675" s="250"/>
      <c r="M675" s="251"/>
      <c r="N675" s="252"/>
      <c r="O675" s="252"/>
      <c r="P675" s="252"/>
      <c r="Q675" s="252"/>
      <c r="R675" s="252"/>
      <c r="S675" s="252"/>
      <c r="T675" s="253"/>
      <c r="AT675" s="254" t="s">
        <v>162</v>
      </c>
      <c r="AU675" s="254" t="s">
        <v>82</v>
      </c>
      <c r="AV675" s="12" t="s">
        <v>82</v>
      </c>
      <c r="AW675" s="12" t="s">
        <v>37</v>
      </c>
      <c r="AX675" s="12" t="s">
        <v>24</v>
      </c>
      <c r="AY675" s="254" t="s">
        <v>153</v>
      </c>
    </row>
    <row r="676" spans="2:65" s="1" customFormat="1" ht="16.5" customHeight="1">
      <c r="B676" s="46"/>
      <c r="C676" s="221" t="s">
        <v>1137</v>
      </c>
      <c r="D676" s="221" t="s">
        <v>155</v>
      </c>
      <c r="E676" s="222" t="s">
        <v>1138</v>
      </c>
      <c r="F676" s="223" t="s">
        <v>1139</v>
      </c>
      <c r="G676" s="224" t="s">
        <v>778</v>
      </c>
      <c r="H676" s="225">
        <v>1</v>
      </c>
      <c r="I676" s="226"/>
      <c r="J676" s="227">
        <f>ROUND(I676*H676,2)</f>
        <v>0</v>
      </c>
      <c r="K676" s="223" t="s">
        <v>22</v>
      </c>
      <c r="L676" s="72"/>
      <c r="M676" s="228" t="s">
        <v>22</v>
      </c>
      <c r="N676" s="229" t="s">
        <v>44</v>
      </c>
      <c r="O676" s="47"/>
      <c r="P676" s="230">
        <f>O676*H676</f>
        <v>0</v>
      </c>
      <c r="Q676" s="230">
        <v>0</v>
      </c>
      <c r="R676" s="230">
        <f>Q676*H676</f>
        <v>0</v>
      </c>
      <c r="S676" s="230">
        <v>0</v>
      </c>
      <c r="T676" s="231">
        <f>S676*H676</f>
        <v>0</v>
      </c>
      <c r="AR676" s="24" t="s">
        <v>239</v>
      </c>
      <c r="AT676" s="24" t="s">
        <v>155</v>
      </c>
      <c r="AU676" s="24" t="s">
        <v>82</v>
      </c>
      <c r="AY676" s="24" t="s">
        <v>153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24" t="s">
        <v>24</v>
      </c>
      <c r="BK676" s="232">
        <f>ROUND(I676*H676,2)</f>
        <v>0</v>
      </c>
      <c r="BL676" s="24" t="s">
        <v>239</v>
      </c>
      <c r="BM676" s="24" t="s">
        <v>1140</v>
      </c>
    </row>
    <row r="677" spans="2:63" s="10" customFormat="1" ht="29.85" customHeight="1">
      <c r="B677" s="205"/>
      <c r="C677" s="206"/>
      <c r="D677" s="207" t="s">
        <v>72</v>
      </c>
      <c r="E677" s="219" t="s">
        <v>1141</v>
      </c>
      <c r="F677" s="219" t="s">
        <v>1142</v>
      </c>
      <c r="G677" s="206"/>
      <c r="H677" s="206"/>
      <c r="I677" s="209"/>
      <c r="J677" s="220">
        <f>BK677</f>
        <v>0</v>
      </c>
      <c r="K677" s="206"/>
      <c r="L677" s="211"/>
      <c r="M677" s="212"/>
      <c r="N677" s="213"/>
      <c r="O677" s="213"/>
      <c r="P677" s="214">
        <f>SUM(P678:P688)</f>
        <v>0</v>
      </c>
      <c r="Q677" s="213"/>
      <c r="R677" s="214">
        <f>SUM(R678:R688)</f>
        <v>0</v>
      </c>
      <c r="S677" s="213"/>
      <c r="T677" s="215">
        <f>SUM(T678:T688)</f>
        <v>0</v>
      </c>
      <c r="AR677" s="216" t="s">
        <v>82</v>
      </c>
      <c r="AT677" s="217" t="s">
        <v>72</v>
      </c>
      <c r="AU677" s="217" t="s">
        <v>24</v>
      </c>
      <c r="AY677" s="216" t="s">
        <v>153</v>
      </c>
      <c r="BK677" s="218">
        <f>SUM(BK678:BK688)</f>
        <v>0</v>
      </c>
    </row>
    <row r="678" spans="2:65" s="1" customFormat="1" ht="25.5" customHeight="1">
      <c r="B678" s="46"/>
      <c r="C678" s="221" t="s">
        <v>1143</v>
      </c>
      <c r="D678" s="221" t="s">
        <v>155</v>
      </c>
      <c r="E678" s="222" t="s">
        <v>1144</v>
      </c>
      <c r="F678" s="223" t="s">
        <v>1145</v>
      </c>
      <c r="G678" s="224" t="s">
        <v>158</v>
      </c>
      <c r="H678" s="225">
        <v>480</v>
      </c>
      <c r="I678" s="226"/>
      <c r="J678" s="227">
        <f>ROUND(I678*H678,2)</f>
        <v>0</v>
      </c>
      <c r="K678" s="223" t="s">
        <v>22</v>
      </c>
      <c r="L678" s="72"/>
      <c r="M678" s="228" t="s">
        <v>22</v>
      </c>
      <c r="N678" s="229" t="s">
        <v>44</v>
      </c>
      <c r="O678" s="47"/>
      <c r="P678" s="230">
        <f>O678*H678</f>
        <v>0</v>
      </c>
      <c r="Q678" s="230">
        <v>0</v>
      </c>
      <c r="R678" s="230">
        <f>Q678*H678</f>
        <v>0</v>
      </c>
      <c r="S678" s="230">
        <v>0</v>
      </c>
      <c r="T678" s="231">
        <f>S678*H678</f>
        <v>0</v>
      </c>
      <c r="AR678" s="24" t="s">
        <v>239</v>
      </c>
      <c r="AT678" s="24" t="s">
        <v>155</v>
      </c>
      <c r="AU678" s="24" t="s">
        <v>82</v>
      </c>
      <c r="AY678" s="24" t="s">
        <v>153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24" t="s">
        <v>24</v>
      </c>
      <c r="BK678" s="232">
        <f>ROUND(I678*H678,2)</f>
        <v>0</v>
      </c>
      <c r="BL678" s="24" t="s">
        <v>239</v>
      </c>
      <c r="BM678" s="24" t="s">
        <v>1146</v>
      </c>
    </row>
    <row r="679" spans="2:51" s="11" customFormat="1" ht="13.5">
      <c r="B679" s="233"/>
      <c r="C679" s="234"/>
      <c r="D679" s="235" t="s">
        <v>162</v>
      </c>
      <c r="E679" s="236" t="s">
        <v>22</v>
      </c>
      <c r="F679" s="237" t="s">
        <v>1147</v>
      </c>
      <c r="G679" s="234"/>
      <c r="H679" s="236" t="s">
        <v>22</v>
      </c>
      <c r="I679" s="238"/>
      <c r="J679" s="234"/>
      <c r="K679" s="234"/>
      <c r="L679" s="239"/>
      <c r="M679" s="240"/>
      <c r="N679" s="241"/>
      <c r="O679" s="241"/>
      <c r="P679" s="241"/>
      <c r="Q679" s="241"/>
      <c r="R679" s="241"/>
      <c r="S679" s="241"/>
      <c r="T679" s="242"/>
      <c r="AT679" s="243" t="s">
        <v>162</v>
      </c>
      <c r="AU679" s="243" t="s">
        <v>82</v>
      </c>
      <c r="AV679" s="11" t="s">
        <v>24</v>
      </c>
      <c r="AW679" s="11" t="s">
        <v>37</v>
      </c>
      <c r="AX679" s="11" t="s">
        <v>73</v>
      </c>
      <c r="AY679" s="243" t="s">
        <v>153</v>
      </c>
    </row>
    <row r="680" spans="2:51" s="11" customFormat="1" ht="13.5">
      <c r="B680" s="233"/>
      <c r="C680" s="234"/>
      <c r="D680" s="235" t="s">
        <v>162</v>
      </c>
      <c r="E680" s="236" t="s">
        <v>22</v>
      </c>
      <c r="F680" s="237" t="s">
        <v>1148</v>
      </c>
      <c r="G680" s="234"/>
      <c r="H680" s="236" t="s">
        <v>22</v>
      </c>
      <c r="I680" s="238"/>
      <c r="J680" s="234"/>
      <c r="K680" s="234"/>
      <c r="L680" s="239"/>
      <c r="M680" s="240"/>
      <c r="N680" s="241"/>
      <c r="O680" s="241"/>
      <c r="P680" s="241"/>
      <c r="Q680" s="241"/>
      <c r="R680" s="241"/>
      <c r="S680" s="241"/>
      <c r="T680" s="242"/>
      <c r="AT680" s="243" t="s">
        <v>162</v>
      </c>
      <c r="AU680" s="243" t="s">
        <v>82</v>
      </c>
      <c r="AV680" s="11" t="s">
        <v>24</v>
      </c>
      <c r="AW680" s="11" t="s">
        <v>37</v>
      </c>
      <c r="AX680" s="11" t="s">
        <v>73</v>
      </c>
      <c r="AY680" s="243" t="s">
        <v>153</v>
      </c>
    </row>
    <row r="681" spans="2:51" s="11" customFormat="1" ht="13.5">
      <c r="B681" s="233"/>
      <c r="C681" s="234"/>
      <c r="D681" s="235" t="s">
        <v>162</v>
      </c>
      <c r="E681" s="236" t="s">
        <v>22</v>
      </c>
      <c r="F681" s="237" t="s">
        <v>618</v>
      </c>
      <c r="G681" s="234"/>
      <c r="H681" s="236" t="s">
        <v>22</v>
      </c>
      <c r="I681" s="238"/>
      <c r="J681" s="234"/>
      <c r="K681" s="234"/>
      <c r="L681" s="239"/>
      <c r="M681" s="240"/>
      <c r="N681" s="241"/>
      <c r="O681" s="241"/>
      <c r="P681" s="241"/>
      <c r="Q681" s="241"/>
      <c r="R681" s="241"/>
      <c r="S681" s="241"/>
      <c r="T681" s="242"/>
      <c r="AT681" s="243" t="s">
        <v>162</v>
      </c>
      <c r="AU681" s="243" t="s">
        <v>82</v>
      </c>
      <c r="AV681" s="11" t="s">
        <v>24</v>
      </c>
      <c r="AW681" s="11" t="s">
        <v>37</v>
      </c>
      <c r="AX681" s="11" t="s">
        <v>73</v>
      </c>
      <c r="AY681" s="243" t="s">
        <v>153</v>
      </c>
    </row>
    <row r="682" spans="2:51" s="12" customFormat="1" ht="13.5">
      <c r="B682" s="244"/>
      <c r="C682" s="245"/>
      <c r="D682" s="235" t="s">
        <v>162</v>
      </c>
      <c r="E682" s="246" t="s">
        <v>22</v>
      </c>
      <c r="F682" s="247" t="s">
        <v>1149</v>
      </c>
      <c r="G682" s="245"/>
      <c r="H682" s="248">
        <v>29.145</v>
      </c>
      <c r="I682" s="249"/>
      <c r="J682" s="245"/>
      <c r="K682" s="245"/>
      <c r="L682" s="250"/>
      <c r="M682" s="251"/>
      <c r="N682" s="252"/>
      <c r="O682" s="252"/>
      <c r="P682" s="252"/>
      <c r="Q682" s="252"/>
      <c r="R682" s="252"/>
      <c r="S682" s="252"/>
      <c r="T682" s="253"/>
      <c r="AT682" s="254" t="s">
        <v>162</v>
      </c>
      <c r="AU682" s="254" t="s">
        <v>82</v>
      </c>
      <c r="AV682" s="12" t="s">
        <v>82</v>
      </c>
      <c r="AW682" s="12" t="s">
        <v>37</v>
      </c>
      <c r="AX682" s="12" t="s">
        <v>73</v>
      </c>
      <c r="AY682" s="254" t="s">
        <v>153</v>
      </c>
    </row>
    <row r="683" spans="2:51" s="11" customFormat="1" ht="13.5">
      <c r="B683" s="233"/>
      <c r="C683" s="234"/>
      <c r="D683" s="235" t="s">
        <v>162</v>
      </c>
      <c r="E683" s="236" t="s">
        <v>22</v>
      </c>
      <c r="F683" s="237" t="s">
        <v>1150</v>
      </c>
      <c r="G683" s="234"/>
      <c r="H683" s="236" t="s">
        <v>22</v>
      </c>
      <c r="I683" s="238"/>
      <c r="J683" s="234"/>
      <c r="K683" s="234"/>
      <c r="L683" s="239"/>
      <c r="M683" s="240"/>
      <c r="N683" s="241"/>
      <c r="O683" s="241"/>
      <c r="P683" s="241"/>
      <c r="Q683" s="241"/>
      <c r="R683" s="241"/>
      <c r="S683" s="241"/>
      <c r="T683" s="242"/>
      <c r="AT683" s="243" t="s">
        <v>162</v>
      </c>
      <c r="AU683" s="243" t="s">
        <v>82</v>
      </c>
      <c r="AV683" s="11" t="s">
        <v>24</v>
      </c>
      <c r="AW683" s="11" t="s">
        <v>37</v>
      </c>
      <c r="AX683" s="11" t="s">
        <v>73</v>
      </c>
      <c r="AY683" s="243" t="s">
        <v>153</v>
      </c>
    </row>
    <row r="684" spans="2:51" s="12" customFormat="1" ht="13.5">
      <c r="B684" s="244"/>
      <c r="C684" s="245"/>
      <c r="D684" s="235" t="s">
        <v>162</v>
      </c>
      <c r="E684" s="246" t="s">
        <v>22</v>
      </c>
      <c r="F684" s="247" t="s">
        <v>1151</v>
      </c>
      <c r="G684" s="245"/>
      <c r="H684" s="248">
        <v>227.2</v>
      </c>
      <c r="I684" s="249"/>
      <c r="J684" s="245"/>
      <c r="K684" s="245"/>
      <c r="L684" s="250"/>
      <c r="M684" s="251"/>
      <c r="N684" s="252"/>
      <c r="O684" s="252"/>
      <c r="P684" s="252"/>
      <c r="Q684" s="252"/>
      <c r="R684" s="252"/>
      <c r="S684" s="252"/>
      <c r="T684" s="253"/>
      <c r="AT684" s="254" t="s">
        <v>162</v>
      </c>
      <c r="AU684" s="254" t="s">
        <v>82</v>
      </c>
      <c r="AV684" s="12" t="s">
        <v>82</v>
      </c>
      <c r="AW684" s="12" t="s">
        <v>37</v>
      </c>
      <c r="AX684" s="12" t="s">
        <v>73</v>
      </c>
      <c r="AY684" s="254" t="s">
        <v>153</v>
      </c>
    </row>
    <row r="685" spans="2:51" s="11" customFormat="1" ht="13.5">
      <c r="B685" s="233"/>
      <c r="C685" s="234"/>
      <c r="D685" s="235" t="s">
        <v>162</v>
      </c>
      <c r="E685" s="236" t="s">
        <v>22</v>
      </c>
      <c r="F685" s="237" t="s">
        <v>1152</v>
      </c>
      <c r="G685" s="234"/>
      <c r="H685" s="236" t="s">
        <v>22</v>
      </c>
      <c r="I685" s="238"/>
      <c r="J685" s="234"/>
      <c r="K685" s="234"/>
      <c r="L685" s="239"/>
      <c r="M685" s="240"/>
      <c r="N685" s="241"/>
      <c r="O685" s="241"/>
      <c r="P685" s="241"/>
      <c r="Q685" s="241"/>
      <c r="R685" s="241"/>
      <c r="S685" s="241"/>
      <c r="T685" s="242"/>
      <c r="AT685" s="243" t="s">
        <v>162</v>
      </c>
      <c r="AU685" s="243" t="s">
        <v>82</v>
      </c>
      <c r="AV685" s="11" t="s">
        <v>24</v>
      </c>
      <c r="AW685" s="11" t="s">
        <v>37</v>
      </c>
      <c r="AX685" s="11" t="s">
        <v>73</v>
      </c>
      <c r="AY685" s="243" t="s">
        <v>153</v>
      </c>
    </row>
    <row r="686" spans="2:51" s="12" customFormat="1" ht="13.5">
      <c r="B686" s="244"/>
      <c r="C686" s="245"/>
      <c r="D686" s="235" t="s">
        <v>162</v>
      </c>
      <c r="E686" s="246" t="s">
        <v>22</v>
      </c>
      <c r="F686" s="247" t="s">
        <v>1153</v>
      </c>
      <c r="G686" s="245"/>
      <c r="H686" s="248">
        <v>224</v>
      </c>
      <c r="I686" s="249"/>
      <c r="J686" s="245"/>
      <c r="K686" s="245"/>
      <c r="L686" s="250"/>
      <c r="M686" s="251"/>
      <c r="N686" s="252"/>
      <c r="O686" s="252"/>
      <c r="P686" s="252"/>
      <c r="Q686" s="252"/>
      <c r="R686" s="252"/>
      <c r="S686" s="252"/>
      <c r="T686" s="253"/>
      <c r="AT686" s="254" t="s">
        <v>162</v>
      </c>
      <c r="AU686" s="254" t="s">
        <v>82</v>
      </c>
      <c r="AV686" s="12" t="s">
        <v>82</v>
      </c>
      <c r="AW686" s="12" t="s">
        <v>37</v>
      </c>
      <c r="AX686" s="12" t="s">
        <v>73</v>
      </c>
      <c r="AY686" s="254" t="s">
        <v>153</v>
      </c>
    </row>
    <row r="687" spans="2:51" s="12" customFormat="1" ht="13.5">
      <c r="B687" s="244"/>
      <c r="C687" s="245"/>
      <c r="D687" s="235" t="s">
        <v>162</v>
      </c>
      <c r="E687" s="246" t="s">
        <v>22</v>
      </c>
      <c r="F687" s="247" t="s">
        <v>1154</v>
      </c>
      <c r="G687" s="245"/>
      <c r="H687" s="248">
        <v>-0.345</v>
      </c>
      <c r="I687" s="249"/>
      <c r="J687" s="245"/>
      <c r="K687" s="245"/>
      <c r="L687" s="250"/>
      <c r="M687" s="251"/>
      <c r="N687" s="252"/>
      <c r="O687" s="252"/>
      <c r="P687" s="252"/>
      <c r="Q687" s="252"/>
      <c r="R687" s="252"/>
      <c r="S687" s="252"/>
      <c r="T687" s="253"/>
      <c r="AT687" s="254" t="s">
        <v>162</v>
      </c>
      <c r="AU687" s="254" t="s">
        <v>82</v>
      </c>
      <c r="AV687" s="12" t="s">
        <v>82</v>
      </c>
      <c r="AW687" s="12" t="s">
        <v>37</v>
      </c>
      <c r="AX687" s="12" t="s">
        <v>73</v>
      </c>
      <c r="AY687" s="254" t="s">
        <v>153</v>
      </c>
    </row>
    <row r="688" spans="2:51" s="13" customFormat="1" ht="13.5">
      <c r="B688" s="255"/>
      <c r="C688" s="256"/>
      <c r="D688" s="235" t="s">
        <v>162</v>
      </c>
      <c r="E688" s="257" t="s">
        <v>22</v>
      </c>
      <c r="F688" s="258" t="s">
        <v>172</v>
      </c>
      <c r="G688" s="256"/>
      <c r="H688" s="259">
        <v>480</v>
      </c>
      <c r="I688" s="260"/>
      <c r="J688" s="256"/>
      <c r="K688" s="256"/>
      <c r="L688" s="261"/>
      <c r="M688" s="262"/>
      <c r="N688" s="263"/>
      <c r="O688" s="263"/>
      <c r="P688" s="263"/>
      <c r="Q688" s="263"/>
      <c r="R688" s="263"/>
      <c r="S688" s="263"/>
      <c r="T688" s="264"/>
      <c r="AT688" s="265" t="s">
        <v>162</v>
      </c>
      <c r="AU688" s="265" t="s">
        <v>82</v>
      </c>
      <c r="AV688" s="13" t="s">
        <v>160</v>
      </c>
      <c r="AW688" s="13" t="s">
        <v>37</v>
      </c>
      <c r="AX688" s="13" t="s">
        <v>24</v>
      </c>
      <c r="AY688" s="265" t="s">
        <v>153</v>
      </c>
    </row>
    <row r="689" spans="2:63" s="10" customFormat="1" ht="37.4" customHeight="1">
      <c r="B689" s="205"/>
      <c r="C689" s="206"/>
      <c r="D689" s="207" t="s">
        <v>72</v>
      </c>
      <c r="E689" s="208" t="s">
        <v>246</v>
      </c>
      <c r="F689" s="208" t="s">
        <v>1155</v>
      </c>
      <c r="G689" s="206"/>
      <c r="H689" s="206"/>
      <c r="I689" s="209"/>
      <c r="J689" s="210">
        <f>BK689</f>
        <v>0</v>
      </c>
      <c r="K689" s="206"/>
      <c r="L689" s="211"/>
      <c r="M689" s="212"/>
      <c r="N689" s="213"/>
      <c r="O689" s="213"/>
      <c r="P689" s="214">
        <f>P690</f>
        <v>0</v>
      </c>
      <c r="Q689" s="213"/>
      <c r="R689" s="214">
        <f>R690</f>
        <v>0</v>
      </c>
      <c r="S689" s="213"/>
      <c r="T689" s="215">
        <f>T690</f>
        <v>0</v>
      </c>
      <c r="AR689" s="216" t="s">
        <v>173</v>
      </c>
      <c r="AT689" s="217" t="s">
        <v>72</v>
      </c>
      <c r="AU689" s="217" t="s">
        <v>73</v>
      </c>
      <c r="AY689" s="216" t="s">
        <v>153</v>
      </c>
      <c r="BK689" s="218">
        <f>BK690</f>
        <v>0</v>
      </c>
    </row>
    <row r="690" spans="2:63" s="10" customFormat="1" ht="19.9" customHeight="1">
      <c r="B690" s="205"/>
      <c r="C690" s="206"/>
      <c r="D690" s="207" t="s">
        <v>72</v>
      </c>
      <c r="E690" s="219" t="s">
        <v>1156</v>
      </c>
      <c r="F690" s="219" t="s">
        <v>1157</v>
      </c>
      <c r="G690" s="206"/>
      <c r="H690" s="206"/>
      <c r="I690" s="209"/>
      <c r="J690" s="220">
        <f>BK690</f>
        <v>0</v>
      </c>
      <c r="K690" s="206"/>
      <c r="L690" s="211"/>
      <c r="M690" s="212"/>
      <c r="N690" s="213"/>
      <c r="O690" s="213"/>
      <c r="P690" s="214">
        <f>P691</f>
        <v>0</v>
      </c>
      <c r="Q690" s="213"/>
      <c r="R690" s="214">
        <f>R691</f>
        <v>0</v>
      </c>
      <c r="S690" s="213"/>
      <c r="T690" s="215">
        <f>T691</f>
        <v>0</v>
      </c>
      <c r="AR690" s="216" t="s">
        <v>173</v>
      </c>
      <c r="AT690" s="217" t="s">
        <v>72</v>
      </c>
      <c r="AU690" s="217" t="s">
        <v>24</v>
      </c>
      <c r="AY690" s="216" t="s">
        <v>153</v>
      </c>
      <c r="BK690" s="218">
        <f>BK691</f>
        <v>0</v>
      </c>
    </row>
    <row r="691" spans="2:65" s="1" customFormat="1" ht="25.5" customHeight="1">
      <c r="B691" s="46"/>
      <c r="C691" s="221" t="s">
        <v>1158</v>
      </c>
      <c r="D691" s="221" t="s">
        <v>155</v>
      </c>
      <c r="E691" s="222" t="s">
        <v>1159</v>
      </c>
      <c r="F691" s="223" t="s">
        <v>1160</v>
      </c>
      <c r="G691" s="224" t="s">
        <v>1161</v>
      </c>
      <c r="H691" s="225">
        <v>1</v>
      </c>
      <c r="I691" s="226"/>
      <c r="J691" s="227">
        <f>ROUND(I691*H691,2)</f>
        <v>0</v>
      </c>
      <c r="K691" s="223" t="s">
        <v>22</v>
      </c>
      <c r="L691" s="72"/>
      <c r="M691" s="228" t="s">
        <v>22</v>
      </c>
      <c r="N691" s="289" t="s">
        <v>44</v>
      </c>
      <c r="O691" s="290"/>
      <c r="P691" s="291">
        <f>O691*H691</f>
        <v>0</v>
      </c>
      <c r="Q691" s="291">
        <v>0</v>
      </c>
      <c r="R691" s="291">
        <f>Q691*H691</f>
        <v>0</v>
      </c>
      <c r="S691" s="291">
        <v>0</v>
      </c>
      <c r="T691" s="292">
        <f>S691*H691</f>
        <v>0</v>
      </c>
      <c r="AR691" s="24" t="s">
        <v>515</v>
      </c>
      <c r="AT691" s="24" t="s">
        <v>155</v>
      </c>
      <c r="AU691" s="24" t="s">
        <v>82</v>
      </c>
      <c r="AY691" s="24" t="s">
        <v>153</v>
      </c>
      <c r="BE691" s="232">
        <f>IF(N691="základní",J691,0)</f>
        <v>0</v>
      </c>
      <c r="BF691" s="232">
        <f>IF(N691="snížená",J691,0)</f>
        <v>0</v>
      </c>
      <c r="BG691" s="232">
        <f>IF(N691="zákl. přenesená",J691,0)</f>
        <v>0</v>
      </c>
      <c r="BH691" s="232">
        <f>IF(N691="sníž. přenesená",J691,0)</f>
        <v>0</v>
      </c>
      <c r="BI691" s="232">
        <f>IF(N691="nulová",J691,0)</f>
        <v>0</v>
      </c>
      <c r="BJ691" s="24" t="s">
        <v>24</v>
      </c>
      <c r="BK691" s="232">
        <f>ROUND(I691*H691,2)</f>
        <v>0</v>
      </c>
      <c r="BL691" s="24" t="s">
        <v>515</v>
      </c>
      <c r="BM691" s="24" t="s">
        <v>1162</v>
      </c>
    </row>
    <row r="692" spans="2:12" s="1" customFormat="1" ht="6.95" customHeight="1">
      <c r="B692" s="67"/>
      <c r="C692" s="68"/>
      <c r="D692" s="68"/>
      <c r="E692" s="68"/>
      <c r="F692" s="68"/>
      <c r="G692" s="68"/>
      <c r="H692" s="68"/>
      <c r="I692" s="166"/>
      <c r="J692" s="68"/>
      <c r="K692" s="68"/>
      <c r="L692" s="72"/>
    </row>
  </sheetData>
  <sheetProtection password="CC35" sheet="1" objects="1" scenarios="1" formatColumns="0" formatRows="0" autoFilter="0"/>
  <autoFilter ref="C103:K691"/>
  <mergeCells count="10">
    <mergeCell ref="E7:H7"/>
    <mergeCell ref="E9:H9"/>
    <mergeCell ref="E24:H24"/>
    <mergeCell ref="E45:H45"/>
    <mergeCell ref="E47:H47"/>
    <mergeCell ref="J51:J52"/>
    <mergeCell ref="E94:H94"/>
    <mergeCell ref="E96:H96"/>
    <mergeCell ref="G1:H1"/>
    <mergeCell ref="L2:V2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3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Administrativně výrobní a výukové centrum řemesel, pavilon B,D,E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1163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46" t="s">
        <v>27</v>
      </c>
      <c r="J12" s="147" t="str">
        <f>'Rekapitulace stavby'!AN8</f>
        <v>2. 4. 2018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29</v>
      </c>
      <c r="E14" s="47"/>
      <c r="F14" s="47"/>
      <c r="G14" s="47"/>
      <c r="H14" s="47"/>
      <c r="I14" s="146" t="s">
        <v>30</v>
      </c>
      <c r="J14" s="35" t="s">
        <v>22</v>
      </c>
      <c r="K14" s="51"/>
    </row>
    <row r="15" spans="2:11" s="1" customFormat="1" ht="18" customHeight="1">
      <c r="B15" s="46"/>
      <c r="C15" s="47"/>
      <c r="D15" s="47"/>
      <c r="E15" s="35" t="s">
        <v>103</v>
      </c>
      <c r="F15" s="47"/>
      <c r="G15" s="47"/>
      <c r="H15" s="47"/>
      <c r="I15" s="146" t="s">
        <v>32</v>
      </c>
      <c r="J15" s="35" t="s">
        <v>22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30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30</v>
      </c>
      <c r="J20" s="35" t="s">
        <v>22</v>
      </c>
      <c r="K20" s="51"/>
    </row>
    <row r="21" spans="2:11" s="1" customFormat="1" ht="18" customHeight="1">
      <c r="B21" s="46"/>
      <c r="C21" s="47"/>
      <c r="D21" s="47"/>
      <c r="E21" s="35" t="s">
        <v>36</v>
      </c>
      <c r="F21" s="47"/>
      <c r="G21" s="47"/>
      <c r="H21" s="47"/>
      <c r="I21" s="146" t="s">
        <v>32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22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ROUND(J104,2)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ROUND(SUM(BE104:BE833),2)</f>
        <v>0</v>
      </c>
      <c r="G30" s="47"/>
      <c r="H30" s="47"/>
      <c r="I30" s="158">
        <v>0.21</v>
      </c>
      <c r="J30" s="157">
        <f>ROUND(ROUND((SUM(BE104:BE833)),2)*I30,2)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ROUND(SUM(BF104:BF833),2)</f>
        <v>0</v>
      </c>
      <c r="G31" s="47"/>
      <c r="H31" s="47"/>
      <c r="I31" s="158">
        <v>0.15</v>
      </c>
      <c r="J31" s="157">
        <f>ROUND(ROUND((SUM(BF104:BF833)),2)*I31,2)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ROUND(SUM(BG104:BG833),2)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ROUND(SUM(BH104:BH833),2)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ROUND(SUM(BI104:BI833),2)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104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Administrativně výrobní a výukové centrum řemesel, pavilon B,D,E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002 - SO 01 Blok D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>Kunčice nad Ostravicí</v>
      </c>
      <c r="G49" s="47"/>
      <c r="H49" s="47"/>
      <c r="I49" s="146" t="s">
        <v>27</v>
      </c>
      <c r="J49" s="147" t="str">
        <f>IF(J12="","",J12)</f>
        <v>2. 4. 2018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29</v>
      </c>
      <c r="D51" s="47"/>
      <c r="E51" s="47"/>
      <c r="F51" s="35" t="str">
        <f>E15</f>
        <v>ALPEKO plus, s.r.o.</v>
      </c>
      <c r="G51" s="47"/>
      <c r="H51" s="47"/>
      <c r="I51" s="146" t="s">
        <v>35</v>
      </c>
      <c r="J51" s="44" t="str">
        <f>E21</f>
        <v>ATRIS,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105</v>
      </c>
      <c r="D54" s="159"/>
      <c r="E54" s="159"/>
      <c r="F54" s="159"/>
      <c r="G54" s="159"/>
      <c r="H54" s="159"/>
      <c r="I54" s="173"/>
      <c r="J54" s="174" t="s">
        <v>106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107</v>
      </c>
      <c r="D56" s="47"/>
      <c r="E56" s="47"/>
      <c r="F56" s="47"/>
      <c r="G56" s="47"/>
      <c r="H56" s="47"/>
      <c r="I56" s="144"/>
      <c r="J56" s="155">
        <f>J104</f>
        <v>0</v>
      </c>
      <c r="K56" s="51"/>
      <c r="AU56" s="24" t="s">
        <v>108</v>
      </c>
    </row>
    <row r="57" spans="2:11" s="7" customFormat="1" ht="24.95" customHeight="1">
      <c r="B57" s="177"/>
      <c r="C57" s="178"/>
      <c r="D57" s="179" t="s">
        <v>109</v>
      </c>
      <c r="E57" s="180"/>
      <c r="F57" s="180"/>
      <c r="G57" s="180"/>
      <c r="H57" s="180"/>
      <c r="I57" s="181"/>
      <c r="J57" s="182">
        <f>J105</f>
        <v>0</v>
      </c>
      <c r="K57" s="183"/>
    </row>
    <row r="58" spans="2:11" s="8" customFormat="1" ht="19.9" customHeight="1">
      <c r="B58" s="184"/>
      <c r="C58" s="185"/>
      <c r="D58" s="186" t="s">
        <v>110</v>
      </c>
      <c r="E58" s="187"/>
      <c r="F58" s="187"/>
      <c r="G58" s="187"/>
      <c r="H58" s="187"/>
      <c r="I58" s="188"/>
      <c r="J58" s="189">
        <f>J106</f>
        <v>0</v>
      </c>
      <c r="K58" s="190"/>
    </row>
    <row r="59" spans="2:11" s="8" customFormat="1" ht="19.9" customHeight="1">
      <c r="B59" s="184"/>
      <c r="C59" s="185"/>
      <c r="D59" s="186" t="s">
        <v>111</v>
      </c>
      <c r="E59" s="187"/>
      <c r="F59" s="187"/>
      <c r="G59" s="187"/>
      <c r="H59" s="187"/>
      <c r="I59" s="188"/>
      <c r="J59" s="189">
        <f>J178</f>
        <v>0</v>
      </c>
      <c r="K59" s="190"/>
    </row>
    <row r="60" spans="2:11" s="8" customFormat="1" ht="19.9" customHeight="1">
      <c r="B60" s="184"/>
      <c r="C60" s="185"/>
      <c r="D60" s="186" t="s">
        <v>112</v>
      </c>
      <c r="E60" s="187"/>
      <c r="F60" s="187"/>
      <c r="G60" s="187"/>
      <c r="H60" s="187"/>
      <c r="I60" s="188"/>
      <c r="J60" s="189">
        <f>J183</f>
        <v>0</v>
      </c>
      <c r="K60" s="190"/>
    </row>
    <row r="61" spans="2:11" s="8" customFormat="1" ht="19.9" customHeight="1">
      <c r="B61" s="184"/>
      <c r="C61" s="185"/>
      <c r="D61" s="186" t="s">
        <v>113</v>
      </c>
      <c r="E61" s="187"/>
      <c r="F61" s="187"/>
      <c r="G61" s="187"/>
      <c r="H61" s="187"/>
      <c r="I61" s="188"/>
      <c r="J61" s="189">
        <f>J191</f>
        <v>0</v>
      </c>
      <c r="K61" s="190"/>
    </row>
    <row r="62" spans="2:11" s="8" customFormat="1" ht="19.9" customHeight="1">
      <c r="B62" s="184"/>
      <c r="C62" s="185"/>
      <c r="D62" s="186" t="s">
        <v>114</v>
      </c>
      <c r="E62" s="187"/>
      <c r="F62" s="187"/>
      <c r="G62" s="187"/>
      <c r="H62" s="187"/>
      <c r="I62" s="188"/>
      <c r="J62" s="189">
        <f>J229</f>
        <v>0</v>
      </c>
      <c r="K62" s="190"/>
    </row>
    <row r="63" spans="2:11" s="8" customFormat="1" ht="19.9" customHeight="1">
      <c r="B63" s="184"/>
      <c r="C63" s="185"/>
      <c r="D63" s="186" t="s">
        <v>115</v>
      </c>
      <c r="E63" s="187"/>
      <c r="F63" s="187"/>
      <c r="G63" s="187"/>
      <c r="H63" s="187"/>
      <c r="I63" s="188"/>
      <c r="J63" s="189">
        <f>J245</f>
        <v>0</v>
      </c>
      <c r="K63" s="190"/>
    </row>
    <row r="64" spans="2:11" s="8" customFormat="1" ht="19.9" customHeight="1">
      <c r="B64" s="184"/>
      <c r="C64" s="185"/>
      <c r="D64" s="186" t="s">
        <v>116</v>
      </c>
      <c r="E64" s="187"/>
      <c r="F64" s="187"/>
      <c r="G64" s="187"/>
      <c r="H64" s="187"/>
      <c r="I64" s="188"/>
      <c r="J64" s="189">
        <f>J249</f>
        <v>0</v>
      </c>
      <c r="K64" s="190"/>
    </row>
    <row r="65" spans="2:11" s="8" customFormat="1" ht="19.9" customHeight="1">
      <c r="B65" s="184"/>
      <c r="C65" s="185"/>
      <c r="D65" s="186" t="s">
        <v>117</v>
      </c>
      <c r="E65" s="187"/>
      <c r="F65" s="187"/>
      <c r="G65" s="187"/>
      <c r="H65" s="187"/>
      <c r="I65" s="188"/>
      <c r="J65" s="189">
        <f>J435</f>
        <v>0</v>
      </c>
      <c r="K65" s="190"/>
    </row>
    <row r="66" spans="2:11" s="8" customFormat="1" ht="19.9" customHeight="1">
      <c r="B66" s="184"/>
      <c r="C66" s="185"/>
      <c r="D66" s="186" t="s">
        <v>118</v>
      </c>
      <c r="E66" s="187"/>
      <c r="F66" s="187"/>
      <c r="G66" s="187"/>
      <c r="H66" s="187"/>
      <c r="I66" s="188"/>
      <c r="J66" s="189">
        <f>J440</f>
        <v>0</v>
      </c>
      <c r="K66" s="190"/>
    </row>
    <row r="67" spans="2:11" s="8" customFormat="1" ht="19.9" customHeight="1">
      <c r="B67" s="184"/>
      <c r="C67" s="185"/>
      <c r="D67" s="186" t="s">
        <v>119</v>
      </c>
      <c r="E67" s="187"/>
      <c r="F67" s="187"/>
      <c r="G67" s="187"/>
      <c r="H67" s="187"/>
      <c r="I67" s="188"/>
      <c r="J67" s="189">
        <f>J534</f>
        <v>0</v>
      </c>
      <c r="K67" s="190"/>
    </row>
    <row r="68" spans="2:11" s="8" customFormat="1" ht="19.9" customHeight="1">
      <c r="B68" s="184"/>
      <c r="C68" s="185"/>
      <c r="D68" s="186" t="s">
        <v>120</v>
      </c>
      <c r="E68" s="187"/>
      <c r="F68" s="187"/>
      <c r="G68" s="187"/>
      <c r="H68" s="187"/>
      <c r="I68" s="188"/>
      <c r="J68" s="189">
        <f>J560</f>
        <v>0</v>
      </c>
      <c r="K68" s="190"/>
    </row>
    <row r="69" spans="2:11" s="8" customFormat="1" ht="19.9" customHeight="1">
      <c r="B69" s="184"/>
      <c r="C69" s="185"/>
      <c r="D69" s="186" t="s">
        <v>121</v>
      </c>
      <c r="E69" s="187"/>
      <c r="F69" s="187"/>
      <c r="G69" s="187"/>
      <c r="H69" s="187"/>
      <c r="I69" s="188"/>
      <c r="J69" s="189">
        <f>J565</f>
        <v>0</v>
      </c>
      <c r="K69" s="190"/>
    </row>
    <row r="70" spans="2:11" s="8" customFormat="1" ht="19.9" customHeight="1">
      <c r="B70" s="184"/>
      <c r="C70" s="185"/>
      <c r="D70" s="186" t="s">
        <v>122</v>
      </c>
      <c r="E70" s="187"/>
      <c r="F70" s="187"/>
      <c r="G70" s="187"/>
      <c r="H70" s="187"/>
      <c r="I70" s="188"/>
      <c r="J70" s="189">
        <f>J571</f>
        <v>0</v>
      </c>
      <c r="K70" s="190"/>
    </row>
    <row r="71" spans="2:11" s="7" customFormat="1" ht="24.95" customHeight="1">
      <c r="B71" s="177"/>
      <c r="C71" s="178"/>
      <c r="D71" s="179" t="s">
        <v>123</v>
      </c>
      <c r="E71" s="180"/>
      <c r="F71" s="180"/>
      <c r="G71" s="180"/>
      <c r="H71" s="180"/>
      <c r="I71" s="181"/>
      <c r="J71" s="182">
        <f>J573</f>
        <v>0</v>
      </c>
      <c r="K71" s="183"/>
    </row>
    <row r="72" spans="2:11" s="8" customFormat="1" ht="19.9" customHeight="1">
      <c r="B72" s="184"/>
      <c r="C72" s="185"/>
      <c r="D72" s="186" t="s">
        <v>1164</v>
      </c>
      <c r="E72" s="187"/>
      <c r="F72" s="187"/>
      <c r="G72" s="187"/>
      <c r="H72" s="187"/>
      <c r="I72" s="188"/>
      <c r="J72" s="189">
        <f>J574</f>
        <v>0</v>
      </c>
      <c r="K72" s="190"/>
    </row>
    <row r="73" spans="2:11" s="8" customFormat="1" ht="19.9" customHeight="1">
      <c r="B73" s="184"/>
      <c r="C73" s="185"/>
      <c r="D73" s="186" t="s">
        <v>125</v>
      </c>
      <c r="E73" s="187"/>
      <c r="F73" s="187"/>
      <c r="G73" s="187"/>
      <c r="H73" s="187"/>
      <c r="I73" s="188"/>
      <c r="J73" s="189">
        <f>J595</f>
        <v>0</v>
      </c>
      <c r="K73" s="190"/>
    </row>
    <row r="74" spans="2:11" s="8" customFormat="1" ht="19.9" customHeight="1">
      <c r="B74" s="184"/>
      <c r="C74" s="185"/>
      <c r="D74" s="186" t="s">
        <v>126</v>
      </c>
      <c r="E74" s="187"/>
      <c r="F74" s="187"/>
      <c r="G74" s="187"/>
      <c r="H74" s="187"/>
      <c r="I74" s="188"/>
      <c r="J74" s="189">
        <f>J613</f>
        <v>0</v>
      </c>
      <c r="K74" s="190"/>
    </row>
    <row r="75" spans="2:11" s="8" customFormat="1" ht="19.9" customHeight="1">
      <c r="B75" s="184"/>
      <c r="C75" s="185"/>
      <c r="D75" s="186" t="s">
        <v>127</v>
      </c>
      <c r="E75" s="187"/>
      <c r="F75" s="187"/>
      <c r="G75" s="187"/>
      <c r="H75" s="187"/>
      <c r="I75" s="188"/>
      <c r="J75" s="189">
        <f>J642</f>
        <v>0</v>
      </c>
      <c r="K75" s="190"/>
    </row>
    <row r="76" spans="2:11" s="8" customFormat="1" ht="19.9" customHeight="1">
      <c r="B76" s="184"/>
      <c r="C76" s="185"/>
      <c r="D76" s="186" t="s">
        <v>128</v>
      </c>
      <c r="E76" s="187"/>
      <c r="F76" s="187"/>
      <c r="G76" s="187"/>
      <c r="H76" s="187"/>
      <c r="I76" s="188"/>
      <c r="J76" s="189">
        <f>J651</f>
        <v>0</v>
      </c>
      <c r="K76" s="190"/>
    </row>
    <row r="77" spans="2:11" s="8" customFormat="1" ht="19.9" customHeight="1">
      <c r="B77" s="184"/>
      <c r="C77" s="185"/>
      <c r="D77" s="186" t="s">
        <v>129</v>
      </c>
      <c r="E77" s="187"/>
      <c r="F77" s="187"/>
      <c r="G77" s="187"/>
      <c r="H77" s="187"/>
      <c r="I77" s="188"/>
      <c r="J77" s="189">
        <f>J663</f>
        <v>0</v>
      </c>
      <c r="K77" s="190"/>
    </row>
    <row r="78" spans="2:11" s="8" customFormat="1" ht="19.9" customHeight="1">
      <c r="B78" s="184"/>
      <c r="C78" s="185"/>
      <c r="D78" s="186" t="s">
        <v>130</v>
      </c>
      <c r="E78" s="187"/>
      <c r="F78" s="187"/>
      <c r="G78" s="187"/>
      <c r="H78" s="187"/>
      <c r="I78" s="188"/>
      <c r="J78" s="189">
        <f>J749</f>
        <v>0</v>
      </c>
      <c r="K78" s="190"/>
    </row>
    <row r="79" spans="2:11" s="8" customFormat="1" ht="19.9" customHeight="1">
      <c r="B79" s="184"/>
      <c r="C79" s="185"/>
      <c r="D79" s="186" t="s">
        <v>131</v>
      </c>
      <c r="E79" s="187"/>
      <c r="F79" s="187"/>
      <c r="G79" s="187"/>
      <c r="H79" s="187"/>
      <c r="I79" s="188"/>
      <c r="J79" s="189">
        <f>J761</f>
        <v>0</v>
      </c>
      <c r="K79" s="190"/>
    </row>
    <row r="80" spans="2:11" s="8" customFormat="1" ht="19.9" customHeight="1">
      <c r="B80" s="184"/>
      <c r="C80" s="185"/>
      <c r="D80" s="186" t="s">
        <v>132</v>
      </c>
      <c r="E80" s="187"/>
      <c r="F80" s="187"/>
      <c r="G80" s="187"/>
      <c r="H80" s="187"/>
      <c r="I80" s="188"/>
      <c r="J80" s="189">
        <f>J791</f>
        <v>0</v>
      </c>
      <c r="K80" s="190"/>
    </row>
    <row r="81" spans="2:11" s="8" customFormat="1" ht="19.9" customHeight="1">
      <c r="B81" s="184"/>
      <c r="C81" s="185"/>
      <c r="D81" s="186" t="s">
        <v>133</v>
      </c>
      <c r="E81" s="187"/>
      <c r="F81" s="187"/>
      <c r="G81" s="187"/>
      <c r="H81" s="187"/>
      <c r="I81" s="188"/>
      <c r="J81" s="189">
        <f>J802</f>
        <v>0</v>
      </c>
      <c r="K81" s="190"/>
    </row>
    <row r="82" spans="2:11" s="8" customFormat="1" ht="19.9" customHeight="1">
      <c r="B82" s="184"/>
      <c r="C82" s="185"/>
      <c r="D82" s="186" t="s">
        <v>134</v>
      </c>
      <c r="E82" s="187"/>
      <c r="F82" s="187"/>
      <c r="G82" s="187"/>
      <c r="H82" s="187"/>
      <c r="I82" s="188"/>
      <c r="J82" s="189">
        <f>J822</f>
        <v>0</v>
      </c>
      <c r="K82" s="190"/>
    </row>
    <row r="83" spans="2:11" s="7" customFormat="1" ht="24.95" customHeight="1">
      <c r="B83" s="177"/>
      <c r="C83" s="178"/>
      <c r="D83" s="179" t="s">
        <v>135</v>
      </c>
      <c r="E83" s="180"/>
      <c r="F83" s="180"/>
      <c r="G83" s="180"/>
      <c r="H83" s="180"/>
      <c r="I83" s="181"/>
      <c r="J83" s="182">
        <f>J831</f>
        <v>0</v>
      </c>
      <c r="K83" s="183"/>
    </row>
    <row r="84" spans="2:11" s="8" customFormat="1" ht="19.9" customHeight="1">
      <c r="B84" s="184"/>
      <c r="C84" s="185"/>
      <c r="D84" s="186" t="s">
        <v>136</v>
      </c>
      <c r="E84" s="187"/>
      <c r="F84" s="187"/>
      <c r="G84" s="187"/>
      <c r="H84" s="187"/>
      <c r="I84" s="188"/>
      <c r="J84" s="189">
        <f>J832</f>
        <v>0</v>
      </c>
      <c r="K84" s="190"/>
    </row>
    <row r="85" spans="2:11" s="1" customFormat="1" ht="21.8" customHeight="1">
      <c r="B85" s="46"/>
      <c r="C85" s="47"/>
      <c r="D85" s="47"/>
      <c r="E85" s="47"/>
      <c r="F85" s="47"/>
      <c r="G85" s="47"/>
      <c r="H85" s="47"/>
      <c r="I85" s="144"/>
      <c r="J85" s="47"/>
      <c r="K85" s="51"/>
    </row>
    <row r="86" spans="2:11" s="1" customFormat="1" ht="6.95" customHeight="1">
      <c r="B86" s="67"/>
      <c r="C86" s="68"/>
      <c r="D86" s="68"/>
      <c r="E86" s="68"/>
      <c r="F86" s="68"/>
      <c r="G86" s="68"/>
      <c r="H86" s="68"/>
      <c r="I86" s="166"/>
      <c r="J86" s="68"/>
      <c r="K86" s="69"/>
    </row>
    <row r="90" spans="2:12" s="1" customFormat="1" ht="6.95" customHeight="1">
      <c r="B90" s="70"/>
      <c r="C90" s="71"/>
      <c r="D90" s="71"/>
      <c r="E90" s="71"/>
      <c r="F90" s="71"/>
      <c r="G90" s="71"/>
      <c r="H90" s="71"/>
      <c r="I90" s="169"/>
      <c r="J90" s="71"/>
      <c r="K90" s="71"/>
      <c r="L90" s="72"/>
    </row>
    <row r="91" spans="2:12" s="1" customFormat="1" ht="36.95" customHeight="1">
      <c r="B91" s="46"/>
      <c r="C91" s="73" t="s">
        <v>137</v>
      </c>
      <c r="D91" s="74"/>
      <c r="E91" s="74"/>
      <c r="F91" s="74"/>
      <c r="G91" s="74"/>
      <c r="H91" s="74"/>
      <c r="I91" s="191"/>
      <c r="J91" s="74"/>
      <c r="K91" s="74"/>
      <c r="L91" s="72"/>
    </row>
    <row r="92" spans="2:12" s="1" customFormat="1" ht="6.95" customHeight="1">
      <c r="B92" s="46"/>
      <c r="C92" s="74"/>
      <c r="D92" s="74"/>
      <c r="E92" s="74"/>
      <c r="F92" s="74"/>
      <c r="G92" s="74"/>
      <c r="H92" s="74"/>
      <c r="I92" s="191"/>
      <c r="J92" s="74"/>
      <c r="K92" s="74"/>
      <c r="L92" s="72"/>
    </row>
    <row r="93" spans="2:12" s="1" customFormat="1" ht="14.4" customHeight="1">
      <c r="B93" s="46"/>
      <c r="C93" s="76" t="s">
        <v>18</v>
      </c>
      <c r="D93" s="74"/>
      <c r="E93" s="74"/>
      <c r="F93" s="74"/>
      <c r="G93" s="74"/>
      <c r="H93" s="74"/>
      <c r="I93" s="191"/>
      <c r="J93" s="74"/>
      <c r="K93" s="74"/>
      <c r="L93" s="72"/>
    </row>
    <row r="94" spans="2:12" s="1" customFormat="1" ht="16.5" customHeight="1">
      <c r="B94" s="46"/>
      <c r="C94" s="74"/>
      <c r="D94" s="74"/>
      <c r="E94" s="192" t="str">
        <f>E7</f>
        <v>Administrativně výrobní a výukové centrum řemesel, pavilon B,D,E</v>
      </c>
      <c r="F94" s="76"/>
      <c r="G94" s="76"/>
      <c r="H94" s="76"/>
      <c r="I94" s="191"/>
      <c r="J94" s="74"/>
      <c r="K94" s="74"/>
      <c r="L94" s="72"/>
    </row>
    <row r="95" spans="2:12" s="1" customFormat="1" ht="14.4" customHeight="1">
      <c r="B95" s="46"/>
      <c r="C95" s="76" t="s">
        <v>101</v>
      </c>
      <c r="D95" s="74"/>
      <c r="E95" s="74"/>
      <c r="F95" s="74"/>
      <c r="G95" s="74"/>
      <c r="H95" s="74"/>
      <c r="I95" s="191"/>
      <c r="J95" s="74"/>
      <c r="K95" s="74"/>
      <c r="L95" s="72"/>
    </row>
    <row r="96" spans="2:12" s="1" customFormat="1" ht="17.25" customHeight="1">
      <c r="B96" s="46"/>
      <c r="C96" s="74"/>
      <c r="D96" s="74"/>
      <c r="E96" s="82" t="str">
        <f>E9</f>
        <v>002 - SO 01 Blok D</v>
      </c>
      <c r="F96" s="74"/>
      <c r="G96" s="74"/>
      <c r="H96" s="74"/>
      <c r="I96" s="191"/>
      <c r="J96" s="74"/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191"/>
      <c r="J97" s="74"/>
      <c r="K97" s="74"/>
      <c r="L97" s="72"/>
    </row>
    <row r="98" spans="2:12" s="1" customFormat="1" ht="18" customHeight="1">
      <c r="B98" s="46"/>
      <c r="C98" s="76" t="s">
        <v>25</v>
      </c>
      <c r="D98" s="74"/>
      <c r="E98" s="74"/>
      <c r="F98" s="193" t="str">
        <f>F12</f>
        <v>Kunčice nad Ostravicí</v>
      </c>
      <c r="G98" s="74"/>
      <c r="H98" s="74"/>
      <c r="I98" s="194" t="s">
        <v>27</v>
      </c>
      <c r="J98" s="85" t="str">
        <f>IF(J12="","",J12)</f>
        <v>2. 4. 2018</v>
      </c>
      <c r="K98" s="74"/>
      <c r="L98" s="72"/>
    </row>
    <row r="99" spans="2:12" s="1" customFormat="1" ht="6.95" customHeight="1">
      <c r="B99" s="46"/>
      <c r="C99" s="74"/>
      <c r="D99" s="74"/>
      <c r="E99" s="74"/>
      <c r="F99" s="74"/>
      <c r="G99" s="74"/>
      <c r="H99" s="74"/>
      <c r="I99" s="191"/>
      <c r="J99" s="74"/>
      <c r="K99" s="74"/>
      <c r="L99" s="72"/>
    </row>
    <row r="100" spans="2:12" s="1" customFormat="1" ht="13.5">
      <c r="B100" s="46"/>
      <c r="C100" s="76" t="s">
        <v>29</v>
      </c>
      <c r="D100" s="74"/>
      <c r="E100" s="74"/>
      <c r="F100" s="193" t="str">
        <f>E15</f>
        <v>ALPEKO plus, s.r.o.</v>
      </c>
      <c r="G100" s="74"/>
      <c r="H100" s="74"/>
      <c r="I100" s="194" t="s">
        <v>35</v>
      </c>
      <c r="J100" s="193" t="str">
        <f>E21</f>
        <v>ATRIS, s.r.o.</v>
      </c>
      <c r="K100" s="74"/>
      <c r="L100" s="72"/>
    </row>
    <row r="101" spans="2:12" s="1" customFormat="1" ht="14.4" customHeight="1">
      <c r="B101" s="46"/>
      <c r="C101" s="76" t="s">
        <v>33</v>
      </c>
      <c r="D101" s="74"/>
      <c r="E101" s="74"/>
      <c r="F101" s="193" t="str">
        <f>IF(E18="","",E18)</f>
        <v/>
      </c>
      <c r="G101" s="74"/>
      <c r="H101" s="74"/>
      <c r="I101" s="191"/>
      <c r="J101" s="74"/>
      <c r="K101" s="74"/>
      <c r="L101" s="72"/>
    </row>
    <row r="102" spans="2:12" s="1" customFormat="1" ht="10.3" customHeight="1">
      <c r="B102" s="46"/>
      <c r="C102" s="74"/>
      <c r="D102" s="74"/>
      <c r="E102" s="74"/>
      <c r="F102" s="74"/>
      <c r="G102" s="74"/>
      <c r="H102" s="74"/>
      <c r="I102" s="191"/>
      <c r="J102" s="74"/>
      <c r="K102" s="74"/>
      <c r="L102" s="72"/>
    </row>
    <row r="103" spans="2:20" s="9" customFormat="1" ht="29.25" customHeight="1">
      <c r="B103" s="195"/>
      <c r="C103" s="196" t="s">
        <v>138</v>
      </c>
      <c r="D103" s="197" t="s">
        <v>58</v>
      </c>
      <c r="E103" s="197" t="s">
        <v>54</v>
      </c>
      <c r="F103" s="197" t="s">
        <v>139</v>
      </c>
      <c r="G103" s="197" t="s">
        <v>140</v>
      </c>
      <c r="H103" s="197" t="s">
        <v>141</v>
      </c>
      <c r="I103" s="198" t="s">
        <v>142</v>
      </c>
      <c r="J103" s="197" t="s">
        <v>106</v>
      </c>
      <c r="K103" s="199" t="s">
        <v>143</v>
      </c>
      <c r="L103" s="200"/>
      <c r="M103" s="102" t="s">
        <v>144</v>
      </c>
      <c r="N103" s="103" t="s">
        <v>43</v>
      </c>
      <c r="O103" s="103" t="s">
        <v>145</v>
      </c>
      <c r="P103" s="103" t="s">
        <v>146</v>
      </c>
      <c r="Q103" s="103" t="s">
        <v>147</v>
      </c>
      <c r="R103" s="103" t="s">
        <v>148</v>
      </c>
      <c r="S103" s="103" t="s">
        <v>149</v>
      </c>
      <c r="T103" s="104" t="s">
        <v>150</v>
      </c>
    </row>
    <row r="104" spans="2:63" s="1" customFormat="1" ht="29.25" customHeight="1">
      <c r="B104" s="46"/>
      <c r="C104" s="108" t="s">
        <v>107</v>
      </c>
      <c r="D104" s="74"/>
      <c r="E104" s="74"/>
      <c r="F104" s="74"/>
      <c r="G104" s="74"/>
      <c r="H104" s="74"/>
      <c r="I104" s="191"/>
      <c r="J104" s="201">
        <f>BK104</f>
        <v>0</v>
      </c>
      <c r="K104" s="74"/>
      <c r="L104" s="72"/>
      <c r="M104" s="105"/>
      <c r="N104" s="106"/>
      <c r="O104" s="106"/>
      <c r="P104" s="202">
        <f>P105+P573+P831</f>
        <v>0</v>
      </c>
      <c r="Q104" s="106"/>
      <c r="R104" s="202">
        <f>R105+R573+R831</f>
        <v>251.05538221999998</v>
      </c>
      <c r="S104" s="106"/>
      <c r="T104" s="203">
        <f>T105+T573+T831</f>
        <v>2054.0965960000003</v>
      </c>
      <c r="AT104" s="24" t="s">
        <v>72</v>
      </c>
      <c r="AU104" s="24" t="s">
        <v>108</v>
      </c>
      <c r="BK104" s="204">
        <f>BK105+BK573+BK831</f>
        <v>0</v>
      </c>
    </row>
    <row r="105" spans="2:63" s="10" customFormat="1" ht="37.4" customHeight="1">
      <c r="B105" s="205"/>
      <c r="C105" s="206"/>
      <c r="D105" s="207" t="s">
        <v>72</v>
      </c>
      <c r="E105" s="208" t="s">
        <v>151</v>
      </c>
      <c r="F105" s="208" t="s">
        <v>152</v>
      </c>
      <c r="G105" s="206"/>
      <c r="H105" s="206"/>
      <c r="I105" s="209"/>
      <c r="J105" s="210">
        <f>BK105</f>
        <v>0</v>
      </c>
      <c r="K105" s="206"/>
      <c r="L105" s="211"/>
      <c r="M105" s="212"/>
      <c r="N105" s="213"/>
      <c r="O105" s="213"/>
      <c r="P105" s="214">
        <f>P106+P178+P183+P191+P229+P245+P249+P435+P440+P534+P560+P565+P571</f>
        <v>0</v>
      </c>
      <c r="Q105" s="213"/>
      <c r="R105" s="214">
        <f>R106+R178+R183+R191+R229+R245+R249+R435+R440+R534+R560+R565+R571</f>
        <v>198.63043954</v>
      </c>
      <c r="S105" s="213"/>
      <c r="T105" s="215">
        <f>T106+T178+T183+T191+T229+T245+T249+T435+T440+T534+T560+T565+T571</f>
        <v>2050.0793160000003</v>
      </c>
      <c r="AR105" s="216" t="s">
        <v>24</v>
      </c>
      <c r="AT105" s="217" t="s">
        <v>72</v>
      </c>
      <c r="AU105" s="217" t="s">
        <v>73</v>
      </c>
      <c r="AY105" s="216" t="s">
        <v>153</v>
      </c>
      <c r="BK105" s="218">
        <f>BK106+BK178+BK183+BK191+BK229+BK245+BK249+BK435+BK440+BK534+BK560+BK565+BK571</f>
        <v>0</v>
      </c>
    </row>
    <row r="106" spans="2:63" s="10" customFormat="1" ht="19.9" customHeight="1">
      <c r="B106" s="205"/>
      <c r="C106" s="206"/>
      <c r="D106" s="207" t="s">
        <v>72</v>
      </c>
      <c r="E106" s="219" t="s">
        <v>24</v>
      </c>
      <c r="F106" s="219" t="s">
        <v>154</v>
      </c>
      <c r="G106" s="206"/>
      <c r="H106" s="206"/>
      <c r="I106" s="209"/>
      <c r="J106" s="220">
        <f>BK106</f>
        <v>0</v>
      </c>
      <c r="K106" s="206"/>
      <c r="L106" s="211"/>
      <c r="M106" s="212"/>
      <c r="N106" s="213"/>
      <c r="O106" s="213"/>
      <c r="P106" s="214">
        <f>SUM(P107:P177)</f>
        <v>0</v>
      </c>
      <c r="Q106" s="213"/>
      <c r="R106" s="214">
        <f>SUM(R107:R177)</f>
        <v>0.001</v>
      </c>
      <c r="S106" s="213"/>
      <c r="T106" s="215">
        <f>SUM(T107:T177)</f>
        <v>10.627659999999999</v>
      </c>
      <c r="AR106" s="216" t="s">
        <v>24</v>
      </c>
      <c r="AT106" s="217" t="s">
        <v>72</v>
      </c>
      <c r="AU106" s="217" t="s">
        <v>24</v>
      </c>
      <c r="AY106" s="216" t="s">
        <v>153</v>
      </c>
      <c r="BK106" s="218">
        <f>SUM(BK107:BK177)</f>
        <v>0</v>
      </c>
    </row>
    <row r="107" spans="2:65" s="1" customFormat="1" ht="16.5" customHeight="1">
      <c r="B107" s="46"/>
      <c r="C107" s="221" t="s">
        <v>24</v>
      </c>
      <c r="D107" s="221" t="s">
        <v>155</v>
      </c>
      <c r="E107" s="222" t="s">
        <v>166</v>
      </c>
      <c r="F107" s="223" t="s">
        <v>167</v>
      </c>
      <c r="G107" s="224" t="s">
        <v>158</v>
      </c>
      <c r="H107" s="225">
        <v>13.86</v>
      </c>
      <c r="I107" s="226"/>
      <c r="J107" s="227">
        <f>ROUND(I107*H107,2)</f>
        <v>0</v>
      </c>
      <c r="K107" s="223" t="s">
        <v>159</v>
      </c>
      <c r="L107" s="72"/>
      <c r="M107" s="228" t="s">
        <v>22</v>
      </c>
      <c r="N107" s="229" t="s">
        <v>44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0.5</v>
      </c>
      <c r="T107" s="231">
        <f>S107*H107</f>
        <v>6.93</v>
      </c>
      <c r="AR107" s="24" t="s">
        <v>160</v>
      </c>
      <c r="AT107" s="24" t="s">
        <v>155</v>
      </c>
      <c r="AU107" s="24" t="s">
        <v>82</v>
      </c>
      <c r="AY107" s="24" t="s">
        <v>153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24</v>
      </c>
      <c r="BK107" s="232">
        <f>ROUND(I107*H107,2)</f>
        <v>0</v>
      </c>
      <c r="BL107" s="24" t="s">
        <v>160</v>
      </c>
      <c r="BM107" s="24" t="s">
        <v>1165</v>
      </c>
    </row>
    <row r="108" spans="2:51" s="11" customFormat="1" ht="13.5">
      <c r="B108" s="233"/>
      <c r="C108" s="234"/>
      <c r="D108" s="235" t="s">
        <v>162</v>
      </c>
      <c r="E108" s="236" t="s">
        <v>22</v>
      </c>
      <c r="F108" s="237" t="s">
        <v>1166</v>
      </c>
      <c r="G108" s="234"/>
      <c r="H108" s="236" t="s">
        <v>22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162</v>
      </c>
      <c r="AU108" s="243" t="s">
        <v>82</v>
      </c>
      <c r="AV108" s="11" t="s">
        <v>24</v>
      </c>
      <c r="AW108" s="11" t="s">
        <v>37</v>
      </c>
      <c r="AX108" s="11" t="s">
        <v>73</v>
      </c>
      <c r="AY108" s="243" t="s">
        <v>153</v>
      </c>
    </row>
    <row r="109" spans="2:51" s="11" customFormat="1" ht="13.5">
      <c r="B109" s="233"/>
      <c r="C109" s="234"/>
      <c r="D109" s="235" t="s">
        <v>162</v>
      </c>
      <c r="E109" s="236" t="s">
        <v>22</v>
      </c>
      <c r="F109" s="237" t="s">
        <v>170</v>
      </c>
      <c r="G109" s="234"/>
      <c r="H109" s="236" t="s">
        <v>22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162</v>
      </c>
      <c r="AU109" s="243" t="s">
        <v>82</v>
      </c>
      <c r="AV109" s="11" t="s">
        <v>24</v>
      </c>
      <c r="AW109" s="11" t="s">
        <v>37</v>
      </c>
      <c r="AX109" s="11" t="s">
        <v>73</v>
      </c>
      <c r="AY109" s="243" t="s">
        <v>153</v>
      </c>
    </row>
    <row r="110" spans="2:51" s="12" customFormat="1" ht="13.5">
      <c r="B110" s="244"/>
      <c r="C110" s="245"/>
      <c r="D110" s="235" t="s">
        <v>162</v>
      </c>
      <c r="E110" s="246" t="s">
        <v>22</v>
      </c>
      <c r="F110" s="247" t="s">
        <v>1167</v>
      </c>
      <c r="G110" s="245"/>
      <c r="H110" s="248">
        <v>13.86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AT110" s="254" t="s">
        <v>162</v>
      </c>
      <c r="AU110" s="254" t="s">
        <v>82</v>
      </c>
      <c r="AV110" s="12" t="s">
        <v>82</v>
      </c>
      <c r="AW110" s="12" t="s">
        <v>37</v>
      </c>
      <c r="AX110" s="12" t="s">
        <v>24</v>
      </c>
      <c r="AY110" s="254" t="s">
        <v>153</v>
      </c>
    </row>
    <row r="111" spans="2:65" s="1" customFormat="1" ht="16.5" customHeight="1">
      <c r="B111" s="46"/>
      <c r="C111" s="221" t="s">
        <v>82</v>
      </c>
      <c r="D111" s="221" t="s">
        <v>155</v>
      </c>
      <c r="E111" s="222" t="s">
        <v>181</v>
      </c>
      <c r="F111" s="223" t="s">
        <v>182</v>
      </c>
      <c r="G111" s="224" t="s">
        <v>158</v>
      </c>
      <c r="H111" s="225">
        <v>13.86</v>
      </c>
      <c r="I111" s="226"/>
      <c r="J111" s="227">
        <f>ROUND(I111*H111,2)</f>
        <v>0</v>
      </c>
      <c r="K111" s="223" t="s">
        <v>159</v>
      </c>
      <c r="L111" s="72"/>
      <c r="M111" s="228" t="s">
        <v>22</v>
      </c>
      <c r="N111" s="229" t="s">
        <v>44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0.181</v>
      </c>
      <c r="T111" s="231">
        <f>S111*H111</f>
        <v>2.50866</v>
      </c>
      <c r="AR111" s="24" t="s">
        <v>160</v>
      </c>
      <c r="AT111" s="24" t="s">
        <v>155</v>
      </c>
      <c r="AU111" s="24" t="s">
        <v>82</v>
      </c>
      <c r="AY111" s="24" t="s">
        <v>153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24</v>
      </c>
      <c r="BK111" s="232">
        <f>ROUND(I111*H111,2)</f>
        <v>0</v>
      </c>
      <c r="BL111" s="24" t="s">
        <v>160</v>
      </c>
      <c r="BM111" s="24" t="s">
        <v>1168</v>
      </c>
    </row>
    <row r="112" spans="2:51" s="11" customFormat="1" ht="13.5">
      <c r="B112" s="233"/>
      <c r="C112" s="234"/>
      <c r="D112" s="235" t="s">
        <v>162</v>
      </c>
      <c r="E112" s="236" t="s">
        <v>22</v>
      </c>
      <c r="F112" s="237" t="s">
        <v>1169</v>
      </c>
      <c r="G112" s="234"/>
      <c r="H112" s="236" t="s">
        <v>22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162</v>
      </c>
      <c r="AU112" s="243" t="s">
        <v>82</v>
      </c>
      <c r="AV112" s="11" t="s">
        <v>24</v>
      </c>
      <c r="AW112" s="11" t="s">
        <v>37</v>
      </c>
      <c r="AX112" s="11" t="s">
        <v>73</v>
      </c>
      <c r="AY112" s="243" t="s">
        <v>153</v>
      </c>
    </row>
    <row r="113" spans="2:51" s="11" customFormat="1" ht="13.5">
      <c r="B113" s="233"/>
      <c r="C113" s="234"/>
      <c r="D113" s="235" t="s">
        <v>162</v>
      </c>
      <c r="E113" s="236" t="s">
        <v>22</v>
      </c>
      <c r="F113" s="237" t="s">
        <v>170</v>
      </c>
      <c r="G113" s="234"/>
      <c r="H113" s="236" t="s">
        <v>22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162</v>
      </c>
      <c r="AU113" s="243" t="s">
        <v>82</v>
      </c>
      <c r="AV113" s="11" t="s">
        <v>24</v>
      </c>
      <c r="AW113" s="11" t="s">
        <v>37</v>
      </c>
      <c r="AX113" s="11" t="s">
        <v>73</v>
      </c>
      <c r="AY113" s="243" t="s">
        <v>153</v>
      </c>
    </row>
    <row r="114" spans="2:51" s="12" customFormat="1" ht="13.5">
      <c r="B114" s="244"/>
      <c r="C114" s="245"/>
      <c r="D114" s="235" t="s">
        <v>162</v>
      </c>
      <c r="E114" s="246" t="s">
        <v>22</v>
      </c>
      <c r="F114" s="247" t="s">
        <v>1167</v>
      </c>
      <c r="G114" s="245"/>
      <c r="H114" s="248">
        <v>13.86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162</v>
      </c>
      <c r="AU114" s="254" t="s">
        <v>82</v>
      </c>
      <c r="AV114" s="12" t="s">
        <v>82</v>
      </c>
      <c r="AW114" s="12" t="s">
        <v>37</v>
      </c>
      <c r="AX114" s="12" t="s">
        <v>24</v>
      </c>
      <c r="AY114" s="254" t="s">
        <v>153</v>
      </c>
    </row>
    <row r="115" spans="2:65" s="1" customFormat="1" ht="16.5" customHeight="1">
      <c r="B115" s="46"/>
      <c r="C115" s="221" t="s">
        <v>173</v>
      </c>
      <c r="D115" s="221" t="s">
        <v>155</v>
      </c>
      <c r="E115" s="222" t="s">
        <v>185</v>
      </c>
      <c r="F115" s="223" t="s">
        <v>186</v>
      </c>
      <c r="G115" s="224" t="s">
        <v>187</v>
      </c>
      <c r="H115" s="225">
        <v>5.8</v>
      </c>
      <c r="I115" s="226"/>
      <c r="J115" s="227">
        <f>ROUND(I115*H115,2)</f>
        <v>0</v>
      </c>
      <c r="K115" s="223" t="s">
        <v>159</v>
      </c>
      <c r="L115" s="72"/>
      <c r="M115" s="228" t="s">
        <v>22</v>
      </c>
      <c r="N115" s="229" t="s">
        <v>44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0.205</v>
      </c>
      <c r="T115" s="231">
        <f>S115*H115</f>
        <v>1.1889999999999998</v>
      </c>
      <c r="AR115" s="24" t="s">
        <v>160</v>
      </c>
      <c r="AT115" s="24" t="s">
        <v>155</v>
      </c>
      <c r="AU115" s="24" t="s">
        <v>82</v>
      </c>
      <c r="AY115" s="24" t="s">
        <v>153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24</v>
      </c>
      <c r="BK115" s="232">
        <f>ROUND(I115*H115,2)</f>
        <v>0</v>
      </c>
      <c r="BL115" s="24" t="s">
        <v>160</v>
      </c>
      <c r="BM115" s="24" t="s">
        <v>1170</v>
      </c>
    </row>
    <row r="116" spans="2:51" s="11" customFormat="1" ht="13.5">
      <c r="B116" s="233"/>
      <c r="C116" s="234"/>
      <c r="D116" s="235" t="s">
        <v>162</v>
      </c>
      <c r="E116" s="236" t="s">
        <v>22</v>
      </c>
      <c r="F116" s="237" t="s">
        <v>847</v>
      </c>
      <c r="G116" s="234"/>
      <c r="H116" s="236" t="s">
        <v>22</v>
      </c>
      <c r="I116" s="238"/>
      <c r="J116" s="234"/>
      <c r="K116" s="234"/>
      <c r="L116" s="239"/>
      <c r="M116" s="240"/>
      <c r="N116" s="241"/>
      <c r="O116" s="241"/>
      <c r="P116" s="241"/>
      <c r="Q116" s="241"/>
      <c r="R116" s="241"/>
      <c r="S116" s="241"/>
      <c r="T116" s="242"/>
      <c r="AT116" s="243" t="s">
        <v>162</v>
      </c>
      <c r="AU116" s="243" t="s">
        <v>82</v>
      </c>
      <c r="AV116" s="11" t="s">
        <v>24</v>
      </c>
      <c r="AW116" s="11" t="s">
        <v>37</v>
      </c>
      <c r="AX116" s="11" t="s">
        <v>73</v>
      </c>
      <c r="AY116" s="243" t="s">
        <v>153</v>
      </c>
    </row>
    <row r="117" spans="2:51" s="11" customFormat="1" ht="13.5">
      <c r="B117" s="233"/>
      <c r="C117" s="234"/>
      <c r="D117" s="235" t="s">
        <v>162</v>
      </c>
      <c r="E117" s="236" t="s">
        <v>22</v>
      </c>
      <c r="F117" s="237" t="s">
        <v>189</v>
      </c>
      <c r="G117" s="234"/>
      <c r="H117" s="236" t="s">
        <v>22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162</v>
      </c>
      <c r="AU117" s="243" t="s">
        <v>82</v>
      </c>
      <c r="AV117" s="11" t="s">
        <v>24</v>
      </c>
      <c r="AW117" s="11" t="s">
        <v>37</v>
      </c>
      <c r="AX117" s="11" t="s">
        <v>73</v>
      </c>
      <c r="AY117" s="243" t="s">
        <v>153</v>
      </c>
    </row>
    <row r="118" spans="2:51" s="12" customFormat="1" ht="13.5">
      <c r="B118" s="244"/>
      <c r="C118" s="245"/>
      <c r="D118" s="235" t="s">
        <v>162</v>
      </c>
      <c r="E118" s="246" t="s">
        <v>22</v>
      </c>
      <c r="F118" s="247" t="s">
        <v>1171</v>
      </c>
      <c r="G118" s="245"/>
      <c r="H118" s="248">
        <v>5.8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AT118" s="254" t="s">
        <v>162</v>
      </c>
      <c r="AU118" s="254" t="s">
        <v>82</v>
      </c>
      <c r="AV118" s="12" t="s">
        <v>82</v>
      </c>
      <c r="AW118" s="12" t="s">
        <v>37</v>
      </c>
      <c r="AX118" s="12" t="s">
        <v>24</v>
      </c>
      <c r="AY118" s="254" t="s">
        <v>153</v>
      </c>
    </row>
    <row r="119" spans="2:65" s="1" customFormat="1" ht="25.5" customHeight="1">
      <c r="B119" s="46"/>
      <c r="C119" s="221" t="s">
        <v>160</v>
      </c>
      <c r="D119" s="221" t="s">
        <v>155</v>
      </c>
      <c r="E119" s="222" t="s">
        <v>192</v>
      </c>
      <c r="F119" s="223" t="s">
        <v>193</v>
      </c>
      <c r="G119" s="224" t="s">
        <v>194</v>
      </c>
      <c r="H119" s="225">
        <v>26.446</v>
      </c>
      <c r="I119" s="226"/>
      <c r="J119" s="227">
        <f>ROUND(I119*H119,2)</f>
        <v>0</v>
      </c>
      <c r="K119" s="223" t="s">
        <v>159</v>
      </c>
      <c r="L119" s="72"/>
      <c r="M119" s="228" t="s">
        <v>22</v>
      </c>
      <c r="N119" s="229" t="s">
        <v>44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160</v>
      </c>
      <c r="AT119" s="24" t="s">
        <v>155</v>
      </c>
      <c r="AU119" s="24" t="s">
        <v>82</v>
      </c>
      <c r="AY119" s="24" t="s">
        <v>153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24</v>
      </c>
      <c r="BK119" s="232">
        <f>ROUND(I119*H119,2)</f>
        <v>0</v>
      </c>
      <c r="BL119" s="24" t="s">
        <v>160</v>
      </c>
      <c r="BM119" s="24" t="s">
        <v>1172</v>
      </c>
    </row>
    <row r="120" spans="2:51" s="11" customFormat="1" ht="13.5">
      <c r="B120" s="233"/>
      <c r="C120" s="234"/>
      <c r="D120" s="235" t="s">
        <v>162</v>
      </c>
      <c r="E120" s="236" t="s">
        <v>22</v>
      </c>
      <c r="F120" s="237" t="s">
        <v>1166</v>
      </c>
      <c r="G120" s="234"/>
      <c r="H120" s="236" t="s">
        <v>22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162</v>
      </c>
      <c r="AU120" s="243" t="s">
        <v>82</v>
      </c>
      <c r="AV120" s="11" t="s">
        <v>24</v>
      </c>
      <c r="AW120" s="11" t="s">
        <v>37</v>
      </c>
      <c r="AX120" s="11" t="s">
        <v>73</v>
      </c>
      <c r="AY120" s="243" t="s">
        <v>153</v>
      </c>
    </row>
    <row r="121" spans="2:51" s="11" customFormat="1" ht="13.5">
      <c r="B121" s="233"/>
      <c r="C121" s="234"/>
      <c r="D121" s="235" t="s">
        <v>162</v>
      </c>
      <c r="E121" s="236" t="s">
        <v>22</v>
      </c>
      <c r="F121" s="237" t="s">
        <v>197</v>
      </c>
      <c r="G121" s="234"/>
      <c r="H121" s="236" t="s">
        <v>22</v>
      </c>
      <c r="I121" s="238"/>
      <c r="J121" s="234"/>
      <c r="K121" s="234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162</v>
      </c>
      <c r="AU121" s="243" t="s">
        <v>82</v>
      </c>
      <c r="AV121" s="11" t="s">
        <v>24</v>
      </c>
      <c r="AW121" s="11" t="s">
        <v>37</v>
      </c>
      <c r="AX121" s="11" t="s">
        <v>73</v>
      </c>
      <c r="AY121" s="243" t="s">
        <v>153</v>
      </c>
    </row>
    <row r="122" spans="2:51" s="11" customFormat="1" ht="13.5">
      <c r="B122" s="233"/>
      <c r="C122" s="234"/>
      <c r="D122" s="235" t="s">
        <v>162</v>
      </c>
      <c r="E122" s="236" t="s">
        <v>22</v>
      </c>
      <c r="F122" s="237" t="s">
        <v>618</v>
      </c>
      <c r="G122" s="234"/>
      <c r="H122" s="236" t="s">
        <v>22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162</v>
      </c>
      <c r="AU122" s="243" t="s">
        <v>82</v>
      </c>
      <c r="AV122" s="11" t="s">
        <v>24</v>
      </c>
      <c r="AW122" s="11" t="s">
        <v>37</v>
      </c>
      <c r="AX122" s="11" t="s">
        <v>73</v>
      </c>
      <c r="AY122" s="243" t="s">
        <v>153</v>
      </c>
    </row>
    <row r="123" spans="2:51" s="12" customFormat="1" ht="13.5">
      <c r="B123" s="244"/>
      <c r="C123" s="245"/>
      <c r="D123" s="235" t="s">
        <v>162</v>
      </c>
      <c r="E123" s="246" t="s">
        <v>22</v>
      </c>
      <c r="F123" s="247" t="s">
        <v>1173</v>
      </c>
      <c r="G123" s="245"/>
      <c r="H123" s="248">
        <v>9.158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AT123" s="254" t="s">
        <v>162</v>
      </c>
      <c r="AU123" s="254" t="s">
        <v>82</v>
      </c>
      <c r="AV123" s="12" t="s">
        <v>82</v>
      </c>
      <c r="AW123" s="12" t="s">
        <v>37</v>
      </c>
      <c r="AX123" s="12" t="s">
        <v>73</v>
      </c>
      <c r="AY123" s="254" t="s">
        <v>153</v>
      </c>
    </row>
    <row r="124" spans="2:51" s="11" customFormat="1" ht="13.5">
      <c r="B124" s="233"/>
      <c r="C124" s="234"/>
      <c r="D124" s="235" t="s">
        <v>162</v>
      </c>
      <c r="E124" s="236" t="s">
        <v>22</v>
      </c>
      <c r="F124" s="237" t="s">
        <v>1150</v>
      </c>
      <c r="G124" s="234"/>
      <c r="H124" s="236" t="s">
        <v>22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AT124" s="243" t="s">
        <v>162</v>
      </c>
      <c r="AU124" s="243" t="s">
        <v>82</v>
      </c>
      <c r="AV124" s="11" t="s">
        <v>24</v>
      </c>
      <c r="AW124" s="11" t="s">
        <v>37</v>
      </c>
      <c r="AX124" s="11" t="s">
        <v>73</v>
      </c>
      <c r="AY124" s="243" t="s">
        <v>153</v>
      </c>
    </row>
    <row r="125" spans="2:51" s="12" customFormat="1" ht="13.5">
      <c r="B125" s="244"/>
      <c r="C125" s="245"/>
      <c r="D125" s="235" t="s">
        <v>162</v>
      </c>
      <c r="E125" s="246" t="s">
        <v>22</v>
      </c>
      <c r="F125" s="247" t="s">
        <v>1174</v>
      </c>
      <c r="G125" s="245"/>
      <c r="H125" s="248">
        <v>9.72</v>
      </c>
      <c r="I125" s="249"/>
      <c r="J125" s="245"/>
      <c r="K125" s="245"/>
      <c r="L125" s="250"/>
      <c r="M125" s="251"/>
      <c r="N125" s="252"/>
      <c r="O125" s="252"/>
      <c r="P125" s="252"/>
      <c r="Q125" s="252"/>
      <c r="R125" s="252"/>
      <c r="S125" s="252"/>
      <c r="T125" s="253"/>
      <c r="AT125" s="254" t="s">
        <v>162</v>
      </c>
      <c r="AU125" s="254" t="s">
        <v>82</v>
      </c>
      <c r="AV125" s="12" t="s">
        <v>82</v>
      </c>
      <c r="AW125" s="12" t="s">
        <v>37</v>
      </c>
      <c r="AX125" s="12" t="s">
        <v>73</v>
      </c>
      <c r="AY125" s="254" t="s">
        <v>153</v>
      </c>
    </row>
    <row r="126" spans="2:51" s="12" customFormat="1" ht="13.5">
      <c r="B126" s="244"/>
      <c r="C126" s="245"/>
      <c r="D126" s="235" t="s">
        <v>162</v>
      </c>
      <c r="E126" s="246" t="s">
        <v>22</v>
      </c>
      <c r="F126" s="247" t="s">
        <v>1175</v>
      </c>
      <c r="G126" s="245"/>
      <c r="H126" s="248">
        <v>7.568</v>
      </c>
      <c r="I126" s="249"/>
      <c r="J126" s="245"/>
      <c r="K126" s="245"/>
      <c r="L126" s="250"/>
      <c r="M126" s="251"/>
      <c r="N126" s="252"/>
      <c r="O126" s="252"/>
      <c r="P126" s="252"/>
      <c r="Q126" s="252"/>
      <c r="R126" s="252"/>
      <c r="S126" s="252"/>
      <c r="T126" s="253"/>
      <c r="AT126" s="254" t="s">
        <v>162</v>
      </c>
      <c r="AU126" s="254" t="s">
        <v>82</v>
      </c>
      <c r="AV126" s="12" t="s">
        <v>82</v>
      </c>
      <c r="AW126" s="12" t="s">
        <v>37</v>
      </c>
      <c r="AX126" s="12" t="s">
        <v>73</v>
      </c>
      <c r="AY126" s="254" t="s">
        <v>153</v>
      </c>
    </row>
    <row r="127" spans="2:51" s="13" customFormat="1" ht="13.5">
      <c r="B127" s="255"/>
      <c r="C127" s="256"/>
      <c r="D127" s="235" t="s">
        <v>162</v>
      </c>
      <c r="E127" s="257" t="s">
        <v>22</v>
      </c>
      <c r="F127" s="258" t="s">
        <v>172</v>
      </c>
      <c r="G127" s="256"/>
      <c r="H127" s="259">
        <v>26.446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AT127" s="265" t="s">
        <v>162</v>
      </c>
      <c r="AU127" s="265" t="s">
        <v>82</v>
      </c>
      <c r="AV127" s="13" t="s">
        <v>160</v>
      </c>
      <c r="AW127" s="13" t="s">
        <v>37</v>
      </c>
      <c r="AX127" s="13" t="s">
        <v>24</v>
      </c>
      <c r="AY127" s="265" t="s">
        <v>153</v>
      </c>
    </row>
    <row r="128" spans="2:65" s="1" customFormat="1" ht="16.5" customHeight="1">
      <c r="B128" s="46"/>
      <c r="C128" s="221" t="s">
        <v>180</v>
      </c>
      <c r="D128" s="221" t="s">
        <v>155</v>
      </c>
      <c r="E128" s="222" t="s">
        <v>200</v>
      </c>
      <c r="F128" s="223" t="s">
        <v>201</v>
      </c>
      <c r="G128" s="224" t="s">
        <v>194</v>
      </c>
      <c r="H128" s="225">
        <v>44.076</v>
      </c>
      <c r="I128" s="226"/>
      <c r="J128" s="227">
        <f>ROUND(I128*H128,2)</f>
        <v>0</v>
      </c>
      <c r="K128" s="223" t="s">
        <v>159</v>
      </c>
      <c r="L128" s="72"/>
      <c r="M128" s="228" t="s">
        <v>22</v>
      </c>
      <c r="N128" s="229" t="s">
        <v>44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160</v>
      </c>
      <c r="AT128" s="24" t="s">
        <v>155</v>
      </c>
      <c r="AU128" s="24" t="s">
        <v>82</v>
      </c>
      <c r="AY128" s="24" t="s">
        <v>153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24</v>
      </c>
      <c r="BK128" s="232">
        <f>ROUND(I128*H128,2)</f>
        <v>0</v>
      </c>
      <c r="BL128" s="24" t="s">
        <v>160</v>
      </c>
      <c r="BM128" s="24" t="s">
        <v>1176</v>
      </c>
    </row>
    <row r="129" spans="2:51" s="11" customFormat="1" ht="13.5">
      <c r="B129" s="233"/>
      <c r="C129" s="234"/>
      <c r="D129" s="235" t="s">
        <v>162</v>
      </c>
      <c r="E129" s="236" t="s">
        <v>22</v>
      </c>
      <c r="F129" s="237" t="s">
        <v>1177</v>
      </c>
      <c r="G129" s="234"/>
      <c r="H129" s="236" t="s">
        <v>22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162</v>
      </c>
      <c r="AU129" s="243" t="s">
        <v>82</v>
      </c>
      <c r="AV129" s="11" t="s">
        <v>24</v>
      </c>
      <c r="AW129" s="11" t="s">
        <v>37</v>
      </c>
      <c r="AX129" s="11" t="s">
        <v>73</v>
      </c>
      <c r="AY129" s="243" t="s">
        <v>153</v>
      </c>
    </row>
    <row r="130" spans="2:51" s="11" customFormat="1" ht="13.5">
      <c r="B130" s="233"/>
      <c r="C130" s="234"/>
      <c r="D130" s="235" t="s">
        <v>162</v>
      </c>
      <c r="E130" s="236" t="s">
        <v>22</v>
      </c>
      <c r="F130" s="237" t="s">
        <v>1178</v>
      </c>
      <c r="G130" s="234"/>
      <c r="H130" s="236" t="s">
        <v>22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AT130" s="243" t="s">
        <v>162</v>
      </c>
      <c r="AU130" s="243" t="s">
        <v>82</v>
      </c>
      <c r="AV130" s="11" t="s">
        <v>24</v>
      </c>
      <c r="AW130" s="11" t="s">
        <v>37</v>
      </c>
      <c r="AX130" s="11" t="s">
        <v>73</v>
      </c>
      <c r="AY130" s="243" t="s">
        <v>153</v>
      </c>
    </row>
    <row r="131" spans="2:51" s="11" customFormat="1" ht="13.5">
      <c r="B131" s="233"/>
      <c r="C131" s="234"/>
      <c r="D131" s="235" t="s">
        <v>162</v>
      </c>
      <c r="E131" s="236" t="s">
        <v>22</v>
      </c>
      <c r="F131" s="237" t="s">
        <v>1179</v>
      </c>
      <c r="G131" s="234"/>
      <c r="H131" s="236" t="s">
        <v>22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162</v>
      </c>
      <c r="AU131" s="243" t="s">
        <v>82</v>
      </c>
      <c r="AV131" s="11" t="s">
        <v>24</v>
      </c>
      <c r="AW131" s="11" t="s">
        <v>37</v>
      </c>
      <c r="AX131" s="11" t="s">
        <v>73</v>
      </c>
      <c r="AY131" s="243" t="s">
        <v>153</v>
      </c>
    </row>
    <row r="132" spans="2:51" s="11" customFormat="1" ht="13.5">
      <c r="B132" s="233"/>
      <c r="C132" s="234"/>
      <c r="D132" s="235" t="s">
        <v>162</v>
      </c>
      <c r="E132" s="236" t="s">
        <v>22</v>
      </c>
      <c r="F132" s="237" t="s">
        <v>618</v>
      </c>
      <c r="G132" s="234"/>
      <c r="H132" s="236" t="s">
        <v>22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162</v>
      </c>
      <c r="AU132" s="243" t="s">
        <v>82</v>
      </c>
      <c r="AV132" s="11" t="s">
        <v>24</v>
      </c>
      <c r="AW132" s="11" t="s">
        <v>37</v>
      </c>
      <c r="AX132" s="11" t="s">
        <v>73</v>
      </c>
      <c r="AY132" s="243" t="s">
        <v>153</v>
      </c>
    </row>
    <row r="133" spans="2:51" s="12" customFormat="1" ht="13.5">
      <c r="B133" s="244"/>
      <c r="C133" s="245"/>
      <c r="D133" s="235" t="s">
        <v>162</v>
      </c>
      <c r="E133" s="246" t="s">
        <v>22</v>
      </c>
      <c r="F133" s="247" t="s">
        <v>1180</v>
      </c>
      <c r="G133" s="245"/>
      <c r="H133" s="248">
        <v>15.263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AT133" s="254" t="s">
        <v>162</v>
      </c>
      <c r="AU133" s="254" t="s">
        <v>82</v>
      </c>
      <c r="AV133" s="12" t="s">
        <v>82</v>
      </c>
      <c r="AW133" s="12" t="s">
        <v>37</v>
      </c>
      <c r="AX133" s="12" t="s">
        <v>73</v>
      </c>
      <c r="AY133" s="254" t="s">
        <v>153</v>
      </c>
    </row>
    <row r="134" spans="2:51" s="11" customFormat="1" ht="13.5">
      <c r="B134" s="233"/>
      <c r="C134" s="234"/>
      <c r="D134" s="235" t="s">
        <v>162</v>
      </c>
      <c r="E134" s="236" t="s">
        <v>22</v>
      </c>
      <c r="F134" s="237" t="s">
        <v>1150</v>
      </c>
      <c r="G134" s="234"/>
      <c r="H134" s="236" t="s">
        <v>22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162</v>
      </c>
      <c r="AU134" s="243" t="s">
        <v>82</v>
      </c>
      <c r="AV134" s="11" t="s">
        <v>24</v>
      </c>
      <c r="AW134" s="11" t="s">
        <v>37</v>
      </c>
      <c r="AX134" s="11" t="s">
        <v>73</v>
      </c>
      <c r="AY134" s="243" t="s">
        <v>153</v>
      </c>
    </row>
    <row r="135" spans="2:51" s="12" customFormat="1" ht="13.5">
      <c r="B135" s="244"/>
      <c r="C135" s="245"/>
      <c r="D135" s="235" t="s">
        <v>162</v>
      </c>
      <c r="E135" s="246" t="s">
        <v>22</v>
      </c>
      <c r="F135" s="247" t="s">
        <v>1181</v>
      </c>
      <c r="G135" s="245"/>
      <c r="H135" s="248">
        <v>16.2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AT135" s="254" t="s">
        <v>162</v>
      </c>
      <c r="AU135" s="254" t="s">
        <v>82</v>
      </c>
      <c r="AV135" s="12" t="s">
        <v>82</v>
      </c>
      <c r="AW135" s="12" t="s">
        <v>37</v>
      </c>
      <c r="AX135" s="12" t="s">
        <v>73</v>
      </c>
      <c r="AY135" s="254" t="s">
        <v>153</v>
      </c>
    </row>
    <row r="136" spans="2:51" s="12" customFormat="1" ht="13.5">
      <c r="B136" s="244"/>
      <c r="C136" s="245"/>
      <c r="D136" s="235" t="s">
        <v>162</v>
      </c>
      <c r="E136" s="246" t="s">
        <v>22</v>
      </c>
      <c r="F136" s="247" t="s">
        <v>1182</v>
      </c>
      <c r="G136" s="245"/>
      <c r="H136" s="248">
        <v>12.613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AT136" s="254" t="s">
        <v>162</v>
      </c>
      <c r="AU136" s="254" t="s">
        <v>82</v>
      </c>
      <c r="AV136" s="12" t="s">
        <v>82</v>
      </c>
      <c r="AW136" s="12" t="s">
        <v>37</v>
      </c>
      <c r="AX136" s="12" t="s">
        <v>73</v>
      </c>
      <c r="AY136" s="254" t="s">
        <v>153</v>
      </c>
    </row>
    <row r="137" spans="2:51" s="13" customFormat="1" ht="13.5">
      <c r="B137" s="255"/>
      <c r="C137" s="256"/>
      <c r="D137" s="235" t="s">
        <v>162</v>
      </c>
      <c r="E137" s="257" t="s">
        <v>22</v>
      </c>
      <c r="F137" s="258" t="s">
        <v>172</v>
      </c>
      <c r="G137" s="256"/>
      <c r="H137" s="259">
        <v>44.076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AT137" s="265" t="s">
        <v>162</v>
      </c>
      <c r="AU137" s="265" t="s">
        <v>82</v>
      </c>
      <c r="AV137" s="13" t="s">
        <v>160</v>
      </c>
      <c r="AW137" s="13" t="s">
        <v>37</v>
      </c>
      <c r="AX137" s="13" t="s">
        <v>24</v>
      </c>
      <c r="AY137" s="265" t="s">
        <v>153</v>
      </c>
    </row>
    <row r="138" spans="2:65" s="1" customFormat="1" ht="25.5" customHeight="1">
      <c r="B138" s="46"/>
      <c r="C138" s="221" t="s">
        <v>184</v>
      </c>
      <c r="D138" s="221" t="s">
        <v>155</v>
      </c>
      <c r="E138" s="222" t="s">
        <v>205</v>
      </c>
      <c r="F138" s="223" t="s">
        <v>206</v>
      </c>
      <c r="G138" s="224" t="s">
        <v>194</v>
      </c>
      <c r="H138" s="225">
        <v>44.076</v>
      </c>
      <c r="I138" s="226"/>
      <c r="J138" s="227">
        <f>ROUND(I138*H138,2)</f>
        <v>0</v>
      </c>
      <c r="K138" s="223" t="s">
        <v>159</v>
      </c>
      <c r="L138" s="72"/>
      <c r="M138" s="228" t="s">
        <v>22</v>
      </c>
      <c r="N138" s="229" t="s">
        <v>44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160</v>
      </c>
      <c r="AT138" s="24" t="s">
        <v>155</v>
      </c>
      <c r="AU138" s="24" t="s">
        <v>82</v>
      </c>
      <c r="AY138" s="24" t="s">
        <v>153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24</v>
      </c>
      <c r="BK138" s="232">
        <f>ROUND(I138*H138,2)</f>
        <v>0</v>
      </c>
      <c r="BL138" s="24" t="s">
        <v>160</v>
      </c>
      <c r="BM138" s="24" t="s">
        <v>1183</v>
      </c>
    </row>
    <row r="139" spans="2:65" s="1" customFormat="1" ht="16.5" customHeight="1">
      <c r="B139" s="46"/>
      <c r="C139" s="221" t="s">
        <v>191</v>
      </c>
      <c r="D139" s="221" t="s">
        <v>155</v>
      </c>
      <c r="E139" s="222" t="s">
        <v>209</v>
      </c>
      <c r="F139" s="223" t="s">
        <v>210</v>
      </c>
      <c r="G139" s="224" t="s">
        <v>194</v>
      </c>
      <c r="H139" s="225">
        <v>7.502</v>
      </c>
      <c r="I139" s="226"/>
      <c r="J139" s="227">
        <f>ROUND(I139*H139,2)</f>
        <v>0</v>
      </c>
      <c r="K139" s="223" t="s">
        <v>159</v>
      </c>
      <c r="L139" s="72"/>
      <c r="M139" s="228" t="s">
        <v>22</v>
      </c>
      <c r="N139" s="229" t="s">
        <v>44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160</v>
      </c>
      <c r="AT139" s="24" t="s">
        <v>155</v>
      </c>
      <c r="AU139" s="24" t="s">
        <v>82</v>
      </c>
      <c r="AY139" s="24" t="s">
        <v>153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24</v>
      </c>
      <c r="BK139" s="232">
        <f>ROUND(I139*H139,2)</f>
        <v>0</v>
      </c>
      <c r="BL139" s="24" t="s">
        <v>160</v>
      </c>
      <c r="BM139" s="24" t="s">
        <v>1184</v>
      </c>
    </row>
    <row r="140" spans="2:51" s="11" customFormat="1" ht="13.5">
      <c r="B140" s="233"/>
      <c r="C140" s="234"/>
      <c r="D140" s="235" t="s">
        <v>162</v>
      </c>
      <c r="E140" s="236" t="s">
        <v>22</v>
      </c>
      <c r="F140" s="237" t="s">
        <v>1185</v>
      </c>
      <c r="G140" s="234"/>
      <c r="H140" s="236" t="s">
        <v>22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162</v>
      </c>
      <c r="AU140" s="243" t="s">
        <v>82</v>
      </c>
      <c r="AV140" s="11" t="s">
        <v>24</v>
      </c>
      <c r="AW140" s="11" t="s">
        <v>37</v>
      </c>
      <c r="AX140" s="11" t="s">
        <v>73</v>
      </c>
      <c r="AY140" s="243" t="s">
        <v>153</v>
      </c>
    </row>
    <row r="141" spans="2:51" s="12" customFormat="1" ht="13.5">
      <c r="B141" s="244"/>
      <c r="C141" s="245"/>
      <c r="D141" s="235" t="s">
        <v>162</v>
      </c>
      <c r="E141" s="246" t="s">
        <v>22</v>
      </c>
      <c r="F141" s="247" t="s">
        <v>1186</v>
      </c>
      <c r="G141" s="245"/>
      <c r="H141" s="248">
        <v>7.502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AT141" s="254" t="s">
        <v>162</v>
      </c>
      <c r="AU141" s="254" t="s">
        <v>82</v>
      </c>
      <c r="AV141" s="12" t="s">
        <v>82</v>
      </c>
      <c r="AW141" s="12" t="s">
        <v>37</v>
      </c>
      <c r="AX141" s="12" t="s">
        <v>24</v>
      </c>
      <c r="AY141" s="254" t="s">
        <v>153</v>
      </c>
    </row>
    <row r="142" spans="2:65" s="1" customFormat="1" ht="16.5" customHeight="1">
      <c r="B142" s="46"/>
      <c r="C142" s="221" t="s">
        <v>199</v>
      </c>
      <c r="D142" s="221" t="s">
        <v>155</v>
      </c>
      <c r="E142" s="222" t="s">
        <v>215</v>
      </c>
      <c r="F142" s="223" t="s">
        <v>216</v>
      </c>
      <c r="G142" s="224" t="s">
        <v>194</v>
      </c>
      <c r="H142" s="225">
        <v>44.076</v>
      </c>
      <c r="I142" s="226"/>
      <c r="J142" s="227">
        <f>ROUND(I142*H142,2)</f>
        <v>0</v>
      </c>
      <c r="K142" s="223" t="s">
        <v>159</v>
      </c>
      <c r="L142" s="72"/>
      <c r="M142" s="228" t="s">
        <v>22</v>
      </c>
      <c r="N142" s="229" t="s">
        <v>44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160</v>
      </c>
      <c r="AT142" s="24" t="s">
        <v>155</v>
      </c>
      <c r="AU142" s="24" t="s">
        <v>82</v>
      </c>
      <c r="AY142" s="24" t="s">
        <v>153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24</v>
      </c>
      <c r="BK142" s="232">
        <f>ROUND(I142*H142,2)</f>
        <v>0</v>
      </c>
      <c r="BL142" s="24" t="s">
        <v>160</v>
      </c>
      <c r="BM142" s="24" t="s">
        <v>1187</v>
      </c>
    </row>
    <row r="143" spans="2:51" s="11" customFormat="1" ht="13.5">
      <c r="B143" s="233"/>
      <c r="C143" s="234"/>
      <c r="D143" s="235" t="s">
        <v>162</v>
      </c>
      <c r="E143" s="236" t="s">
        <v>22</v>
      </c>
      <c r="F143" s="237" t="s">
        <v>1188</v>
      </c>
      <c r="G143" s="234"/>
      <c r="H143" s="236" t="s">
        <v>22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162</v>
      </c>
      <c r="AU143" s="243" t="s">
        <v>82</v>
      </c>
      <c r="AV143" s="11" t="s">
        <v>24</v>
      </c>
      <c r="AW143" s="11" t="s">
        <v>37</v>
      </c>
      <c r="AX143" s="11" t="s">
        <v>73</v>
      </c>
      <c r="AY143" s="243" t="s">
        <v>153</v>
      </c>
    </row>
    <row r="144" spans="2:51" s="12" customFormat="1" ht="13.5">
      <c r="B144" s="244"/>
      <c r="C144" s="245"/>
      <c r="D144" s="235" t="s">
        <v>162</v>
      </c>
      <c r="E144" s="246" t="s">
        <v>22</v>
      </c>
      <c r="F144" s="247" t="s">
        <v>1189</v>
      </c>
      <c r="G144" s="245"/>
      <c r="H144" s="248">
        <v>44.076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AT144" s="254" t="s">
        <v>162</v>
      </c>
      <c r="AU144" s="254" t="s">
        <v>82</v>
      </c>
      <c r="AV144" s="12" t="s">
        <v>82</v>
      </c>
      <c r="AW144" s="12" t="s">
        <v>37</v>
      </c>
      <c r="AX144" s="12" t="s">
        <v>24</v>
      </c>
      <c r="AY144" s="254" t="s">
        <v>153</v>
      </c>
    </row>
    <row r="145" spans="2:65" s="1" customFormat="1" ht="25.5" customHeight="1">
      <c r="B145" s="46"/>
      <c r="C145" s="221" t="s">
        <v>204</v>
      </c>
      <c r="D145" s="221" t="s">
        <v>155</v>
      </c>
      <c r="E145" s="222" t="s">
        <v>219</v>
      </c>
      <c r="F145" s="223" t="s">
        <v>220</v>
      </c>
      <c r="G145" s="224" t="s">
        <v>194</v>
      </c>
      <c r="H145" s="225">
        <v>220.38</v>
      </c>
      <c r="I145" s="226"/>
      <c r="J145" s="227">
        <f>ROUND(I145*H145,2)</f>
        <v>0</v>
      </c>
      <c r="K145" s="223" t="s">
        <v>159</v>
      </c>
      <c r="L145" s="72"/>
      <c r="M145" s="228" t="s">
        <v>22</v>
      </c>
      <c r="N145" s="229" t="s">
        <v>44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160</v>
      </c>
      <c r="AT145" s="24" t="s">
        <v>155</v>
      </c>
      <c r="AU145" s="24" t="s">
        <v>82</v>
      </c>
      <c r="AY145" s="24" t="s">
        <v>153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24</v>
      </c>
      <c r="BK145" s="232">
        <f>ROUND(I145*H145,2)</f>
        <v>0</v>
      </c>
      <c r="BL145" s="24" t="s">
        <v>160</v>
      </c>
      <c r="BM145" s="24" t="s">
        <v>1190</v>
      </c>
    </row>
    <row r="146" spans="2:51" s="12" customFormat="1" ht="13.5">
      <c r="B146" s="244"/>
      <c r="C146" s="245"/>
      <c r="D146" s="235" t="s">
        <v>162</v>
      </c>
      <c r="E146" s="246" t="s">
        <v>22</v>
      </c>
      <c r="F146" s="247" t="s">
        <v>1191</v>
      </c>
      <c r="G146" s="245"/>
      <c r="H146" s="248">
        <v>220.38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AT146" s="254" t="s">
        <v>162</v>
      </c>
      <c r="AU146" s="254" t="s">
        <v>82</v>
      </c>
      <c r="AV146" s="12" t="s">
        <v>82</v>
      </c>
      <c r="AW146" s="12" t="s">
        <v>37</v>
      </c>
      <c r="AX146" s="12" t="s">
        <v>24</v>
      </c>
      <c r="AY146" s="254" t="s">
        <v>153</v>
      </c>
    </row>
    <row r="147" spans="2:65" s="1" customFormat="1" ht="16.5" customHeight="1">
      <c r="B147" s="46"/>
      <c r="C147" s="221" t="s">
        <v>208</v>
      </c>
      <c r="D147" s="221" t="s">
        <v>155</v>
      </c>
      <c r="E147" s="222" t="s">
        <v>224</v>
      </c>
      <c r="F147" s="223" t="s">
        <v>225</v>
      </c>
      <c r="G147" s="224" t="s">
        <v>194</v>
      </c>
      <c r="H147" s="225">
        <v>44.076</v>
      </c>
      <c r="I147" s="226"/>
      <c r="J147" s="227">
        <f>ROUND(I147*H147,2)</f>
        <v>0</v>
      </c>
      <c r="K147" s="223" t="s">
        <v>159</v>
      </c>
      <c r="L147" s="72"/>
      <c r="M147" s="228" t="s">
        <v>22</v>
      </c>
      <c r="N147" s="229" t="s">
        <v>44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160</v>
      </c>
      <c r="AT147" s="24" t="s">
        <v>155</v>
      </c>
      <c r="AU147" s="24" t="s">
        <v>82</v>
      </c>
      <c r="AY147" s="24" t="s">
        <v>153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24</v>
      </c>
      <c r="BK147" s="232">
        <f>ROUND(I147*H147,2)</f>
        <v>0</v>
      </c>
      <c r="BL147" s="24" t="s">
        <v>160</v>
      </c>
      <c r="BM147" s="24" t="s">
        <v>1192</v>
      </c>
    </row>
    <row r="148" spans="2:51" s="11" customFormat="1" ht="13.5">
      <c r="B148" s="233"/>
      <c r="C148" s="234"/>
      <c r="D148" s="235" t="s">
        <v>162</v>
      </c>
      <c r="E148" s="236" t="s">
        <v>22</v>
      </c>
      <c r="F148" s="237" t="s">
        <v>227</v>
      </c>
      <c r="G148" s="234"/>
      <c r="H148" s="236" t="s">
        <v>22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162</v>
      </c>
      <c r="AU148" s="243" t="s">
        <v>82</v>
      </c>
      <c r="AV148" s="11" t="s">
        <v>24</v>
      </c>
      <c r="AW148" s="11" t="s">
        <v>37</v>
      </c>
      <c r="AX148" s="11" t="s">
        <v>73</v>
      </c>
      <c r="AY148" s="243" t="s">
        <v>153</v>
      </c>
    </row>
    <row r="149" spans="2:51" s="12" customFormat="1" ht="13.5">
      <c r="B149" s="244"/>
      <c r="C149" s="245"/>
      <c r="D149" s="235" t="s">
        <v>162</v>
      </c>
      <c r="E149" s="246" t="s">
        <v>22</v>
      </c>
      <c r="F149" s="247" t="s">
        <v>1193</v>
      </c>
      <c r="G149" s="245"/>
      <c r="H149" s="248">
        <v>36.574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AT149" s="254" t="s">
        <v>162</v>
      </c>
      <c r="AU149" s="254" t="s">
        <v>82</v>
      </c>
      <c r="AV149" s="12" t="s">
        <v>82</v>
      </c>
      <c r="AW149" s="12" t="s">
        <v>37</v>
      </c>
      <c r="AX149" s="12" t="s">
        <v>73</v>
      </c>
      <c r="AY149" s="254" t="s">
        <v>153</v>
      </c>
    </row>
    <row r="150" spans="2:51" s="11" customFormat="1" ht="13.5">
      <c r="B150" s="233"/>
      <c r="C150" s="234"/>
      <c r="D150" s="235" t="s">
        <v>162</v>
      </c>
      <c r="E150" s="236" t="s">
        <v>22</v>
      </c>
      <c r="F150" s="237" t="s">
        <v>229</v>
      </c>
      <c r="G150" s="234"/>
      <c r="H150" s="236" t="s">
        <v>22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162</v>
      </c>
      <c r="AU150" s="243" t="s">
        <v>82</v>
      </c>
      <c r="AV150" s="11" t="s">
        <v>24</v>
      </c>
      <c r="AW150" s="11" t="s">
        <v>37</v>
      </c>
      <c r="AX150" s="11" t="s">
        <v>73</v>
      </c>
      <c r="AY150" s="243" t="s">
        <v>153</v>
      </c>
    </row>
    <row r="151" spans="2:51" s="12" customFormat="1" ht="13.5">
      <c r="B151" s="244"/>
      <c r="C151" s="245"/>
      <c r="D151" s="235" t="s">
        <v>162</v>
      </c>
      <c r="E151" s="246" t="s">
        <v>22</v>
      </c>
      <c r="F151" s="247" t="s">
        <v>1186</v>
      </c>
      <c r="G151" s="245"/>
      <c r="H151" s="248">
        <v>7.502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AT151" s="254" t="s">
        <v>162</v>
      </c>
      <c r="AU151" s="254" t="s">
        <v>82</v>
      </c>
      <c r="AV151" s="12" t="s">
        <v>82</v>
      </c>
      <c r="AW151" s="12" t="s">
        <v>37</v>
      </c>
      <c r="AX151" s="12" t="s">
        <v>73</v>
      </c>
      <c r="AY151" s="254" t="s">
        <v>153</v>
      </c>
    </row>
    <row r="152" spans="2:51" s="13" customFormat="1" ht="13.5">
      <c r="B152" s="255"/>
      <c r="C152" s="256"/>
      <c r="D152" s="235" t="s">
        <v>162</v>
      </c>
      <c r="E152" s="257" t="s">
        <v>22</v>
      </c>
      <c r="F152" s="258" t="s">
        <v>172</v>
      </c>
      <c r="G152" s="256"/>
      <c r="H152" s="259">
        <v>44.076</v>
      </c>
      <c r="I152" s="260"/>
      <c r="J152" s="256"/>
      <c r="K152" s="256"/>
      <c r="L152" s="261"/>
      <c r="M152" s="262"/>
      <c r="N152" s="263"/>
      <c r="O152" s="263"/>
      <c r="P152" s="263"/>
      <c r="Q152" s="263"/>
      <c r="R152" s="263"/>
      <c r="S152" s="263"/>
      <c r="T152" s="264"/>
      <c r="AT152" s="265" t="s">
        <v>162</v>
      </c>
      <c r="AU152" s="265" t="s">
        <v>82</v>
      </c>
      <c r="AV152" s="13" t="s">
        <v>160</v>
      </c>
      <c r="AW152" s="13" t="s">
        <v>37</v>
      </c>
      <c r="AX152" s="13" t="s">
        <v>24</v>
      </c>
      <c r="AY152" s="265" t="s">
        <v>153</v>
      </c>
    </row>
    <row r="153" spans="2:65" s="1" customFormat="1" ht="16.5" customHeight="1">
      <c r="B153" s="46"/>
      <c r="C153" s="221" t="s">
        <v>214</v>
      </c>
      <c r="D153" s="221" t="s">
        <v>155</v>
      </c>
      <c r="E153" s="222" t="s">
        <v>231</v>
      </c>
      <c r="F153" s="223" t="s">
        <v>232</v>
      </c>
      <c r="G153" s="224" t="s">
        <v>194</v>
      </c>
      <c r="H153" s="225">
        <v>44.076</v>
      </c>
      <c r="I153" s="226"/>
      <c r="J153" s="227">
        <f>ROUND(I153*H153,2)</f>
        <v>0</v>
      </c>
      <c r="K153" s="223" t="s">
        <v>159</v>
      </c>
      <c r="L153" s="72"/>
      <c r="M153" s="228" t="s">
        <v>22</v>
      </c>
      <c r="N153" s="229" t="s">
        <v>44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160</v>
      </c>
      <c r="AT153" s="24" t="s">
        <v>155</v>
      </c>
      <c r="AU153" s="24" t="s">
        <v>82</v>
      </c>
      <c r="AY153" s="24" t="s">
        <v>153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24</v>
      </c>
      <c r="BK153" s="232">
        <f>ROUND(I153*H153,2)</f>
        <v>0</v>
      </c>
      <c r="BL153" s="24" t="s">
        <v>160</v>
      </c>
      <c r="BM153" s="24" t="s">
        <v>1194</v>
      </c>
    </row>
    <row r="154" spans="2:65" s="1" customFormat="1" ht="16.5" customHeight="1">
      <c r="B154" s="46"/>
      <c r="C154" s="221" t="s">
        <v>218</v>
      </c>
      <c r="D154" s="221" t="s">
        <v>155</v>
      </c>
      <c r="E154" s="222" t="s">
        <v>234</v>
      </c>
      <c r="F154" s="223" t="s">
        <v>235</v>
      </c>
      <c r="G154" s="224" t="s">
        <v>236</v>
      </c>
      <c r="H154" s="225">
        <v>79.337</v>
      </c>
      <c r="I154" s="226"/>
      <c r="J154" s="227">
        <f>ROUND(I154*H154,2)</f>
        <v>0</v>
      </c>
      <c r="K154" s="223" t="s">
        <v>159</v>
      </c>
      <c r="L154" s="72"/>
      <c r="M154" s="228" t="s">
        <v>22</v>
      </c>
      <c r="N154" s="229" t="s">
        <v>44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160</v>
      </c>
      <c r="AT154" s="24" t="s">
        <v>155</v>
      </c>
      <c r="AU154" s="24" t="s">
        <v>82</v>
      </c>
      <c r="AY154" s="24" t="s">
        <v>153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24</v>
      </c>
      <c r="BK154" s="232">
        <f>ROUND(I154*H154,2)</f>
        <v>0</v>
      </c>
      <c r="BL154" s="24" t="s">
        <v>160</v>
      </c>
      <c r="BM154" s="24" t="s">
        <v>1195</v>
      </c>
    </row>
    <row r="155" spans="2:51" s="12" customFormat="1" ht="13.5">
      <c r="B155" s="244"/>
      <c r="C155" s="245"/>
      <c r="D155" s="235" t="s">
        <v>162</v>
      </c>
      <c r="E155" s="246" t="s">
        <v>22</v>
      </c>
      <c r="F155" s="247" t="s">
        <v>1196</v>
      </c>
      <c r="G155" s="245"/>
      <c r="H155" s="248">
        <v>79.337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162</v>
      </c>
      <c r="AU155" s="254" t="s">
        <v>82</v>
      </c>
      <c r="AV155" s="12" t="s">
        <v>82</v>
      </c>
      <c r="AW155" s="12" t="s">
        <v>37</v>
      </c>
      <c r="AX155" s="12" t="s">
        <v>24</v>
      </c>
      <c r="AY155" s="254" t="s">
        <v>153</v>
      </c>
    </row>
    <row r="156" spans="2:65" s="1" customFormat="1" ht="16.5" customHeight="1">
      <c r="B156" s="46"/>
      <c r="C156" s="221" t="s">
        <v>223</v>
      </c>
      <c r="D156" s="221" t="s">
        <v>155</v>
      </c>
      <c r="E156" s="222" t="s">
        <v>240</v>
      </c>
      <c r="F156" s="223" t="s">
        <v>241</v>
      </c>
      <c r="G156" s="224" t="s">
        <v>158</v>
      </c>
      <c r="H156" s="225">
        <v>50.01</v>
      </c>
      <c r="I156" s="226"/>
      <c r="J156" s="227">
        <f>ROUND(I156*H156,2)</f>
        <v>0</v>
      </c>
      <c r="K156" s="223" t="s">
        <v>22</v>
      </c>
      <c r="L156" s="72"/>
      <c r="M156" s="228" t="s">
        <v>22</v>
      </c>
      <c r="N156" s="229" t="s">
        <v>44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160</v>
      </c>
      <c r="AT156" s="24" t="s">
        <v>155</v>
      </c>
      <c r="AU156" s="24" t="s">
        <v>82</v>
      </c>
      <c r="AY156" s="24" t="s">
        <v>153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24</v>
      </c>
      <c r="BK156" s="232">
        <f>ROUND(I156*H156,2)</f>
        <v>0</v>
      </c>
      <c r="BL156" s="24" t="s">
        <v>160</v>
      </c>
      <c r="BM156" s="24" t="s">
        <v>1197</v>
      </c>
    </row>
    <row r="157" spans="2:51" s="11" customFormat="1" ht="13.5">
      <c r="B157" s="233"/>
      <c r="C157" s="234"/>
      <c r="D157" s="235" t="s">
        <v>162</v>
      </c>
      <c r="E157" s="236" t="s">
        <v>22</v>
      </c>
      <c r="F157" s="237" t="s">
        <v>1198</v>
      </c>
      <c r="G157" s="234"/>
      <c r="H157" s="236" t="s">
        <v>22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162</v>
      </c>
      <c r="AU157" s="243" t="s">
        <v>82</v>
      </c>
      <c r="AV157" s="11" t="s">
        <v>24</v>
      </c>
      <c r="AW157" s="11" t="s">
        <v>37</v>
      </c>
      <c r="AX157" s="11" t="s">
        <v>73</v>
      </c>
      <c r="AY157" s="243" t="s">
        <v>153</v>
      </c>
    </row>
    <row r="158" spans="2:51" s="11" customFormat="1" ht="13.5">
      <c r="B158" s="233"/>
      <c r="C158" s="234"/>
      <c r="D158" s="235" t="s">
        <v>162</v>
      </c>
      <c r="E158" s="236" t="s">
        <v>22</v>
      </c>
      <c r="F158" s="237" t="s">
        <v>1199</v>
      </c>
      <c r="G158" s="234"/>
      <c r="H158" s="236" t="s">
        <v>22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162</v>
      </c>
      <c r="AU158" s="243" t="s">
        <v>82</v>
      </c>
      <c r="AV158" s="11" t="s">
        <v>24</v>
      </c>
      <c r="AW158" s="11" t="s">
        <v>37</v>
      </c>
      <c r="AX158" s="11" t="s">
        <v>73</v>
      </c>
      <c r="AY158" s="243" t="s">
        <v>153</v>
      </c>
    </row>
    <row r="159" spans="2:51" s="12" customFormat="1" ht="13.5">
      <c r="B159" s="244"/>
      <c r="C159" s="245"/>
      <c r="D159" s="235" t="s">
        <v>162</v>
      </c>
      <c r="E159" s="246" t="s">
        <v>22</v>
      </c>
      <c r="F159" s="247" t="s">
        <v>1200</v>
      </c>
      <c r="G159" s="245"/>
      <c r="H159" s="248">
        <v>22.65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162</v>
      </c>
      <c r="AU159" s="254" t="s">
        <v>82</v>
      </c>
      <c r="AV159" s="12" t="s">
        <v>82</v>
      </c>
      <c r="AW159" s="12" t="s">
        <v>37</v>
      </c>
      <c r="AX159" s="12" t="s">
        <v>73</v>
      </c>
      <c r="AY159" s="254" t="s">
        <v>153</v>
      </c>
    </row>
    <row r="160" spans="2:51" s="11" customFormat="1" ht="13.5">
      <c r="B160" s="233"/>
      <c r="C160" s="234"/>
      <c r="D160" s="235" t="s">
        <v>162</v>
      </c>
      <c r="E160" s="236" t="s">
        <v>22</v>
      </c>
      <c r="F160" s="237" t="s">
        <v>1201</v>
      </c>
      <c r="G160" s="234"/>
      <c r="H160" s="236" t="s">
        <v>22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162</v>
      </c>
      <c r="AU160" s="243" t="s">
        <v>82</v>
      </c>
      <c r="AV160" s="11" t="s">
        <v>24</v>
      </c>
      <c r="AW160" s="11" t="s">
        <v>37</v>
      </c>
      <c r="AX160" s="11" t="s">
        <v>73</v>
      </c>
      <c r="AY160" s="243" t="s">
        <v>153</v>
      </c>
    </row>
    <row r="161" spans="2:51" s="12" customFormat="1" ht="13.5">
      <c r="B161" s="244"/>
      <c r="C161" s="245"/>
      <c r="D161" s="235" t="s">
        <v>162</v>
      </c>
      <c r="E161" s="246" t="s">
        <v>22</v>
      </c>
      <c r="F161" s="247" t="s">
        <v>1202</v>
      </c>
      <c r="G161" s="245"/>
      <c r="H161" s="248">
        <v>9.75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162</v>
      </c>
      <c r="AU161" s="254" t="s">
        <v>82</v>
      </c>
      <c r="AV161" s="12" t="s">
        <v>82</v>
      </c>
      <c r="AW161" s="12" t="s">
        <v>37</v>
      </c>
      <c r="AX161" s="12" t="s">
        <v>73</v>
      </c>
      <c r="AY161" s="254" t="s">
        <v>153</v>
      </c>
    </row>
    <row r="162" spans="2:51" s="11" customFormat="1" ht="13.5">
      <c r="B162" s="233"/>
      <c r="C162" s="234"/>
      <c r="D162" s="235" t="s">
        <v>162</v>
      </c>
      <c r="E162" s="236" t="s">
        <v>22</v>
      </c>
      <c r="F162" s="237" t="s">
        <v>1203</v>
      </c>
      <c r="G162" s="234"/>
      <c r="H162" s="236" t="s">
        <v>22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162</v>
      </c>
      <c r="AU162" s="243" t="s">
        <v>82</v>
      </c>
      <c r="AV162" s="11" t="s">
        <v>24</v>
      </c>
      <c r="AW162" s="11" t="s">
        <v>37</v>
      </c>
      <c r="AX162" s="11" t="s">
        <v>73</v>
      </c>
      <c r="AY162" s="243" t="s">
        <v>153</v>
      </c>
    </row>
    <row r="163" spans="2:51" s="12" customFormat="1" ht="13.5">
      <c r="B163" s="244"/>
      <c r="C163" s="245"/>
      <c r="D163" s="235" t="s">
        <v>162</v>
      </c>
      <c r="E163" s="246" t="s">
        <v>22</v>
      </c>
      <c r="F163" s="247" t="s">
        <v>1204</v>
      </c>
      <c r="G163" s="245"/>
      <c r="H163" s="248">
        <v>17.61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AT163" s="254" t="s">
        <v>162</v>
      </c>
      <c r="AU163" s="254" t="s">
        <v>82</v>
      </c>
      <c r="AV163" s="12" t="s">
        <v>82</v>
      </c>
      <c r="AW163" s="12" t="s">
        <v>37</v>
      </c>
      <c r="AX163" s="12" t="s">
        <v>73</v>
      </c>
      <c r="AY163" s="254" t="s">
        <v>153</v>
      </c>
    </row>
    <row r="164" spans="2:51" s="13" customFormat="1" ht="13.5">
      <c r="B164" s="255"/>
      <c r="C164" s="256"/>
      <c r="D164" s="235" t="s">
        <v>162</v>
      </c>
      <c r="E164" s="257" t="s">
        <v>22</v>
      </c>
      <c r="F164" s="258" t="s">
        <v>172</v>
      </c>
      <c r="G164" s="256"/>
      <c r="H164" s="259">
        <v>50.01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AT164" s="265" t="s">
        <v>162</v>
      </c>
      <c r="AU164" s="265" t="s">
        <v>82</v>
      </c>
      <c r="AV164" s="13" t="s">
        <v>160</v>
      </c>
      <c r="AW164" s="13" t="s">
        <v>37</v>
      </c>
      <c r="AX164" s="13" t="s">
        <v>24</v>
      </c>
      <c r="AY164" s="265" t="s">
        <v>153</v>
      </c>
    </row>
    <row r="165" spans="2:65" s="1" customFormat="1" ht="16.5" customHeight="1">
      <c r="B165" s="46"/>
      <c r="C165" s="266" t="s">
        <v>230</v>
      </c>
      <c r="D165" s="266" t="s">
        <v>246</v>
      </c>
      <c r="E165" s="267" t="s">
        <v>247</v>
      </c>
      <c r="F165" s="268" t="s">
        <v>248</v>
      </c>
      <c r="G165" s="269" t="s">
        <v>249</v>
      </c>
      <c r="H165" s="270">
        <v>1</v>
      </c>
      <c r="I165" s="271"/>
      <c r="J165" s="272">
        <f>ROUND(I165*H165,2)</f>
        <v>0</v>
      </c>
      <c r="K165" s="268" t="s">
        <v>22</v>
      </c>
      <c r="L165" s="273"/>
      <c r="M165" s="274" t="s">
        <v>22</v>
      </c>
      <c r="N165" s="275" t="s">
        <v>44</v>
      </c>
      <c r="O165" s="47"/>
      <c r="P165" s="230">
        <f>O165*H165</f>
        <v>0</v>
      </c>
      <c r="Q165" s="230">
        <v>0.001</v>
      </c>
      <c r="R165" s="230">
        <f>Q165*H165</f>
        <v>0.001</v>
      </c>
      <c r="S165" s="230">
        <v>0</v>
      </c>
      <c r="T165" s="231">
        <f>S165*H165</f>
        <v>0</v>
      </c>
      <c r="AR165" s="24" t="s">
        <v>199</v>
      </c>
      <c r="AT165" s="24" t="s">
        <v>246</v>
      </c>
      <c r="AU165" s="24" t="s">
        <v>82</v>
      </c>
      <c r="AY165" s="24" t="s">
        <v>153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24</v>
      </c>
      <c r="BK165" s="232">
        <f>ROUND(I165*H165,2)</f>
        <v>0</v>
      </c>
      <c r="BL165" s="24" t="s">
        <v>160</v>
      </c>
      <c r="BM165" s="24" t="s">
        <v>1205</v>
      </c>
    </row>
    <row r="166" spans="2:65" s="1" customFormat="1" ht="16.5" customHeight="1">
      <c r="B166" s="46"/>
      <c r="C166" s="221" t="s">
        <v>10</v>
      </c>
      <c r="D166" s="221" t="s">
        <v>155</v>
      </c>
      <c r="E166" s="222" t="s">
        <v>252</v>
      </c>
      <c r="F166" s="223" t="s">
        <v>253</v>
      </c>
      <c r="G166" s="224" t="s">
        <v>158</v>
      </c>
      <c r="H166" s="225">
        <v>50.01</v>
      </c>
      <c r="I166" s="226"/>
      <c r="J166" s="227">
        <f>ROUND(I166*H166,2)</f>
        <v>0</v>
      </c>
      <c r="K166" s="223" t="s">
        <v>22</v>
      </c>
      <c r="L166" s="72"/>
      <c r="M166" s="228" t="s">
        <v>22</v>
      </c>
      <c r="N166" s="229" t="s">
        <v>44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160</v>
      </c>
      <c r="AT166" s="24" t="s">
        <v>155</v>
      </c>
      <c r="AU166" s="24" t="s">
        <v>82</v>
      </c>
      <c r="AY166" s="24" t="s">
        <v>153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24</v>
      </c>
      <c r="BK166" s="232">
        <f>ROUND(I166*H166,2)</f>
        <v>0</v>
      </c>
      <c r="BL166" s="24" t="s">
        <v>160</v>
      </c>
      <c r="BM166" s="24" t="s">
        <v>1206</v>
      </c>
    </row>
    <row r="167" spans="2:51" s="11" customFormat="1" ht="13.5">
      <c r="B167" s="233"/>
      <c r="C167" s="234"/>
      <c r="D167" s="235" t="s">
        <v>162</v>
      </c>
      <c r="E167" s="236" t="s">
        <v>22</v>
      </c>
      <c r="F167" s="237" t="s">
        <v>1198</v>
      </c>
      <c r="G167" s="234"/>
      <c r="H167" s="236" t="s">
        <v>22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162</v>
      </c>
      <c r="AU167" s="243" t="s">
        <v>82</v>
      </c>
      <c r="AV167" s="11" t="s">
        <v>24</v>
      </c>
      <c r="AW167" s="11" t="s">
        <v>37</v>
      </c>
      <c r="AX167" s="11" t="s">
        <v>73</v>
      </c>
      <c r="AY167" s="243" t="s">
        <v>153</v>
      </c>
    </row>
    <row r="168" spans="2:51" s="11" customFormat="1" ht="13.5">
      <c r="B168" s="233"/>
      <c r="C168" s="234"/>
      <c r="D168" s="235" t="s">
        <v>162</v>
      </c>
      <c r="E168" s="236" t="s">
        <v>22</v>
      </c>
      <c r="F168" s="237" t="s">
        <v>1199</v>
      </c>
      <c r="G168" s="234"/>
      <c r="H168" s="236" t="s">
        <v>22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162</v>
      </c>
      <c r="AU168" s="243" t="s">
        <v>82</v>
      </c>
      <c r="AV168" s="11" t="s">
        <v>24</v>
      </c>
      <c r="AW168" s="11" t="s">
        <v>37</v>
      </c>
      <c r="AX168" s="11" t="s">
        <v>73</v>
      </c>
      <c r="AY168" s="243" t="s">
        <v>153</v>
      </c>
    </row>
    <row r="169" spans="2:51" s="12" customFormat="1" ht="13.5">
      <c r="B169" s="244"/>
      <c r="C169" s="245"/>
      <c r="D169" s="235" t="s">
        <v>162</v>
      </c>
      <c r="E169" s="246" t="s">
        <v>22</v>
      </c>
      <c r="F169" s="247" t="s">
        <v>1200</v>
      </c>
      <c r="G169" s="245"/>
      <c r="H169" s="248">
        <v>22.65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162</v>
      </c>
      <c r="AU169" s="254" t="s">
        <v>82</v>
      </c>
      <c r="AV169" s="12" t="s">
        <v>82</v>
      </c>
      <c r="AW169" s="12" t="s">
        <v>37</v>
      </c>
      <c r="AX169" s="12" t="s">
        <v>73</v>
      </c>
      <c r="AY169" s="254" t="s">
        <v>153</v>
      </c>
    </row>
    <row r="170" spans="2:51" s="11" customFormat="1" ht="13.5">
      <c r="B170" s="233"/>
      <c r="C170" s="234"/>
      <c r="D170" s="235" t="s">
        <v>162</v>
      </c>
      <c r="E170" s="236" t="s">
        <v>22</v>
      </c>
      <c r="F170" s="237" t="s">
        <v>1201</v>
      </c>
      <c r="G170" s="234"/>
      <c r="H170" s="236" t="s">
        <v>22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162</v>
      </c>
      <c r="AU170" s="243" t="s">
        <v>82</v>
      </c>
      <c r="AV170" s="11" t="s">
        <v>24</v>
      </c>
      <c r="AW170" s="11" t="s">
        <v>37</v>
      </c>
      <c r="AX170" s="11" t="s">
        <v>73</v>
      </c>
      <c r="AY170" s="243" t="s">
        <v>153</v>
      </c>
    </row>
    <row r="171" spans="2:51" s="12" customFormat="1" ht="13.5">
      <c r="B171" s="244"/>
      <c r="C171" s="245"/>
      <c r="D171" s="235" t="s">
        <v>162</v>
      </c>
      <c r="E171" s="246" t="s">
        <v>22</v>
      </c>
      <c r="F171" s="247" t="s">
        <v>1202</v>
      </c>
      <c r="G171" s="245"/>
      <c r="H171" s="248">
        <v>9.75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162</v>
      </c>
      <c r="AU171" s="254" t="s">
        <v>82</v>
      </c>
      <c r="AV171" s="12" t="s">
        <v>82</v>
      </c>
      <c r="AW171" s="12" t="s">
        <v>37</v>
      </c>
      <c r="AX171" s="12" t="s">
        <v>73</v>
      </c>
      <c r="AY171" s="254" t="s">
        <v>153</v>
      </c>
    </row>
    <row r="172" spans="2:51" s="11" customFormat="1" ht="13.5">
      <c r="B172" s="233"/>
      <c r="C172" s="234"/>
      <c r="D172" s="235" t="s">
        <v>162</v>
      </c>
      <c r="E172" s="236" t="s">
        <v>22</v>
      </c>
      <c r="F172" s="237" t="s">
        <v>1203</v>
      </c>
      <c r="G172" s="234"/>
      <c r="H172" s="236" t="s">
        <v>22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162</v>
      </c>
      <c r="AU172" s="243" t="s">
        <v>82</v>
      </c>
      <c r="AV172" s="11" t="s">
        <v>24</v>
      </c>
      <c r="AW172" s="11" t="s">
        <v>37</v>
      </c>
      <c r="AX172" s="11" t="s">
        <v>73</v>
      </c>
      <c r="AY172" s="243" t="s">
        <v>153</v>
      </c>
    </row>
    <row r="173" spans="2:51" s="12" customFormat="1" ht="13.5">
      <c r="B173" s="244"/>
      <c r="C173" s="245"/>
      <c r="D173" s="235" t="s">
        <v>162</v>
      </c>
      <c r="E173" s="246" t="s">
        <v>22</v>
      </c>
      <c r="F173" s="247" t="s">
        <v>1204</v>
      </c>
      <c r="G173" s="245"/>
      <c r="H173" s="248">
        <v>17.61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AT173" s="254" t="s">
        <v>162</v>
      </c>
      <c r="AU173" s="254" t="s">
        <v>82</v>
      </c>
      <c r="AV173" s="12" t="s">
        <v>82</v>
      </c>
      <c r="AW173" s="12" t="s">
        <v>37</v>
      </c>
      <c r="AX173" s="12" t="s">
        <v>73</v>
      </c>
      <c r="AY173" s="254" t="s">
        <v>153</v>
      </c>
    </row>
    <row r="174" spans="2:51" s="13" customFormat="1" ht="13.5">
      <c r="B174" s="255"/>
      <c r="C174" s="256"/>
      <c r="D174" s="235" t="s">
        <v>162</v>
      </c>
      <c r="E174" s="257" t="s">
        <v>22</v>
      </c>
      <c r="F174" s="258" t="s">
        <v>172</v>
      </c>
      <c r="G174" s="256"/>
      <c r="H174" s="259">
        <v>50.01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AT174" s="265" t="s">
        <v>162</v>
      </c>
      <c r="AU174" s="265" t="s">
        <v>82</v>
      </c>
      <c r="AV174" s="13" t="s">
        <v>160</v>
      </c>
      <c r="AW174" s="13" t="s">
        <v>37</v>
      </c>
      <c r="AX174" s="13" t="s">
        <v>24</v>
      </c>
      <c r="AY174" s="265" t="s">
        <v>153</v>
      </c>
    </row>
    <row r="175" spans="2:65" s="1" customFormat="1" ht="25.5" customHeight="1">
      <c r="B175" s="46"/>
      <c r="C175" s="221" t="s">
        <v>239</v>
      </c>
      <c r="D175" s="221" t="s">
        <v>155</v>
      </c>
      <c r="E175" s="222" t="s">
        <v>256</v>
      </c>
      <c r="F175" s="223" t="s">
        <v>257</v>
      </c>
      <c r="G175" s="224" t="s">
        <v>158</v>
      </c>
      <c r="H175" s="225">
        <v>50.01</v>
      </c>
      <c r="I175" s="226"/>
      <c r="J175" s="227">
        <f>ROUND(I175*H175,2)</f>
        <v>0</v>
      </c>
      <c r="K175" s="223" t="s">
        <v>22</v>
      </c>
      <c r="L175" s="72"/>
      <c r="M175" s="228" t="s">
        <v>22</v>
      </c>
      <c r="N175" s="229" t="s">
        <v>44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160</v>
      </c>
      <c r="AT175" s="24" t="s">
        <v>155</v>
      </c>
      <c r="AU175" s="24" t="s">
        <v>82</v>
      </c>
      <c r="AY175" s="24" t="s">
        <v>153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24</v>
      </c>
      <c r="BK175" s="232">
        <f>ROUND(I175*H175,2)</f>
        <v>0</v>
      </c>
      <c r="BL175" s="24" t="s">
        <v>160</v>
      </c>
      <c r="BM175" s="24" t="s">
        <v>1207</v>
      </c>
    </row>
    <row r="176" spans="2:65" s="1" customFormat="1" ht="16.5" customHeight="1">
      <c r="B176" s="46"/>
      <c r="C176" s="221" t="s">
        <v>245</v>
      </c>
      <c r="D176" s="221" t="s">
        <v>155</v>
      </c>
      <c r="E176" s="222" t="s">
        <v>260</v>
      </c>
      <c r="F176" s="223" t="s">
        <v>261</v>
      </c>
      <c r="G176" s="224" t="s">
        <v>158</v>
      </c>
      <c r="H176" s="225">
        <v>50.01</v>
      </c>
      <c r="I176" s="226"/>
      <c r="J176" s="227">
        <f>ROUND(I176*H176,2)</f>
        <v>0</v>
      </c>
      <c r="K176" s="223" t="s">
        <v>22</v>
      </c>
      <c r="L176" s="72"/>
      <c r="M176" s="228" t="s">
        <v>22</v>
      </c>
      <c r="N176" s="229" t="s">
        <v>44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160</v>
      </c>
      <c r="AT176" s="24" t="s">
        <v>155</v>
      </c>
      <c r="AU176" s="24" t="s">
        <v>82</v>
      </c>
      <c r="AY176" s="24" t="s">
        <v>153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24</v>
      </c>
      <c r="BK176" s="232">
        <f>ROUND(I176*H176,2)</f>
        <v>0</v>
      </c>
      <c r="BL176" s="24" t="s">
        <v>160</v>
      </c>
      <c r="BM176" s="24" t="s">
        <v>1208</v>
      </c>
    </row>
    <row r="177" spans="2:65" s="1" customFormat="1" ht="16.5" customHeight="1">
      <c r="B177" s="46"/>
      <c r="C177" s="221" t="s">
        <v>251</v>
      </c>
      <c r="D177" s="221" t="s">
        <v>155</v>
      </c>
      <c r="E177" s="222" t="s">
        <v>263</v>
      </c>
      <c r="F177" s="223" t="s">
        <v>264</v>
      </c>
      <c r="G177" s="224" t="s">
        <v>158</v>
      </c>
      <c r="H177" s="225">
        <v>50.01</v>
      </c>
      <c r="I177" s="226"/>
      <c r="J177" s="227">
        <f>ROUND(I177*H177,2)</f>
        <v>0</v>
      </c>
      <c r="K177" s="223" t="s">
        <v>22</v>
      </c>
      <c r="L177" s="72"/>
      <c r="M177" s="228" t="s">
        <v>22</v>
      </c>
      <c r="N177" s="229" t="s">
        <v>44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160</v>
      </c>
      <c r="AT177" s="24" t="s">
        <v>155</v>
      </c>
      <c r="AU177" s="24" t="s">
        <v>82</v>
      </c>
      <c r="AY177" s="24" t="s">
        <v>153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24</v>
      </c>
      <c r="BK177" s="232">
        <f>ROUND(I177*H177,2)</f>
        <v>0</v>
      </c>
      <c r="BL177" s="24" t="s">
        <v>160</v>
      </c>
      <c r="BM177" s="24" t="s">
        <v>1209</v>
      </c>
    </row>
    <row r="178" spans="2:63" s="10" customFormat="1" ht="29.85" customHeight="1">
      <c r="B178" s="205"/>
      <c r="C178" s="206"/>
      <c r="D178" s="207" t="s">
        <v>72</v>
      </c>
      <c r="E178" s="219" t="s">
        <v>173</v>
      </c>
      <c r="F178" s="219" t="s">
        <v>266</v>
      </c>
      <c r="G178" s="206"/>
      <c r="H178" s="206"/>
      <c r="I178" s="209"/>
      <c r="J178" s="220">
        <f>BK178</f>
        <v>0</v>
      </c>
      <c r="K178" s="206"/>
      <c r="L178" s="211"/>
      <c r="M178" s="212"/>
      <c r="N178" s="213"/>
      <c r="O178" s="213"/>
      <c r="P178" s="214">
        <f>SUM(P179:P182)</f>
        <v>0</v>
      </c>
      <c r="Q178" s="213"/>
      <c r="R178" s="214">
        <f>SUM(R179:R182)</f>
        <v>5.857164</v>
      </c>
      <c r="S178" s="213"/>
      <c r="T178" s="215">
        <f>SUM(T179:T182)</f>
        <v>0</v>
      </c>
      <c r="AR178" s="216" t="s">
        <v>24</v>
      </c>
      <c r="AT178" s="217" t="s">
        <v>72</v>
      </c>
      <c r="AU178" s="217" t="s">
        <v>24</v>
      </c>
      <c r="AY178" s="216" t="s">
        <v>153</v>
      </c>
      <c r="BK178" s="218">
        <f>SUM(BK179:BK182)</f>
        <v>0</v>
      </c>
    </row>
    <row r="179" spans="2:65" s="1" customFormat="1" ht="25.5" customHeight="1">
      <c r="B179" s="46"/>
      <c r="C179" s="221" t="s">
        <v>255</v>
      </c>
      <c r="D179" s="221" t="s">
        <v>155</v>
      </c>
      <c r="E179" s="222" t="s">
        <v>294</v>
      </c>
      <c r="F179" s="223" t="s">
        <v>295</v>
      </c>
      <c r="G179" s="224" t="s">
        <v>158</v>
      </c>
      <c r="H179" s="225">
        <v>56.2</v>
      </c>
      <c r="I179" s="226"/>
      <c r="J179" s="227">
        <f>ROUND(I179*H179,2)</f>
        <v>0</v>
      </c>
      <c r="K179" s="223" t="s">
        <v>159</v>
      </c>
      <c r="L179" s="72"/>
      <c r="M179" s="228" t="s">
        <v>22</v>
      </c>
      <c r="N179" s="229" t="s">
        <v>44</v>
      </c>
      <c r="O179" s="47"/>
      <c r="P179" s="230">
        <f>O179*H179</f>
        <v>0</v>
      </c>
      <c r="Q179" s="230">
        <v>0.10422</v>
      </c>
      <c r="R179" s="230">
        <f>Q179*H179</f>
        <v>5.857164</v>
      </c>
      <c r="S179" s="230">
        <v>0</v>
      </c>
      <c r="T179" s="231">
        <f>S179*H179</f>
        <v>0</v>
      </c>
      <c r="AR179" s="24" t="s">
        <v>160</v>
      </c>
      <c r="AT179" s="24" t="s">
        <v>155</v>
      </c>
      <c r="AU179" s="24" t="s">
        <v>82</v>
      </c>
      <c r="AY179" s="24" t="s">
        <v>153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24</v>
      </c>
      <c r="BK179" s="232">
        <f>ROUND(I179*H179,2)</f>
        <v>0</v>
      </c>
      <c r="BL179" s="24" t="s">
        <v>160</v>
      </c>
      <c r="BM179" s="24" t="s">
        <v>1210</v>
      </c>
    </row>
    <row r="180" spans="2:51" s="12" customFormat="1" ht="13.5">
      <c r="B180" s="244"/>
      <c r="C180" s="245"/>
      <c r="D180" s="235" t="s">
        <v>162</v>
      </c>
      <c r="E180" s="246" t="s">
        <v>22</v>
      </c>
      <c r="F180" s="247" t="s">
        <v>1211</v>
      </c>
      <c r="G180" s="245"/>
      <c r="H180" s="248">
        <v>56.2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AT180" s="254" t="s">
        <v>162</v>
      </c>
      <c r="AU180" s="254" t="s">
        <v>82</v>
      </c>
      <c r="AV180" s="12" t="s">
        <v>82</v>
      </c>
      <c r="AW180" s="12" t="s">
        <v>37</v>
      </c>
      <c r="AX180" s="12" t="s">
        <v>24</v>
      </c>
      <c r="AY180" s="254" t="s">
        <v>153</v>
      </c>
    </row>
    <row r="181" spans="2:65" s="1" customFormat="1" ht="16.5" customHeight="1">
      <c r="B181" s="46"/>
      <c r="C181" s="221" t="s">
        <v>259</v>
      </c>
      <c r="D181" s="221" t="s">
        <v>155</v>
      </c>
      <c r="E181" s="222" t="s">
        <v>305</v>
      </c>
      <c r="F181" s="223" t="s">
        <v>306</v>
      </c>
      <c r="G181" s="224" t="s">
        <v>246</v>
      </c>
      <c r="H181" s="225">
        <v>112.4</v>
      </c>
      <c r="I181" s="226"/>
      <c r="J181" s="227">
        <f>ROUND(I181*H181,2)</f>
        <v>0</v>
      </c>
      <c r="K181" s="223" t="s">
        <v>22</v>
      </c>
      <c r="L181" s="72"/>
      <c r="M181" s="228" t="s">
        <v>22</v>
      </c>
      <c r="N181" s="229" t="s">
        <v>44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4" t="s">
        <v>160</v>
      </c>
      <c r="AT181" s="24" t="s">
        <v>155</v>
      </c>
      <c r="AU181" s="24" t="s">
        <v>82</v>
      </c>
      <c r="AY181" s="24" t="s">
        <v>153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24</v>
      </c>
      <c r="BK181" s="232">
        <f>ROUND(I181*H181,2)</f>
        <v>0</v>
      </c>
      <c r="BL181" s="24" t="s">
        <v>160</v>
      </c>
      <c r="BM181" s="24" t="s">
        <v>1212</v>
      </c>
    </row>
    <row r="182" spans="2:51" s="12" customFormat="1" ht="13.5">
      <c r="B182" s="244"/>
      <c r="C182" s="245"/>
      <c r="D182" s="235" t="s">
        <v>162</v>
      </c>
      <c r="E182" s="246" t="s">
        <v>22</v>
      </c>
      <c r="F182" s="247" t="s">
        <v>1213</v>
      </c>
      <c r="G182" s="245"/>
      <c r="H182" s="248">
        <v>112.4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AT182" s="254" t="s">
        <v>162</v>
      </c>
      <c r="AU182" s="254" t="s">
        <v>82</v>
      </c>
      <c r="AV182" s="12" t="s">
        <v>82</v>
      </c>
      <c r="AW182" s="12" t="s">
        <v>37</v>
      </c>
      <c r="AX182" s="12" t="s">
        <v>24</v>
      </c>
      <c r="AY182" s="254" t="s">
        <v>153</v>
      </c>
    </row>
    <row r="183" spans="2:63" s="10" customFormat="1" ht="29.85" customHeight="1">
      <c r="B183" s="205"/>
      <c r="C183" s="206"/>
      <c r="D183" s="207" t="s">
        <v>72</v>
      </c>
      <c r="E183" s="219" t="s">
        <v>160</v>
      </c>
      <c r="F183" s="219" t="s">
        <v>309</v>
      </c>
      <c r="G183" s="206"/>
      <c r="H183" s="206"/>
      <c r="I183" s="209"/>
      <c r="J183" s="220">
        <f>BK183</f>
        <v>0</v>
      </c>
      <c r="K183" s="206"/>
      <c r="L183" s="211"/>
      <c r="M183" s="212"/>
      <c r="N183" s="213"/>
      <c r="O183" s="213"/>
      <c r="P183" s="214">
        <f>SUM(P184:P190)</f>
        <v>0</v>
      </c>
      <c r="Q183" s="213"/>
      <c r="R183" s="214">
        <f>SUM(R184:R190)</f>
        <v>7.0638194</v>
      </c>
      <c r="S183" s="213"/>
      <c r="T183" s="215">
        <f>SUM(T184:T190)</f>
        <v>0</v>
      </c>
      <c r="AR183" s="216" t="s">
        <v>24</v>
      </c>
      <c r="AT183" s="217" t="s">
        <v>72</v>
      </c>
      <c r="AU183" s="217" t="s">
        <v>24</v>
      </c>
      <c r="AY183" s="216" t="s">
        <v>153</v>
      </c>
      <c r="BK183" s="218">
        <f>SUM(BK184:BK190)</f>
        <v>0</v>
      </c>
    </row>
    <row r="184" spans="2:65" s="1" customFormat="1" ht="16.5" customHeight="1">
      <c r="B184" s="46"/>
      <c r="C184" s="221" t="s">
        <v>9</v>
      </c>
      <c r="D184" s="221" t="s">
        <v>155</v>
      </c>
      <c r="E184" s="222" t="s">
        <v>311</v>
      </c>
      <c r="F184" s="223" t="s">
        <v>312</v>
      </c>
      <c r="G184" s="224" t="s">
        <v>194</v>
      </c>
      <c r="H184" s="225">
        <v>2.529</v>
      </c>
      <c r="I184" s="226"/>
      <c r="J184" s="227">
        <f>ROUND(I184*H184,2)</f>
        <v>0</v>
      </c>
      <c r="K184" s="223" t="s">
        <v>159</v>
      </c>
      <c r="L184" s="72"/>
      <c r="M184" s="228" t="s">
        <v>22</v>
      </c>
      <c r="N184" s="229" t="s">
        <v>44</v>
      </c>
      <c r="O184" s="47"/>
      <c r="P184" s="230">
        <f>O184*H184</f>
        <v>0</v>
      </c>
      <c r="Q184" s="230">
        <v>2.4534</v>
      </c>
      <c r="R184" s="230">
        <f>Q184*H184</f>
        <v>6.2046486</v>
      </c>
      <c r="S184" s="230">
        <v>0</v>
      </c>
      <c r="T184" s="231">
        <f>S184*H184</f>
        <v>0</v>
      </c>
      <c r="AR184" s="24" t="s">
        <v>160</v>
      </c>
      <c r="AT184" s="24" t="s">
        <v>155</v>
      </c>
      <c r="AU184" s="24" t="s">
        <v>82</v>
      </c>
      <c r="AY184" s="24" t="s">
        <v>153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24</v>
      </c>
      <c r="BK184" s="232">
        <f>ROUND(I184*H184,2)</f>
        <v>0</v>
      </c>
      <c r="BL184" s="24" t="s">
        <v>160</v>
      </c>
      <c r="BM184" s="24" t="s">
        <v>1214</v>
      </c>
    </row>
    <row r="185" spans="2:51" s="12" customFormat="1" ht="13.5">
      <c r="B185" s="244"/>
      <c r="C185" s="245"/>
      <c r="D185" s="235" t="s">
        <v>162</v>
      </c>
      <c r="E185" s="246" t="s">
        <v>22</v>
      </c>
      <c r="F185" s="247" t="s">
        <v>1215</v>
      </c>
      <c r="G185" s="245"/>
      <c r="H185" s="248">
        <v>2.529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162</v>
      </c>
      <c r="AU185" s="254" t="s">
        <v>82</v>
      </c>
      <c r="AV185" s="12" t="s">
        <v>82</v>
      </c>
      <c r="AW185" s="12" t="s">
        <v>37</v>
      </c>
      <c r="AX185" s="12" t="s">
        <v>24</v>
      </c>
      <c r="AY185" s="254" t="s">
        <v>153</v>
      </c>
    </row>
    <row r="186" spans="2:65" s="1" customFormat="1" ht="16.5" customHeight="1">
      <c r="B186" s="46"/>
      <c r="C186" s="221" t="s">
        <v>267</v>
      </c>
      <c r="D186" s="221" t="s">
        <v>155</v>
      </c>
      <c r="E186" s="222" t="s">
        <v>316</v>
      </c>
      <c r="F186" s="223" t="s">
        <v>317</v>
      </c>
      <c r="G186" s="224" t="s">
        <v>158</v>
      </c>
      <c r="H186" s="225">
        <v>33.72</v>
      </c>
      <c r="I186" s="226"/>
      <c r="J186" s="227">
        <f>ROUND(I186*H186,2)</f>
        <v>0</v>
      </c>
      <c r="K186" s="223" t="s">
        <v>159</v>
      </c>
      <c r="L186" s="72"/>
      <c r="M186" s="228" t="s">
        <v>22</v>
      </c>
      <c r="N186" s="229" t="s">
        <v>44</v>
      </c>
      <c r="O186" s="47"/>
      <c r="P186" s="230">
        <f>O186*H186</f>
        <v>0</v>
      </c>
      <c r="Q186" s="230">
        <v>0.00519</v>
      </c>
      <c r="R186" s="230">
        <f>Q186*H186</f>
        <v>0.1750068</v>
      </c>
      <c r="S186" s="230">
        <v>0</v>
      </c>
      <c r="T186" s="231">
        <f>S186*H186</f>
        <v>0</v>
      </c>
      <c r="AR186" s="24" t="s">
        <v>160</v>
      </c>
      <c r="AT186" s="24" t="s">
        <v>155</v>
      </c>
      <c r="AU186" s="24" t="s">
        <v>82</v>
      </c>
      <c r="AY186" s="24" t="s">
        <v>153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24</v>
      </c>
      <c r="BK186" s="232">
        <f>ROUND(I186*H186,2)</f>
        <v>0</v>
      </c>
      <c r="BL186" s="24" t="s">
        <v>160</v>
      </c>
      <c r="BM186" s="24" t="s">
        <v>1216</v>
      </c>
    </row>
    <row r="187" spans="2:51" s="12" customFormat="1" ht="13.5">
      <c r="B187" s="244"/>
      <c r="C187" s="245"/>
      <c r="D187" s="235" t="s">
        <v>162</v>
      </c>
      <c r="E187" s="246" t="s">
        <v>22</v>
      </c>
      <c r="F187" s="247" t="s">
        <v>1217</v>
      </c>
      <c r="G187" s="245"/>
      <c r="H187" s="248">
        <v>33.72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162</v>
      </c>
      <c r="AU187" s="254" t="s">
        <v>82</v>
      </c>
      <c r="AV187" s="12" t="s">
        <v>82</v>
      </c>
      <c r="AW187" s="12" t="s">
        <v>37</v>
      </c>
      <c r="AX187" s="12" t="s">
        <v>24</v>
      </c>
      <c r="AY187" s="254" t="s">
        <v>153</v>
      </c>
    </row>
    <row r="188" spans="2:65" s="1" customFormat="1" ht="16.5" customHeight="1">
      <c r="B188" s="46"/>
      <c r="C188" s="221" t="s">
        <v>271</v>
      </c>
      <c r="D188" s="221" t="s">
        <v>155</v>
      </c>
      <c r="E188" s="222" t="s">
        <v>321</v>
      </c>
      <c r="F188" s="223" t="s">
        <v>322</v>
      </c>
      <c r="G188" s="224" t="s">
        <v>158</v>
      </c>
      <c r="H188" s="225">
        <v>30.72</v>
      </c>
      <c r="I188" s="226"/>
      <c r="J188" s="227">
        <f>ROUND(I188*H188,2)</f>
        <v>0</v>
      </c>
      <c r="K188" s="223" t="s">
        <v>159</v>
      </c>
      <c r="L188" s="72"/>
      <c r="M188" s="228" t="s">
        <v>22</v>
      </c>
      <c r="N188" s="229" t="s">
        <v>44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160</v>
      </c>
      <c r="AT188" s="24" t="s">
        <v>155</v>
      </c>
      <c r="AU188" s="24" t="s">
        <v>82</v>
      </c>
      <c r="AY188" s="24" t="s">
        <v>153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24</v>
      </c>
      <c r="BK188" s="232">
        <f>ROUND(I188*H188,2)</f>
        <v>0</v>
      </c>
      <c r="BL188" s="24" t="s">
        <v>160</v>
      </c>
      <c r="BM188" s="24" t="s">
        <v>1218</v>
      </c>
    </row>
    <row r="189" spans="2:65" s="1" customFormat="1" ht="16.5" customHeight="1">
      <c r="B189" s="46"/>
      <c r="C189" s="221" t="s">
        <v>278</v>
      </c>
      <c r="D189" s="221" t="s">
        <v>155</v>
      </c>
      <c r="E189" s="222" t="s">
        <v>325</v>
      </c>
      <c r="F189" s="223" t="s">
        <v>326</v>
      </c>
      <c r="G189" s="224" t="s">
        <v>236</v>
      </c>
      <c r="H189" s="225">
        <v>0.65</v>
      </c>
      <c r="I189" s="226"/>
      <c r="J189" s="227">
        <f>ROUND(I189*H189,2)</f>
        <v>0</v>
      </c>
      <c r="K189" s="223" t="s">
        <v>159</v>
      </c>
      <c r="L189" s="72"/>
      <c r="M189" s="228" t="s">
        <v>22</v>
      </c>
      <c r="N189" s="229" t="s">
        <v>44</v>
      </c>
      <c r="O189" s="47"/>
      <c r="P189" s="230">
        <f>O189*H189</f>
        <v>0</v>
      </c>
      <c r="Q189" s="230">
        <v>1.05256</v>
      </c>
      <c r="R189" s="230">
        <f>Q189*H189</f>
        <v>0.684164</v>
      </c>
      <c r="S189" s="230">
        <v>0</v>
      </c>
      <c r="T189" s="231">
        <f>S189*H189</f>
        <v>0</v>
      </c>
      <c r="AR189" s="24" t="s">
        <v>160</v>
      </c>
      <c r="AT189" s="24" t="s">
        <v>155</v>
      </c>
      <c r="AU189" s="24" t="s">
        <v>82</v>
      </c>
      <c r="AY189" s="24" t="s">
        <v>153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24</v>
      </c>
      <c r="BK189" s="232">
        <f>ROUND(I189*H189,2)</f>
        <v>0</v>
      </c>
      <c r="BL189" s="24" t="s">
        <v>160</v>
      </c>
      <c r="BM189" s="24" t="s">
        <v>1219</v>
      </c>
    </row>
    <row r="190" spans="2:51" s="12" customFormat="1" ht="13.5">
      <c r="B190" s="244"/>
      <c r="C190" s="245"/>
      <c r="D190" s="235" t="s">
        <v>162</v>
      </c>
      <c r="E190" s="246" t="s">
        <v>22</v>
      </c>
      <c r="F190" s="247" t="s">
        <v>1220</v>
      </c>
      <c r="G190" s="245"/>
      <c r="H190" s="248">
        <v>0.65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AT190" s="254" t="s">
        <v>162</v>
      </c>
      <c r="AU190" s="254" t="s">
        <v>82</v>
      </c>
      <c r="AV190" s="12" t="s">
        <v>82</v>
      </c>
      <c r="AW190" s="12" t="s">
        <v>37</v>
      </c>
      <c r="AX190" s="12" t="s">
        <v>24</v>
      </c>
      <c r="AY190" s="254" t="s">
        <v>153</v>
      </c>
    </row>
    <row r="191" spans="2:63" s="10" customFormat="1" ht="29.85" customHeight="1">
      <c r="B191" s="205"/>
      <c r="C191" s="206"/>
      <c r="D191" s="207" t="s">
        <v>72</v>
      </c>
      <c r="E191" s="219" t="s">
        <v>180</v>
      </c>
      <c r="F191" s="219" t="s">
        <v>329</v>
      </c>
      <c r="G191" s="206"/>
      <c r="H191" s="206"/>
      <c r="I191" s="209"/>
      <c r="J191" s="220">
        <f>BK191</f>
        <v>0</v>
      </c>
      <c r="K191" s="206"/>
      <c r="L191" s="211"/>
      <c r="M191" s="212"/>
      <c r="N191" s="213"/>
      <c r="O191" s="213"/>
      <c r="P191" s="214">
        <f>SUM(P192:P228)</f>
        <v>0</v>
      </c>
      <c r="Q191" s="213"/>
      <c r="R191" s="214">
        <f>SUM(R192:R228)</f>
        <v>37.2383762</v>
      </c>
      <c r="S191" s="213"/>
      <c r="T191" s="215">
        <f>SUM(T192:T228)</f>
        <v>0</v>
      </c>
      <c r="AR191" s="216" t="s">
        <v>24</v>
      </c>
      <c r="AT191" s="217" t="s">
        <v>72</v>
      </c>
      <c r="AU191" s="217" t="s">
        <v>24</v>
      </c>
      <c r="AY191" s="216" t="s">
        <v>153</v>
      </c>
      <c r="BK191" s="218">
        <f>SUM(BK192:BK228)</f>
        <v>0</v>
      </c>
    </row>
    <row r="192" spans="2:65" s="1" customFormat="1" ht="16.5" customHeight="1">
      <c r="B192" s="46"/>
      <c r="C192" s="221" t="s">
        <v>283</v>
      </c>
      <c r="D192" s="221" t="s">
        <v>155</v>
      </c>
      <c r="E192" s="222" t="s">
        <v>331</v>
      </c>
      <c r="F192" s="223" t="s">
        <v>332</v>
      </c>
      <c r="G192" s="224" t="s">
        <v>158</v>
      </c>
      <c r="H192" s="225">
        <v>169.027</v>
      </c>
      <c r="I192" s="226"/>
      <c r="J192" s="227">
        <f>ROUND(I192*H192,2)</f>
        <v>0</v>
      </c>
      <c r="K192" s="223" t="s">
        <v>159</v>
      </c>
      <c r="L192" s="72"/>
      <c r="M192" s="228" t="s">
        <v>22</v>
      </c>
      <c r="N192" s="229" t="s">
        <v>44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160</v>
      </c>
      <c r="AT192" s="24" t="s">
        <v>155</v>
      </c>
      <c r="AU192" s="24" t="s">
        <v>82</v>
      </c>
      <c r="AY192" s="24" t="s">
        <v>153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24</v>
      </c>
      <c r="BK192" s="232">
        <f>ROUND(I192*H192,2)</f>
        <v>0</v>
      </c>
      <c r="BL192" s="24" t="s">
        <v>160</v>
      </c>
      <c r="BM192" s="24" t="s">
        <v>1221</v>
      </c>
    </row>
    <row r="193" spans="2:51" s="11" customFormat="1" ht="13.5">
      <c r="B193" s="233"/>
      <c r="C193" s="234"/>
      <c r="D193" s="235" t="s">
        <v>162</v>
      </c>
      <c r="E193" s="236" t="s">
        <v>22</v>
      </c>
      <c r="F193" s="237" t="s">
        <v>1222</v>
      </c>
      <c r="G193" s="234"/>
      <c r="H193" s="236" t="s">
        <v>22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162</v>
      </c>
      <c r="AU193" s="243" t="s">
        <v>82</v>
      </c>
      <c r="AV193" s="11" t="s">
        <v>24</v>
      </c>
      <c r="AW193" s="11" t="s">
        <v>37</v>
      </c>
      <c r="AX193" s="11" t="s">
        <v>73</v>
      </c>
      <c r="AY193" s="243" t="s">
        <v>153</v>
      </c>
    </row>
    <row r="194" spans="2:51" s="11" customFormat="1" ht="13.5">
      <c r="B194" s="233"/>
      <c r="C194" s="234"/>
      <c r="D194" s="235" t="s">
        <v>162</v>
      </c>
      <c r="E194" s="236" t="s">
        <v>22</v>
      </c>
      <c r="F194" s="237" t="s">
        <v>1199</v>
      </c>
      <c r="G194" s="234"/>
      <c r="H194" s="236" t="s">
        <v>22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162</v>
      </c>
      <c r="AU194" s="243" t="s">
        <v>82</v>
      </c>
      <c r="AV194" s="11" t="s">
        <v>24</v>
      </c>
      <c r="AW194" s="11" t="s">
        <v>37</v>
      </c>
      <c r="AX194" s="11" t="s">
        <v>73</v>
      </c>
      <c r="AY194" s="243" t="s">
        <v>153</v>
      </c>
    </row>
    <row r="195" spans="2:51" s="12" customFormat="1" ht="13.5">
      <c r="B195" s="244"/>
      <c r="C195" s="245"/>
      <c r="D195" s="235" t="s">
        <v>162</v>
      </c>
      <c r="E195" s="246" t="s">
        <v>22</v>
      </c>
      <c r="F195" s="247" t="s">
        <v>1223</v>
      </c>
      <c r="G195" s="245"/>
      <c r="H195" s="248">
        <v>78.57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162</v>
      </c>
      <c r="AU195" s="254" t="s">
        <v>82</v>
      </c>
      <c r="AV195" s="12" t="s">
        <v>82</v>
      </c>
      <c r="AW195" s="12" t="s">
        <v>37</v>
      </c>
      <c r="AX195" s="12" t="s">
        <v>73</v>
      </c>
      <c r="AY195" s="254" t="s">
        <v>153</v>
      </c>
    </row>
    <row r="196" spans="2:51" s="11" customFormat="1" ht="13.5">
      <c r="B196" s="233"/>
      <c r="C196" s="234"/>
      <c r="D196" s="235" t="s">
        <v>162</v>
      </c>
      <c r="E196" s="236" t="s">
        <v>22</v>
      </c>
      <c r="F196" s="237" t="s">
        <v>1203</v>
      </c>
      <c r="G196" s="234"/>
      <c r="H196" s="236" t="s">
        <v>22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162</v>
      </c>
      <c r="AU196" s="243" t="s">
        <v>82</v>
      </c>
      <c r="AV196" s="11" t="s">
        <v>24</v>
      </c>
      <c r="AW196" s="11" t="s">
        <v>37</v>
      </c>
      <c r="AX196" s="11" t="s">
        <v>73</v>
      </c>
      <c r="AY196" s="243" t="s">
        <v>153</v>
      </c>
    </row>
    <row r="197" spans="2:51" s="12" customFormat="1" ht="13.5">
      <c r="B197" s="244"/>
      <c r="C197" s="245"/>
      <c r="D197" s="235" t="s">
        <v>162</v>
      </c>
      <c r="E197" s="246" t="s">
        <v>22</v>
      </c>
      <c r="F197" s="247" t="s">
        <v>1224</v>
      </c>
      <c r="G197" s="245"/>
      <c r="H197" s="248">
        <v>67.457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162</v>
      </c>
      <c r="AU197" s="254" t="s">
        <v>82</v>
      </c>
      <c r="AV197" s="12" t="s">
        <v>82</v>
      </c>
      <c r="AW197" s="12" t="s">
        <v>37</v>
      </c>
      <c r="AX197" s="12" t="s">
        <v>73</v>
      </c>
      <c r="AY197" s="254" t="s">
        <v>153</v>
      </c>
    </row>
    <row r="198" spans="2:51" s="11" customFormat="1" ht="13.5">
      <c r="B198" s="233"/>
      <c r="C198" s="234"/>
      <c r="D198" s="235" t="s">
        <v>162</v>
      </c>
      <c r="E198" s="236" t="s">
        <v>22</v>
      </c>
      <c r="F198" s="237" t="s">
        <v>1201</v>
      </c>
      <c r="G198" s="234"/>
      <c r="H198" s="236" t="s">
        <v>22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162</v>
      </c>
      <c r="AU198" s="243" t="s">
        <v>82</v>
      </c>
      <c r="AV198" s="11" t="s">
        <v>24</v>
      </c>
      <c r="AW198" s="11" t="s">
        <v>37</v>
      </c>
      <c r="AX198" s="11" t="s">
        <v>73</v>
      </c>
      <c r="AY198" s="243" t="s">
        <v>153</v>
      </c>
    </row>
    <row r="199" spans="2:51" s="12" customFormat="1" ht="13.5">
      <c r="B199" s="244"/>
      <c r="C199" s="245"/>
      <c r="D199" s="235" t="s">
        <v>162</v>
      </c>
      <c r="E199" s="246" t="s">
        <v>22</v>
      </c>
      <c r="F199" s="247" t="s">
        <v>1225</v>
      </c>
      <c r="G199" s="245"/>
      <c r="H199" s="248">
        <v>7.2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AT199" s="254" t="s">
        <v>162</v>
      </c>
      <c r="AU199" s="254" t="s">
        <v>82</v>
      </c>
      <c r="AV199" s="12" t="s">
        <v>82</v>
      </c>
      <c r="AW199" s="12" t="s">
        <v>37</v>
      </c>
      <c r="AX199" s="12" t="s">
        <v>73</v>
      </c>
      <c r="AY199" s="254" t="s">
        <v>153</v>
      </c>
    </row>
    <row r="200" spans="2:51" s="11" customFormat="1" ht="13.5">
      <c r="B200" s="233"/>
      <c r="C200" s="234"/>
      <c r="D200" s="235" t="s">
        <v>162</v>
      </c>
      <c r="E200" s="236" t="s">
        <v>22</v>
      </c>
      <c r="F200" s="237" t="s">
        <v>1226</v>
      </c>
      <c r="G200" s="234"/>
      <c r="H200" s="236" t="s">
        <v>22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162</v>
      </c>
      <c r="AU200" s="243" t="s">
        <v>82</v>
      </c>
      <c r="AV200" s="11" t="s">
        <v>24</v>
      </c>
      <c r="AW200" s="11" t="s">
        <v>37</v>
      </c>
      <c r="AX200" s="11" t="s">
        <v>73</v>
      </c>
      <c r="AY200" s="243" t="s">
        <v>153</v>
      </c>
    </row>
    <row r="201" spans="2:51" s="12" customFormat="1" ht="13.5">
      <c r="B201" s="244"/>
      <c r="C201" s="245"/>
      <c r="D201" s="235" t="s">
        <v>162</v>
      </c>
      <c r="E201" s="246" t="s">
        <v>22</v>
      </c>
      <c r="F201" s="247" t="s">
        <v>1227</v>
      </c>
      <c r="G201" s="245"/>
      <c r="H201" s="248">
        <v>15.8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162</v>
      </c>
      <c r="AU201" s="254" t="s">
        <v>82</v>
      </c>
      <c r="AV201" s="12" t="s">
        <v>82</v>
      </c>
      <c r="AW201" s="12" t="s">
        <v>37</v>
      </c>
      <c r="AX201" s="12" t="s">
        <v>73</v>
      </c>
      <c r="AY201" s="254" t="s">
        <v>153</v>
      </c>
    </row>
    <row r="202" spans="2:51" s="13" customFormat="1" ht="13.5">
      <c r="B202" s="255"/>
      <c r="C202" s="256"/>
      <c r="D202" s="235" t="s">
        <v>162</v>
      </c>
      <c r="E202" s="257" t="s">
        <v>22</v>
      </c>
      <c r="F202" s="258" t="s">
        <v>172</v>
      </c>
      <c r="G202" s="256"/>
      <c r="H202" s="259">
        <v>169.027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AT202" s="265" t="s">
        <v>162</v>
      </c>
      <c r="AU202" s="265" t="s">
        <v>82</v>
      </c>
      <c r="AV202" s="13" t="s">
        <v>160</v>
      </c>
      <c r="AW202" s="13" t="s">
        <v>37</v>
      </c>
      <c r="AX202" s="13" t="s">
        <v>24</v>
      </c>
      <c r="AY202" s="265" t="s">
        <v>153</v>
      </c>
    </row>
    <row r="203" spans="2:65" s="1" customFormat="1" ht="25.5" customHeight="1">
      <c r="B203" s="46"/>
      <c r="C203" s="221" t="s">
        <v>287</v>
      </c>
      <c r="D203" s="221" t="s">
        <v>155</v>
      </c>
      <c r="E203" s="222" t="s">
        <v>338</v>
      </c>
      <c r="F203" s="223" t="s">
        <v>339</v>
      </c>
      <c r="G203" s="224" t="s">
        <v>158</v>
      </c>
      <c r="H203" s="225">
        <v>13.86</v>
      </c>
      <c r="I203" s="226"/>
      <c r="J203" s="227">
        <f>ROUND(I203*H203,2)</f>
        <v>0</v>
      </c>
      <c r="K203" s="223" t="s">
        <v>22</v>
      </c>
      <c r="L203" s="72"/>
      <c r="M203" s="228" t="s">
        <v>22</v>
      </c>
      <c r="N203" s="229" t="s">
        <v>44</v>
      </c>
      <c r="O203" s="47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4" t="s">
        <v>160</v>
      </c>
      <c r="AT203" s="24" t="s">
        <v>155</v>
      </c>
      <c r="AU203" s="24" t="s">
        <v>82</v>
      </c>
      <c r="AY203" s="24" t="s">
        <v>153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4" t="s">
        <v>24</v>
      </c>
      <c r="BK203" s="232">
        <f>ROUND(I203*H203,2)</f>
        <v>0</v>
      </c>
      <c r="BL203" s="24" t="s">
        <v>160</v>
      </c>
      <c r="BM203" s="24" t="s">
        <v>1228</v>
      </c>
    </row>
    <row r="204" spans="2:51" s="11" customFormat="1" ht="13.5">
      <c r="B204" s="233"/>
      <c r="C204" s="234"/>
      <c r="D204" s="235" t="s">
        <v>162</v>
      </c>
      <c r="E204" s="236" t="s">
        <v>22</v>
      </c>
      <c r="F204" s="237" t="s">
        <v>1229</v>
      </c>
      <c r="G204" s="234"/>
      <c r="H204" s="236" t="s">
        <v>22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162</v>
      </c>
      <c r="AU204" s="243" t="s">
        <v>82</v>
      </c>
      <c r="AV204" s="11" t="s">
        <v>24</v>
      </c>
      <c r="AW204" s="11" t="s">
        <v>37</v>
      </c>
      <c r="AX204" s="11" t="s">
        <v>73</v>
      </c>
      <c r="AY204" s="243" t="s">
        <v>153</v>
      </c>
    </row>
    <row r="205" spans="2:51" s="11" customFormat="1" ht="13.5">
      <c r="B205" s="233"/>
      <c r="C205" s="234"/>
      <c r="D205" s="235" t="s">
        <v>162</v>
      </c>
      <c r="E205" s="236" t="s">
        <v>22</v>
      </c>
      <c r="F205" s="237" t="s">
        <v>170</v>
      </c>
      <c r="G205" s="234"/>
      <c r="H205" s="236" t="s">
        <v>22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162</v>
      </c>
      <c r="AU205" s="243" t="s">
        <v>82</v>
      </c>
      <c r="AV205" s="11" t="s">
        <v>24</v>
      </c>
      <c r="AW205" s="11" t="s">
        <v>37</v>
      </c>
      <c r="AX205" s="11" t="s">
        <v>73</v>
      </c>
      <c r="AY205" s="243" t="s">
        <v>153</v>
      </c>
    </row>
    <row r="206" spans="2:51" s="12" customFormat="1" ht="13.5">
      <c r="B206" s="244"/>
      <c r="C206" s="245"/>
      <c r="D206" s="235" t="s">
        <v>162</v>
      </c>
      <c r="E206" s="246" t="s">
        <v>22</v>
      </c>
      <c r="F206" s="247" t="s">
        <v>1167</v>
      </c>
      <c r="G206" s="245"/>
      <c r="H206" s="248">
        <v>13.86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AT206" s="254" t="s">
        <v>162</v>
      </c>
      <c r="AU206" s="254" t="s">
        <v>82</v>
      </c>
      <c r="AV206" s="12" t="s">
        <v>82</v>
      </c>
      <c r="AW206" s="12" t="s">
        <v>37</v>
      </c>
      <c r="AX206" s="12" t="s">
        <v>24</v>
      </c>
      <c r="AY206" s="254" t="s">
        <v>153</v>
      </c>
    </row>
    <row r="207" spans="2:65" s="1" customFormat="1" ht="16.5" customHeight="1">
      <c r="B207" s="46"/>
      <c r="C207" s="221" t="s">
        <v>293</v>
      </c>
      <c r="D207" s="221" t="s">
        <v>155</v>
      </c>
      <c r="E207" s="222" t="s">
        <v>342</v>
      </c>
      <c r="F207" s="223" t="s">
        <v>343</v>
      </c>
      <c r="G207" s="224" t="s">
        <v>158</v>
      </c>
      <c r="H207" s="225">
        <v>13.86</v>
      </c>
      <c r="I207" s="226"/>
      <c r="J207" s="227">
        <f>ROUND(I207*H207,2)</f>
        <v>0</v>
      </c>
      <c r="K207" s="223" t="s">
        <v>159</v>
      </c>
      <c r="L207" s="72"/>
      <c r="M207" s="228" t="s">
        <v>22</v>
      </c>
      <c r="N207" s="229" t="s">
        <v>44</v>
      </c>
      <c r="O207" s="47"/>
      <c r="P207" s="230">
        <f>O207*H207</f>
        <v>0</v>
      </c>
      <c r="Q207" s="230">
        <v>0.00561</v>
      </c>
      <c r="R207" s="230">
        <f>Q207*H207</f>
        <v>0.07775460000000001</v>
      </c>
      <c r="S207" s="230">
        <v>0</v>
      </c>
      <c r="T207" s="231">
        <f>S207*H207</f>
        <v>0</v>
      </c>
      <c r="AR207" s="24" t="s">
        <v>160</v>
      </c>
      <c r="AT207" s="24" t="s">
        <v>155</v>
      </c>
      <c r="AU207" s="24" t="s">
        <v>82</v>
      </c>
      <c r="AY207" s="24" t="s">
        <v>153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24</v>
      </c>
      <c r="BK207" s="232">
        <f>ROUND(I207*H207,2)</f>
        <v>0</v>
      </c>
      <c r="BL207" s="24" t="s">
        <v>160</v>
      </c>
      <c r="BM207" s="24" t="s">
        <v>1230</v>
      </c>
    </row>
    <row r="208" spans="2:51" s="11" customFormat="1" ht="13.5">
      <c r="B208" s="233"/>
      <c r="C208" s="234"/>
      <c r="D208" s="235" t="s">
        <v>162</v>
      </c>
      <c r="E208" s="236" t="s">
        <v>22</v>
      </c>
      <c r="F208" s="237" t="s">
        <v>1229</v>
      </c>
      <c r="G208" s="234"/>
      <c r="H208" s="236" t="s">
        <v>22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162</v>
      </c>
      <c r="AU208" s="243" t="s">
        <v>82</v>
      </c>
      <c r="AV208" s="11" t="s">
        <v>24</v>
      </c>
      <c r="AW208" s="11" t="s">
        <v>37</v>
      </c>
      <c r="AX208" s="11" t="s">
        <v>73</v>
      </c>
      <c r="AY208" s="243" t="s">
        <v>153</v>
      </c>
    </row>
    <row r="209" spans="2:51" s="11" customFormat="1" ht="13.5">
      <c r="B209" s="233"/>
      <c r="C209" s="234"/>
      <c r="D209" s="235" t="s">
        <v>162</v>
      </c>
      <c r="E209" s="236" t="s">
        <v>22</v>
      </c>
      <c r="F209" s="237" t="s">
        <v>170</v>
      </c>
      <c r="G209" s="234"/>
      <c r="H209" s="236" t="s">
        <v>22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162</v>
      </c>
      <c r="AU209" s="243" t="s">
        <v>82</v>
      </c>
      <c r="AV209" s="11" t="s">
        <v>24</v>
      </c>
      <c r="AW209" s="11" t="s">
        <v>37</v>
      </c>
      <c r="AX209" s="11" t="s">
        <v>73</v>
      </c>
      <c r="AY209" s="243" t="s">
        <v>153</v>
      </c>
    </row>
    <row r="210" spans="2:51" s="12" customFormat="1" ht="13.5">
      <c r="B210" s="244"/>
      <c r="C210" s="245"/>
      <c r="D210" s="235" t="s">
        <v>162</v>
      </c>
      <c r="E210" s="246" t="s">
        <v>22</v>
      </c>
      <c r="F210" s="247" t="s">
        <v>1167</v>
      </c>
      <c r="G210" s="245"/>
      <c r="H210" s="248">
        <v>13.86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AT210" s="254" t="s">
        <v>162</v>
      </c>
      <c r="AU210" s="254" t="s">
        <v>82</v>
      </c>
      <c r="AV210" s="12" t="s">
        <v>82</v>
      </c>
      <c r="AW210" s="12" t="s">
        <v>37</v>
      </c>
      <c r="AX210" s="12" t="s">
        <v>24</v>
      </c>
      <c r="AY210" s="254" t="s">
        <v>153</v>
      </c>
    </row>
    <row r="211" spans="2:65" s="1" customFormat="1" ht="16.5" customHeight="1">
      <c r="B211" s="46"/>
      <c r="C211" s="221" t="s">
        <v>298</v>
      </c>
      <c r="D211" s="221" t="s">
        <v>155</v>
      </c>
      <c r="E211" s="222" t="s">
        <v>346</v>
      </c>
      <c r="F211" s="223" t="s">
        <v>347</v>
      </c>
      <c r="G211" s="224" t="s">
        <v>158</v>
      </c>
      <c r="H211" s="225">
        <v>13.86</v>
      </c>
      <c r="I211" s="226"/>
      <c r="J211" s="227">
        <f>ROUND(I211*H211,2)</f>
        <v>0</v>
      </c>
      <c r="K211" s="223" t="s">
        <v>22</v>
      </c>
      <c r="L211" s="72"/>
      <c r="M211" s="228" t="s">
        <v>22</v>
      </c>
      <c r="N211" s="229" t="s">
        <v>44</v>
      </c>
      <c r="O211" s="47"/>
      <c r="P211" s="230">
        <f>O211*H211</f>
        <v>0</v>
      </c>
      <c r="Q211" s="230">
        <v>0.00061</v>
      </c>
      <c r="R211" s="230">
        <f>Q211*H211</f>
        <v>0.0084546</v>
      </c>
      <c r="S211" s="230">
        <v>0</v>
      </c>
      <c r="T211" s="231">
        <f>S211*H211</f>
        <v>0</v>
      </c>
      <c r="AR211" s="24" t="s">
        <v>160</v>
      </c>
      <c r="AT211" s="24" t="s">
        <v>155</v>
      </c>
      <c r="AU211" s="24" t="s">
        <v>82</v>
      </c>
      <c r="AY211" s="24" t="s">
        <v>153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24</v>
      </c>
      <c r="BK211" s="232">
        <f>ROUND(I211*H211,2)</f>
        <v>0</v>
      </c>
      <c r="BL211" s="24" t="s">
        <v>160</v>
      </c>
      <c r="BM211" s="24" t="s">
        <v>1231</v>
      </c>
    </row>
    <row r="212" spans="2:51" s="11" customFormat="1" ht="13.5">
      <c r="B212" s="233"/>
      <c r="C212" s="234"/>
      <c r="D212" s="235" t="s">
        <v>162</v>
      </c>
      <c r="E212" s="236" t="s">
        <v>22</v>
      </c>
      <c r="F212" s="237" t="s">
        <v>1229</v>
      </c>
      <c r="G212" s="234"/>
      <c r="H212" s="236" t="s">
        <v>22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162</v>
      </c>
      <c r="AU212" s="243" t="s">
        <v>82</v>
      </c>
      <c r="AV212" s="11" t="s">
        <v>24</v>
      </c>
      <c r="AW212" s="11" t="s">
        <v>37</v>
      </c>
      <c r="AX212" s="11" t="s">
        <v>73</v>
      </c>
      <c r="AY212" s="243" t="s">
        <v>153</v>
      </c>
    </row>
    <row r="213" spans="2:51" s="11" customFormat="1" ht="13.5">
      <c r="B213" s="233"/>
      <c r="C213" s="234"/>
      <c r="D213" s="235" t="s">
        <v>162</v>
      </c>
      <c r="E213" s="236" t="s">
        <v>22</v>
      </c>
      <c r="F213" s="237" t="s">
        <v>170</v>
      </c>
      <c r="G213" s="234"/>
      <c r="H213" s="236" t="s">
        <v>22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162</v>
      </c>
      <c r="AU213" s="243" t="s">
        <v>82</v>
      </c>
      <c r="AV213" s="11" t="s">
        <v>24</v>
      </c>
      <c r="AW213" s="11" t="s">
        <v>37</v>
      </c>
      <c r="AX213" s="11" t="s">
        <v>73</v>
      </c>
      <c r="AY213" s="243" t="s">
        <v>153</v>
      </c>
    </row>
    <row r="214" spans="2:51" s="12" customFormat="1" ht="13.5">
      <c r="B214" s="244"/>
      <c r="C214" s="245"/>
      <c r="D214" s="235" t="s">
        <v>162</v>
      </c>
      <c r="E214" s="246" t="s">
        <v>22</v>
      </c>
      <c r="F214" s="247" t="s">
        <v>1167</v>
      </c>
      <c r="G214" s="245"/>
      <c r="H214" s="248">
        <v>13.86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AT214" s="254" t="s">
        <v>162</v>
      </c>
      <c r="AU214" s="254" t="s">
        <v>82</v>
      </c>
      <c r="AV214" s="12" t="s">
        <v>82</v>
      </c>
      <c r="AW214" s="12" t="s">
        <v>37</v>
      </c>
      <c r="AX214" s="12" t="s">
        <v>24</v>
      </c>
      <c r="AY214" s="254" t="s">
        <v>153</v>
      </c>
    </row>
    <row r="215" spans="2:65" s="1" customFormat="1" ht="25.5" customHeight="1">
      <c r="B215" s="46"/>
      <c r="C215" s="221" t="s">
        <v>304</v>
      </c>
      <c r="D215" s="221" t="s">
        <v>155</v>
      </c>
      <c r="E215" s="222" t="s">
        <v>350</v>
      </c>
      <c r="F215" s="223" t="s">
        <v>351</v>
      </c>
      <c r="G215" s="224" t="s">
        <v>158</v>
      </c>
      <c r="H215" s="225">
        <v>13.86</v>
      </c>
      <c r="I215" s="226"/>
      <c r="J215" s="227">
        <f>ROUND(I215*H215,2)</f>
        <v>0</v>
      </c>
      <c r="K215" s="223" t="s">
        <v>22</v>
      </c>
      <c r="L215" s="72"/>
      <c r="M215" s="228" t="s">
        <v>22</v>
      </c>
      <c r="N215" s="229" t="s">
        <v>44</v>
      </c>
      <c r="O215" s="47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AR215" s="24" t="s">
        <v>160</v>
      </c>
      <c r="AT215" s="24" t="s">
        <v>155</v>
      </c>
      <c r="AU215" s="24" t="s">
        <v>82</v>
      </c>
      <c r="AY215" s="24" t="s">
        <v>153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4" t="s">
        <v>24</v>
      </c>
      <c r="BK215" s="232">
        <f>ROUND(I215*H215,2)</f>
        <v>0</v>
      </c>
      <c r="BL215" s="24" t="s">
        <v>160</v>
      </c>
      <c r="BM215" s="24" t="s">
        <v>1232</v>
      </c>
    </row>
    <row r="216" spans="2:65" s="1" customFormat="1" ht="25.5" customHeight="1">
      <c r="B216" s="46"/>
      <c r="C216" s="221" t="s">
        <v>310</v>
      </c>
      <c r="D216" s="221" t="s">
        <v>155</v>
      </c>
      <c r="E216" s="222" t="s">
        <v>354</v>
      </c>
      <c r="F216" s="223" t="s">
        <v>355</v>
      </c>
      <c r="G216" s="224" t="s">
        <v>158</v>
      </c>
      <c r="H216" s="225">
        <v>169.027</v>
      </c>
      <c r="I216" s="226"/>
      <c r="J216" s="227">
        <f>ROUND(I216*H216,2)</f>
        <v>0</v>
      </c>
      <c r="K216" s="223" t="s">
        <v>159</v>
      </c>
      <c r="L216" s="72"/>
      <c r="M216" s="228" t="s">
        <v>22</v>
      </c>
      <c r="N216" s="229" t="s">
        <v>44</v>
      </c>
      <c r="O216" s="47"/>
      <c r="P216" s="230">
        <f>O216*H216</f>
        <v>0</v>
      </c>
      <c r="Q216" s="230">
        <v>0.101</v>
      </c>
      <c r="R216" s="230">
        <f>Q216*H216</f>
        <v>17.071727</v>
      </c>
      <c r="S216" s="230">
        <v>0</v>
      </c>
      <c r="T216" s="231">
        <f>S216*H216</f>
        <v>0</v>
      </c>
      <c r="AR216" s="24" t="s">
        <v>160</v>
      </c>
      <c r="AT216" s="24" t="s">
        <v>155</v>
      </c>
      <c r="AU216" s="24" t="s">
        <v>82</v>
      </c>
      <c r="AY216" s="24" t="s">
        <v>153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24</v>
      </c>
      <c r="BK216" s="232">
        <f>ROUND(I216*H216,2)</f>
        <v>0</v>
      </c>
      <c r="BL216" s="24" t="s">
        <v>160</v>
      </c>
      <c r="BM216" s="24" t="s">
        <v>1233</v>
      </c>
    </row>
    <row r="217" spans="2:51" s="11" customFormat="1" ht="13.5">
      <c r="B217" s="233"/>
      <c r="C217" s="234"/>
      <c r="D217" s="235" t="s">
        <v>162</v>
      </c>
      <c r="E217" s="236" t="s">
        <v>22</v>
      </c>
      <c r="F217" s="237" t="s">
        <v>1222</v>
      </c>
      <c r="G217" s="234"/>
      <c r="H217" s="236" t="s">
        <v>22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162</v>
      </c>
      <c r="AU217" s="243" t="s">
        <v>82</v>
      </c>
      <c r="AV217" s="11" t="s">
        <v>24</v>
      </c>
      <c r="AW217" s="11" t="s">
        <v>37</v>
      </c>
      <c r="AX217" s="11" t="s">
        <v>73</v>
      </c>
      <c r="AY217" s="243" t="s">
        <v>153</v>
      </c>
    </row>
    <row r="218" spans="2:51" s="11" customFormat="1" ht="13.5">
      <c r="B218" s="233"/>
      <c r="C218" s="234"/>
      <c r="D218" s="235" t="s">
        <v>162</v>
      </c>
      <c r="E218" s="236" t="s">
        <v>22</v>
      </c>
      <c r="F218" s="237" t="s">
        <v>1199</v>
      </c>
      <c r="G218" s="234"/>
      <c r="H218" s="236" t="s">
        <v>22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162</v>
      </c>
      <c r="AU218" s="243" t="s">
        <v>82</v>
      </c>
      <c r="AV218" s="11" t="s">
        <v>24</v>
      </c>
      <c r="AW218" s="11" t="s">
        <v>37</v>
      </c>
      <c r="AX218" s="11" t="s">
        <v>73</v>
      </c>
      <c r="AY218" s="243" t="s">
        <v>153</v>
      </c>
    </row>
    <row r="219" spans="2:51" s="12" customFormat="1" ht="13.5">
      <c r="B219" s="244"/>
      <c r="C219" s="245"/>
      <c r="D219" s="235" t="s">
        <v>162</v>
      </c>
      <c r="E219" s="246" t="s">
        <v>22</v>
      </c>
      <c r="F219" s="247" t="s">
        <v>1223</v>
      </c>
      <c r="G219" s="245"/>
      <c r="H219" s="248">
        <v>78.57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162</v>
      </c>
      <c r="AU219" s="254" t="s">
        <v>82</v>
      </c>
      <c r="AV219" s="12" t="s">
        <v>82</v>
      </c>
      <c r="AW219" s="12" t="s">
        <v>37</v>
      </c>
      <c r="AX219" s="12" t="s">
        <v>73</v>
      </c>
      <c r="AY219" s="254" t="s">
        <v>153</v>
      </c>
    </row>
    <row r="220" spans="2:51" s="11" customFormat="1" ht="13.5">
      <c r="B220" s="233"/>
      <c r="C220" s="234"/>
      <c r="D220" s="235" t="s">
        <v>162</v>
      </c>
      <c r="E220" s="236" t="s">
        <v>22</v>
      </c>
      <c r="F220" s="237" t="s">
        <v>1203</v>
      </c>
      <c r="G220" s="234"/>
      <c r="H220" s="236" t="s">
        <v>22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162</v>
      </c>
      <c r="AU220" s="243" t="s">
        <v>82</v>
      </c>
      <c r="AV220" s="11" t="s">
        <v>24</v>
      </c>
      <c r="AW220" s="11" t="s">
        <v>37</v>
      </c>
      <c r="AX220" s="11" t="s">
        <v>73</v>
      </c>
      <c r="AY220" s="243" t="s">
        <v>153</v>
      </c>
    </row>
    <row r="221" spans="2:51" s="12" customFormat="1" ht="13.5">
      <c r="B221" s="244"/>
      <c r="C221" s="245"/>
      <c r="D221" s="235" t="s">
        <v>162</v>
      </c>
      <c r="E221" s="246" t="s">
        <v>22</v>
      </c>
      <c r="F221" s="247" t="s">
        <v>1224</v>
      </c>
      <c r="G221" s="245"/>
      <c r="H221" s="248">
        <v>67.457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AT221" s="254" t="s">
        <v>162</v>
      </c>
      <c r="AU221" s="254" t="s">
        <v>82</v>
      </c>
      <c r="AV221" s="12" t="s">
        <v>82</v>
      </c>
      <c r="AW221" s="12" t="s">
        <v>37</v>
      </c>
      <c r="AX221" s="12" t="s">
        <v>73</v>
      </c>
      <c r="AY221" s="254" t="s">
        <v>153</v>
      </c>
    </row>
    <row r="222" spans="2:51" s="11" customFormat="1" ht="13.5">
      <c r="B222" s="233"/>
      <c r="C222" s="234"/>
      <c r="D222" s="235" t="s">
        <v>162</v>
      </c>
      <c r="E222" s="236" t="s">
        <v>22</v>
      </c>
      <c r="F222" s="237" t="s">
        <v>1201</v>
      </c>
      <c r="G222" s="234"/>
      <c r="H222" s="236" t="s">
        <v>22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162</v>
      </c>
      <c r="AU222" s="243" t="s">
        <v>82</v>
      </c>
      <c r="AV222" s="11" t="s">
        <v>24</v>
      </c>
      <c r="AW222" s="11" t="s">
        <v>37</v>
      </c>
      <c r="AX222" s="11" t="s">
        <v>73</v>
      </c>
      <c r="AY222" s="243" t="s">
        <v>153</v>
      </c>
    </row>
    <row r="223" spans="2:51" s="12" customFormat="1" ht="13.5">
      <c r="B223" s="244"/>
      <c r="C223" s="245"/>
      <c r="D223" s="235" t="s">
        <v>162</v>
      </c>
      <c r="E223" s="246" t="s">
        <v>22</v>
      </c>
      <c r="F223" s="247" t="s">
        <v>1225</v>
      </c>
      <c r="G223" s="245"/>
      <c r="H223" s="248">
        <v>7.2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162</v>
      </c>
      <c r="AU223" s="254" t="s">
        <v>82</v>
      </c>
      <c r="AV223" s="12" t="s">
        <v>82</v>
      </c>
      <c r="AW223" s="12" t="s">
        <v>37</v>
      </c>
      <c r="AX223" s="12" t="s">
        <v>73</v>
      </c>
      <c r="AY223" s="254" t="s">
        <v>153</v>
      </c>
    </row>
    <row r="224" spans="2:51" s="11" customFormat="1" ht="13.5">
      <c r="B224" s="233"/>
      <c r="C224" s="234"/>
      <c r="D224" s="235" t="s">
        <v>162</v>
      </c>
      <c r="E224" s="236" t="s">
        <v>22</v>
      </c>
      <c r="F224" s="237" t="s">
        <v>1226</v>
      </c>
      <c r="G224" s="234"/>
      <c r="H224" s="236" t="s">
        <v>22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162</v>
      </c>
      <c r="AU224" s="243" t="s">
        <v>82</v>
      </c>
      <c r="AV224" s="11" t="s">
        <v>24</v>
      </c>
      <c r="AW224" s="11" t="s">
        <v>37</v>
      </c>
      <c r="AX224" s="11" t="s">
        <v>73</v>
      </c>
      <c r="AY224" s="243" t="s">
        <v>153</v>
      </c>
    </row>
    <row r="225" spans="2:51" s="12" customFormat="1" ht="13.5">
      <c r="B225" s="244"/>
      <c r="C225" s="245"/>
      <c r="D225" s="235" t="s">
        <v>162</v>
      </c>
      <c r="E225" s="246" t="s">
        <v>22</v>
      </c>
      <c r="F225" s="247" t="s">
        <v>1227</v>
      </c>
      <c r="G225" s="245"/>
      <c r="H225" s="248">
        <v>15.8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AT225" s="254" t="s">
        <v>162</v>
      </c>
      <c r="AU225" s="254" t="s">
        <v>82</v>
      </c>
      <c r="AV225" s="12" t="s">
        <v>82</v>
      </c>
      <c r="AW225" s="12" t="s">
        <v>37</v>
      </c>
      <c r="AX225" s="12" t="s">
        <v>73</v>
      </c>
      <c r="AY225" s="254" t="s">
        <v>153</v>
      </c>
    </row>
    <row r="226" spans="2:51" s="13" customFormat="1" ht="13.5">
      <c r="B226" s="255"/>
      <c r="C226" s="256"/>
      <c r="D226" s="235" t="s">
        <v>162</v>
      </c>
      <c r="E226" s="257" t="s">
        <v>22</v>
      </c>
      <c r="F226" s="258" t="s">
        <v>172</v>
      </c>
      <c r="G226" s="256"/>
      <c r="H226" s="259">
        <v>169.027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AT226" s="265" t="s">
        <v>162</v>
      </c>
      <c r="AU226" s="265" t="s">
        <v>82</v>
      </c>
      <c r="AV226" s="13" t="s">
        <v>160</v>
      </c>
      <c r="AW226" s="13" t="s">
        <v>37</v>
      </c>
      <c r="AX226" s="13" t="s">
        <v>24</v>
      </c>
      <c r="AY226" s="265" t="s">
        <v>153</v>
      </c>
    </row>
    <row r="227" spans="2:65" s="1" customFormat="1" ht="16.5" customHeight="1">
      <c r="B227" s="46"/>
      <c r="C227" s="266" t="s">
        <v>315</v>
      </c>
      <c r="D227" s="266" t="s">
        <v>246</v>
      </c>
      <c r="E227" s="267" t="s">
        <v>358</v>
      </c>
      <c r="F227" s="268" t="s">
        <v>359</v>
      </c>
      <c r="G227" s="269" t="s">
        <v>158</v>
      </c>
      <c r="H227" s="270">
        <v>185.93</v>
      </c>
      <c r="I227" s="271"/>
      <c r="J227" s="272">
        <f>ROUND(I227*H227,2)</f>
        <v>0</v>
      </c>
      <c r="K227" s="268" t="s">
        <v>159</v>
      </c>
      <c r="L227" s="273"/>
      <c r="M227" s="274" t="s">
        <v>22</v>
      </c>
      <c r="N227" s="275" t="s">
        <v>44</v>
      </c>
      <c r="O227" s="47"/>
      <c r="P227" s="230">
        <f>O227*H227</f>
        <v>0</v>
      </c>
      <c r="Q227" s="230">
        <v>0.108</v>
      </c>
      <c r="R227" s="230">
        <f>Q227*H227</f>
        <v>20.08044</v>
      </c>
      <c r="S227" s="230">
        <v>0</v>
      </c>
      <c r="T227" s="231">
        <f>S227*H227</f>
        <v>0</v>
      </c>
      <c r="AR227" s="24" t="s">
        <v>199</v>
      </c>
      <c r="AT227" s="24" t="s">
        <v>246</v>
      </c>
      <c r="AU227" s="24" t="s">
        <v>82</v>
      </c>
      <c r="AY227" s="24" t="s">
        <v>153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4" t="s">
        <v>24</v>
      </c>
      <c r="BK227" s="232">
        <f>ROUND(I227*H227,2)</f>
        <v>0</v>
      </c>
      <c r="BL227" s="24" t="s">
        <v>160</v>
      </c>
      <c r="BM227" s="24" t="s">
        <v>1234</v>
      </c>
    </row>
    <row r="228" spans="2:51" s="12" customFormat="1" ht="13.5">
      <c r="B228" s="244"/>
      <c r="C228" s="245"/>
      <c r="D228" s="235" t="s">
        <v>162</v>
      </c>
      <c r="E228" s="246" t="s">
        <v>22</v>
      </c>
      <c r="F228" s="247" t="s">
        <v>1235</v>
      </c>
      <c r="G228" s="245"/>
      <c r="H228" s="248">
        <v>185.93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AT228" s="254" t="s">
        <v>162</v>
      </c>
      <c r="AU228" s="254" t="s">
        <v>82</v>
      </c>
      <c r="AV228" s="12" t="s">
        <v>82</v>
      </c>
      <c r="AW228" s="12" t="s">
        <v>37</v>
      </c>
      <c r="AX228" s="12" t="s">
        <v>24</v>
      </c>
      <c r="AY228" s="254" t="s">
        <v>153</v>
      </c>
    </row>
    <row r="229" spans="2:63" s="10" customFormat="1" ht="29.85" customHeight="1">
      <c r="B229" s="205"/>
      <c r="C229" s="206"/>
      <c r="D229" s="207" t="s">
        <v>72</v>
      </c>
      <c r="E229" s="219" t="s">
        <v>184</v>
      </c>
      <c r="F229" s="219" t="s">
        <v>362</v>
      </c>
      <c r="G229" s="206"/>
      <c r="H229" s="206"/>
      <c r="I229" s="209"/>
      <c r="J229" s="220">
        <f>BK229</f>
        <v>0</v>
      </c>
      <c r="K229" s="206"/>
      <c r="L229" s="211"/>
      <c r="M229" s="212"/>
      <c r="N229" s="213"/>
      <c r="O229" s="213"/>
      <c r="P229" s="214">
        <f>SUM(P230:P244)</f>
        <v>0</v>
      </c>
      <c r="Q229" s="213"/>
      <c r="R229" s="214">
        <f>SUM(R230:R244)</f>
        <v>32.3024432</v>
      </c>
      <c r="S229" s="213"/>
      <c r="T229" s="215">
        <f>SUM(T230:T244)</f>
        <v>0</v>
      </c>
      <c r="AR229" s="216" t="s">
        <v>24</v>
      </c>
      <c r="AT229" s="217" t="s">
        <v>72</v>
      </c>
      <c r="AU229" s="217" t="s">
        <v>24</v>
      </c>
      <c r="AY229" s="216" t="s">
        <v>153</v>
      </c>
      <c r="BK229" s="218">
        <f>SUM(BK230:BK244)</f>
        <v>0</v>
      </c>
    </row>
    <row r="230" spans="2:65" s="1" customFormat="1" ht="25.5" customHeight="1">
      <c r="B230" s="46"/>
      <c r="C230" s="221" t="s">
        <v>320</v>
      </c>
      <c r="D230" s="221" t="s">
        <v>155</v>
      </c>
      <c r="E230" s="222" t="s">
        <v>364</v>
      </c>
      <c r="F230" s="223" t="s">
        <v>365</v>
      </c>
      <c r="G230" s="224" t="s">
        <v>158</v>
      </c>
      <c r="H230" s="225">
        <v>268.56</v>
      </c>
      <c r="I230" s="226"/>
      <c r="J230" s="227">
        <f>ROUND(I230*H230,2)</f>
        <v>0</v>
      </c>
      <c r="K230" s="223" t="s">
        <v>22</v>
      </c>
      <c r="L230" s="72"/>
      <c r="M230" s="228" t="s">
        <v>22</v>
      </c>
      <c r="N230" s="229" t="s">
        <v>44</v>
      </c>
      <c r="O230" s="47"/>
      <c r="P230" s="230">
        <f>O230*H230</f>
        <v>0</v>
      </c>
      <c r="Q230" s="230">
        <v>0.00432</v>
      </c>
      <c r="R230" s="230">
        <f>Q230*H230</f>
        <v>1.1601792</v>
      </c>
      <c r="S230" s="230">
        <v>0</v>
      </c>
      <c r="T230" s="231">
        <f>S230*H230</f>
        <v>0</v>
      </c>
      <c r="AR230" s="24" t="s">
        <v>160</v>
      </c>
      <c r="AT230" s="24" t="s">
        <v>155</v>
      </c>
      <c r="AU230" s="24" t="s">
        <v>82</v>
      </c>
      <c r="AY230" s="24" t="s">
        <v>153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24</v>
      </c>
      <c r="BK230" s="232">
        <f>ROUND(I230*H230,2)</f>
        <v>0</v>
      </c>
      <c r="BL230" s="24" t="s">
        <v>160</v>
      </c>
      <c r="BM230" s="24" t="s">
        <v>1236</v>
      </c>
    </row>
    <row r="231" spans="2:51" s="11" customFormat="1" ht="13.5">
      <c r="B231" s="233"/>
      <c r="C231" s="234"/>
      <c r="D231" s="235" t="s">
        <v>162</v>
      </c>
      <c r="E231" s="236" t="s">
        <v>22</v>
      </c>
      <c r="F231" s="237" t="s">
        <v>1237</v>
      </c>
      <c r="G231" s="234"/>
      <c r="H231" s="236" t="s">
        <v>22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162</v>
      </c>
      <c r="AU231" s="243" t="s">
        <v>82</v>
      </c>
      <c r="AV231" s="11" t="s">
        <v>24</v>
      </c>
      <c r="AW231" s="11" t="s">
        <v>37</v>
      </c>
      <c r="AX231" s="11" t="s">
        <v>73</v>
      </c>
      <c r="AY231" s="243" t="s">
        <v>153</v>
      </c>
    </row>
    <row r="232" spans="2:51" s="12" customFormat="1" ht="13.5">
      <c r="B232" s="244"/>
      <c r="C232" s="245"/>
      <c r="D232" s="235" t="s">
        <v>162</v>
      </c>
      <c r="E232" s="246" t="s">
        <v>22</v>
      </c>
      <c r="F232" s="247" t="s">
        <v>1238</v>
      </c>
      <c r="G232" s="245"/>
      <c r="H232" s="248">
        <v>268.56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AT232" s="254" t="s">
        <v>162</v>
      </c>
      <c r="AU232" s="254" t="s">
        <v>82</v>
      </c>
      <c r="AV232" s="12" t="s">
        <v>82</v>
      </c>
      <c r="AW232" s="12" t="s">
        <v>37</v>
      </c>
      <c r="AX232" s="12" t="s">
        <v>24</v>
      </c>
      <c r="AY232" s="254" t="s">
        <v>153</v>
      </c>
    </row>
    <row r="233" spans="2:65" s="1" customFormat="1" ht="25.5" customHeight="1">
      <c r="B233" s="46"/>
      <c r="C233" s="221" t="s">
        <v>324</v>
      </c>
      <c r="D233" s="221" t="s">
        <v>155</v>
      </c>
      <c r="E233" s="222" t="s">
        <v>370</v>
      </c>
      <c r="F233" s="223" t="s">
        <v>371</v>
      </c>
      <c r="G233" s="224" t="s">
        <v>158</v>
      </c>
      <c r="H233" s="225">
        <v>287.1</v>
      </c>
      <c r="I233" s="226"/>
      <c r="J233" s="227">
        <f>ROUND(I233*H233,2)</f>
        <v>0</v>
      </c>
      <c r="K233" s="223" t="s">
        <v>159</v>
      </c>
      <c r="L233" s="72"/>
      <c r="M233" s="228" t="s">
        <v>22</v>
      </c>
      <c r="N233" s="229" t="s">
        <v>44</v>
      </c>
      <c r="O233" s="47"/>
      <c r="P233" s="230">
        <f>O233*H233</f>
        <v>0</v>
      </c>
      <c r="Q233" s="230">
        <v>0.00825</v>
      </c>
      <c r="R233" s="230">
        <f>Q233*H233</f>
        <v>2.3685750000000003</v>
      </c>
      <c r="S233" s="230">
        <v>0</v>
      </c>
      <c r="T233" s="231">
        <f>S233*H233</f>
        <v>0</v>
      </c>
      <c r="AR233" s="24" t="s">
        <v>160</v>
      </c>
      <c r="AT233" s="24" t="s">
        <v>155</v>
      </c>
      <c r="AU233" s="24" t="s">
        <v>82</v>
      </c>
      <c r="AY233" s="24" t="s">
        <v>153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24</v>
      </c>
      <c r="BK233" s="232">
        <f>ROUND(I233*H233,2)</f>
        <v>0</v>
      </c>
      <c r="BL233" s="24" t="s">
        <v>160</v>
      </c>
      <c r="BM233" s="24" t="s">
        <v>1239</v>
      </c>
    </row>
    <row r="234" spans="2:51" s="11" customFormat="1" ht="13.5">
      <c r="B234" s="233"/>
      <c r="C234" s="234"/>
      <c r="D234" s="235" t="s">
        <v>162</v>
      </c>
      <c r="E234" s="236" t="s">
        <v>22</v>
      </c>
      <c r="F234" s="237" t="s">
        <v>1240</v>
      </c>
      <c r="G234" s="234"/>
      <c r="H234" s="236" t="s">
        <v>22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162</v>
      </c>
      <c r="AU234" s="243" t="s">
        <v>82</v>
      </c>
      <c r="AV234" s="11" t="s">
        <v>24</v>
      </c>
      <c r="AW234" s="11" t="s">
        <v>37</v>
      </c>
      <c r="AX234" s="11" t="s">
        <v>73</v>
      </c>
      <c r="AY234" s="243" t="s">
        <v>153</v>
      </c>
    </row>
    <row r="235" spans="2:51" s="12" customFormat="1" ht="13.5">
      <c r="B235" s="244"/>
      <c r="C235" s="245"/>
      <c r="D235" s="235" t="s">
        <v>162</v>
      </c>
      <c r="E235" s="246" t="s">
        <v>22</v>
      </c>
      <c r="F235" s="247" t="s">
        <v>1241</v>
      </c>
      <c r="G235" s="245"/>
      <c r="H235" s="248">
        <v>287.1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162</v>
      </c>
      <c r="AU235" s="254" t="s">
        <v>82</v>
      </c>
      <c r="AV235" s="12" t="s">
        <v>82</v>
      </c>
      <c r="AW235" s="12" t="s">
        <v>37</v>
      </c>
      <c r="AX235" s="12" t="s">
        <v>24</v>
      </c>
      <c r="AY235" s="254" t="s">
        <v>153</v>
      </c>
    </row>
    <row r="236" spans="2:65" s="1" customFormat="1" ht="16.5" customHeight="1">
      <c r="B236" s="46"/>
      <c r="C236" s="266" t="s">
        <v>330</v>
      </c>
      <c r="D236" s="266" t="s">
        <v>246</v>
      </c>
      <c r="E236" s="267" t="s">
        <v>375</v>
      </c>
      <c r="F236" s="268" t="s">
        <v>376</v>
      </c>
      <c r="G236" s="269" t="s">
        <v>158</v>
      </c>
      <c r="H236" s="270">
        <v>322.126</v>
      </c>
      <c r="I236" s="271"/>
      <c r="J236" s="272">
        <f>ROUND(I236*H236,2)</f>
        <v>0</v>
      </c>
      <c r="K236" s="268" t="s">
        <v>159</v>
      </c>
      <c r="L236" s="273"/>
      <c r="M236" s="274" t="s">
        <v>22</v>
      </c>
      <c r="N236" s="275" t="s">
        <v>44</v>
      </c>
      <c r="O236" s="47"/>
      <c r="P236" s="230">
        <f>O236*H236</f>
        <v>0</v>
      </c>
      <c r="Q236" s="230">
        <v>0.0015</v>
      </c>
      <c r="R236" s="230">
        <f>Q236*H236</f>
        <v>0.483189</v>
      </c>
      <c r="S236" s="230">
        <v>0</v>
      </c>
      <c r="T236" s="231">
        <f>S236*H236</f>
        <v>0</v>
      </c>
      <c r="AR236" s="24" t="s">
        <v>199</v>
      </c>
      <c r="AT236" s="24" t="s">
        <v>246</v>
      </c>
      <c r="AU236" s="24" t="s">
        <v>82</v>
      </c>
      <c r="AY236" s="24" t="s">
        <v>153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24</v>
      </c>
      <c r="BK236" s="232">
        <f>ROUND(I236*H236,2)</f>
        <v>0</v>
      </c>
      <c r="BL236" s="24" t="s">
        <v>160</v>
      </c>
      <c r="BM236" s="24" t="s">
        <v>1242</v>
      </c>
    </row>
    <row r="237" spans="2:47" s="1" customFormat="1" ht="13.5">
      <c r="B237" s="46"/>
      <c r="C237" s="74"/>
      <c r="D237" s="235" t="s">
        <v>378</v>
      </c>
      <c r="E237" s="74"/>
      <c r="F237" s="276" t="s">
        <v>379</v>
      </c>
      <c r="G237" s="74"/>
      <c r="H237" s="74"/>
      <c r="I237" s="191"/>
      <c r="J237" s="74"/>
      <c r="K237" s="74"/>
      <c r="L237" s="72"/>
      <c r="M237" s="277"/>
      <c r="N237" s="47"/>
      <c r="O237" s="47"/>
      <c r="P237" s="47"/>
      <c r="Q237" s="47"/>
      <c r="R237" s="47"/>
      <c r="S237" s="47"/>
      <c r="T237" s="95"/>
      <c r="AT237" s="24" t="s">
        <v>378</v>
      </c>
      <c r="AU237" s="24" t="s">
        <v>82</v>
      </c>
    </row>
    <row r="238" spans="2:51" s="12" customFormat="1" ht="13.5">
      <c r="B238" s="244"/>
      <c r="C238" s="245"/>
      <c r="D238" s="235" t="s">
        <v>162</v>
      </c>
      <c r="E238" s="246" t="s">
        <v>22</v>
      </c>
      <c r="F238" s="247" t="s">
        <v>1243</v>
      </c>
      <c r="G238" s="245"/>
      <c r="H238" s="248">
        <v>315.81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AT238" s="254" t="s">
        <v>162</v>
      </c>
      <c r="AU238" s="254" t="s">
        <v>82</v>
      </c>
      <c r="AV238" s="12" t="s">
        <v>82</v>
      </c>
      <c r="AW238" s="12" t="s">
        <v>37</v>
      </c>
      <c r="AX238" s="12" t="s">
        <v>24</v>
      </c>
      <c r="AY238" s="254" t="s">
        <v>153</v>
      </c>
    </row>
    <row r="239" spans="2:51" s="12" customFormat="1" ht="13.5">
      <c r="B239" s="244"/>
      <c r="C239" s="245"/>
      <c r="D239" s="235" t="s">
        <v>162</v>
      </c>
      <c r="E239" s="245"/>
      <c r="F239" s="247" t="s">
        <v>1244</v>
      </c>
      <c r="G239" s="245"/>
      <c r="H239" s="248">
        <v>322.126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AT239" s="254" t="s">
        <v>162</v>
      </c>
      <c r="AU239" s="254" t="s">
        <v>82</v>
      </c>
      <c r="AV239" s="12" t="s">
        <v>82</v>
      </c>
      <c r="AW239" s="12" t="s">
        <v>6</v>
      </c>
      <c r="AX239" s="12" t="s">
        <v>24</v>
      </c>
      <c r="AY239" s="254" t="s">
        <v>153</v>
      </c>
    </row>
    <row r="240" spans="2:65" s="1" customFormat="1" ht="25.5" customHeight="1">
      <c r="B240" s="46"/>
      <c r="C240" s="221" t="s">
        <v>337</v>
      </c>
      <c r="D240" s="221" t="s">
        <v>155</v>
      </c>
      <c r="E240" s="222" t="s">
        <v>1245</v>
      </c>
      <c r="F240" s="223" t="s">
        <v>1246</v>
      </c>
      <c r="G240" s="224" t="s">
        <v>158</v>
      </c>
      <c r="H240" s="225">
        <v>679.1</v>
      </c>
      <c r="I240" s="226"/>
      <c r="J240" s="227">
        <f>ROUND(I240*H240,2)</f>
        <v>0</v>
      </c>
      <c r="K240" s="223" t="s">
        <v>22</v>
      </c>
      <c r="L240" s="72"/>
      <c r="M240" s="228" t="s">
        <v>22</v>
      </c>
      <c r="N240" s="229" t="s">
        <v>44</v>
      </c>
      <c r="O240" s="47"/>
      <c r="P240" s="230">
        <f>O240*H240</f>
        <v>0</v>
      </c>
      <c r="Q240" s="230">
        <v>0.005</v>
      </c>
      <c r="R240" s="230">
        <f>Q240*H240</f>
        <v>3.3955</v>
      </c>
      <c r="S240" s="230">
        <v>0</v>
      </c>
      <c r="T240" s="231">
        <f>S240*H240</f>
        <v>0</v>
      </c>
      <c r="AR240" s="24" t="s">
        <v>160</v>
      </c>
      <c r="AT240" s="24" t="s">
        <v>155</v>
      </c>
      <c r="AU240" s="24" t="s">
        <v>82</v>
      </c>
      <c r="AY240" s="24" t="s">
        <v>153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4" t="s">
        <v>24</v>
      </c>
      <c r="BK240" s="232">
        <f>ROUND(I240*H240,2)</f>
        <v>0</v>
      </c>
      <c r="BL240" s="24" t="s">
        <v>160</v>
      </c>
      <c r="BM240" s="24" t="s">
        <v>1247</v>
      </c>
    </row>
    <row r="241" spans="2:47" s="1" customFormat="1" ht="13.5">
      <c r="B241" s="46"/>
      <c r="C241" s="74"/>
      <c r="D241" s="235" t="s">
        <v>378</v>
      </c>
      <c r="E241" s="74"/>
      <c r="F241" s="276" t="s">
        <v>1248</v>
      </c>
      <c r="G241" s="74"/>
      <c r="H241" s="74"/>
      <c r="I241" s="191"/>
      <c r="J241" s="74"/>
      <c r="K241" s="74"/>
      <c r="L241" s="72"/>
      <c r="M241" s="277"/>
      <c r="N241" s="47"/>
      <c r="O241" s="47"/>
      <c r="P241" s="47"/>
      <c r="Q241" s="47"/>
      <c r="R241" s="47"/>
      <c r="S241" s="47"/>
      <c r="T241" s="95"/>
      <c r="AT241" s="24" t="s">
        <v>378</v>
      </c>
      <c r="AU241" s="24" t="s">
        <v>82</v>
      </c>
    </row>
    <row r="242" spans="2:51" s="12" customFormat="1" ht="13.5">
      <c r="B242" s="244"/>
      <c r="C242" s="245"/>
      <c r="D242" s="235" t="s">
        <v>162</v>
      </c>
      <c r="E242" s="246" t="s">
        <v>22</v>
      </c>
      <c r="F242" s="247" t="s">
        <v>1249</v>
      </c>
      <c r="G242" s="245"/>
      <c r="H242" s="248">
        <v>679.1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AT242" s="254" t="s">
        <v>162</v>
      </c>
      <c r="AU242" s="254" t="s">
        <v>82</v>
      </c>
      <c r="AV242" s="12" t="s">
        <v>82</v>
      </c>
      <c r="AW242" s="12" t="s">
        <v>37</v>
      </c>
      <c r="AX242" s="12" t="s">
        <v>73</v>
      </c>
      <c r="AY242" s="254" t="s">
        <v>153</v>
      </c>
    </row>
    <row r="243" spans="2:65" s="1" customFormat="1" ht="25.5" customHeight="1">
      <c r="B243" s="46"/>
      <c r="C243" s="221" t="s">
        <v>341</v>
      </c>
      <c r="D243" s="221" t="s">
        <v>155</v>
      </c>
      <c r="E243" s="222" t="s">
        <v>1250</v>
      </c>
      <c r="F243" s="223" t="s">
        <v>1251</v>
      </c>
      <c r="G243" s="224" t="s">
        <v>158</v>
      </c>
      <c r="H243" s="225">
        <v>2489.5</v>
      </c>
      <c r="I243" s="226"/>
      <c r="J243" s="227">
        <f>ROUND(I243*H243,2)</f>
        <v>0</v>
      </c>
      <c r="K243" s="223" t="s">
        <v>22</v>
      </c>
      <c r="L243" s="72"/>
      <c r="M243" s="228" t="s">
        <v>22</v>
      </c>
      <c r="N243" s="229" t="s">
        <v>44</v>
      </c>
      <c r="O243" s="47"/>
      <c r="P243" s="230">
        <f>O243*H243</f>
        <v>0</v>
      </c>
      <c r="Q243" s="230">
        <v>0.01</v>
      </c>
      <c r="R243" s="230">
        <f>Q243*H243</f>
        <v>24.895</v>
      </c>
      <c r="S243" s="230">
        <v>0</v>
      </c>
      <c r="T243" s="231">
        <f>S243*H243</f>
        <v>0</v>
      </c>
      <c r="AR243" s="24" t="s">
        <v>160</v>
      </c>
      <c r="AT243" s="24" t="s">
        <v>155</v>
      </c>
      <c r="AU243" s="24" t="s">
        <v>82</v>
      </c>
      <c r="AY243" s="24" t="s">
        <v>153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4" t="s">
        <v>24</v>
      </c>
      <c r="BK243" s="232">
        <f>ROUND(I243*H243,2)</f>
        <v>0</v>
      </c>
      <c r="BL243" s="24" t="s">
        <v>160</v>
      </c>
      <c r="BM243" s="24" t="s">
        <v>1252</v>
      </c>
    </row>
    <row r="244" spans="2:51" s="12" customFormat="1" ht="13.5">
      <c r="B244" s="244"/>
      <c r="C244" s="245"/>
      <c r="D244" s="235" t="s">
        <v>162</v>
      </c>
      <c r="E244" s="246" t="s">
        <v>22</v>
      </c>
      <c r="F244" s="247" t="s">
        <v>1253</v>
      </c>
      <c r="G244" s="245"/>
      <c r="H244" s="248">
        <v>2489.5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AT244" s="254" t="s">
        <v>162</v>
      </c>
      <c r="AU244" s="254" t="s">
        <v>82</v>
      </c>
      <c r="AV244" s="12" t="s">
        <v>82</v>
      </c>
      <c r="AW244" s="12" t="s">
        <v>37</v>
      </c>
      <c r="AX244" s="12" t="s">
        <v>24</v>
      </c>
      <c r="AY244" s="254" t="s">
        <v>153</v>
      </c>
    </row>
    <row r="245" spans="2:63" s="10" customFormat="1" ht="29.85" customHeight="1">
      <c r="B245" s="205"/>
      <c r="C245" s="206"/>
      <c r="D245" s="207" t="s">
        <v>72</v>
      </c>
      <c r="E245" s="219" t="s">
        <v>382</v>
      </c>
      <c r="F245" s="219" t="s">
        <v>383</v>
      </c>
      <c r="G245" s="206"/>
      <c r="H245" s="206"/>
      <c r="I245" s="209"/>
      <c r="J245" s="220">
        <f>BK245</f>
        <v>0</v>
      </c>
      <c r="K245" s="206"/>
      <c r="L245" s="211"/>
      <c r="M245" s="212"/>
      <c r="N245" s="213"/>
      <c r="O245" s="213"/>
      <c r="P245" s="214">
        <f>SUM(P246:P248)</f>
        <v>0</v>
      </c>
      <c r="Q245" s="213"/>
      <c r="R245" s="214">
        <f>SUM(R246:R248)</f>
        <v>1.0070999999999999</v>
      </c>
      <c r="S245" s="213"/>
      <c r="T245" s="215">
        <f>SUM(T246:T248)</f>
        <v>0</v>
      </c>
      <c r="AR245" s="216" t="s">
        <v>24</v>
      </c>
      <c r="AT245" s="217" t="s">
        <v>72</v>
      </c>
      <c r="AU245" s="217" t="s">
        <v>24</v>
      </c>
      <c r="AY245" s="216" t="s">
        <v>153</v>
      </c>
      <c r="BK245" s="218">
        <f>SUM(BK246:BK248)</f>
        <v>0</v>
      </c>
    </row>
    <row r="246" spans="2:65" s="1" customFormat="1" ht="16.5" customHeight="1">
      <c r="B246" s="46"/>
      <c r="C246" s="221" t="s">
        <v>345</v>
      </c>
      <c r="D246" s="221" t="s">
        <v>155</v>
      </c>
      <c r="E246" s="222" t="s">
        <v>385</v>
      </c>
      <c r="F246" s="223" t="s">
        <v>1254</v>
      </c>
      <c r="G246" s="224" t="s">
        <v>187</v>
      </c>
      <c r="H246" s="225">
        <v>671.4</v>
      </c>
      <c r="I246" s="226"/>
      <c r="J246" s="227">
        <f>ROUND(I246*H246,2)</f>
        <v>0</v>
      </c>
      <c r="K246" s="223" t="s">
        <v>159</v>
      </c>
      <c r="L246" s="72"/>
      <c r="M246" s="228" t="s">
        <v>22</v>
      </c>
      <c r="N246" s="229" t="s">
        <v>44</v>
      </c>
      <c r="O246" s="47"/>
      <c r="P246" s="230">
        <f>O246*H246</f>
        <v>0</v>
      </c>
      <c r="Q246" s="230">
        <v>0.0015</v>
      </c>
      <c r="R246" s="230">
        <f>Q246*H246</f>
        <v>1.0070999999999999</v>
      </c>
      <c r="S246" s="230">
        <v>0</v>
      </c>
      <c r="T246" s="231">
        <f>S246*H246</f>
        <v>0</v>
      </c>
      <c r="AR246" s="24" t="s">
        <v>160</v>
      </c>
      <c r="AT246" s="24" t="s">
        <v>155</v>
      </c>
      <c r="AU246" s="24" t="s">
        <v>82</v>
      </c>
      <c r="AY246" s="24" t="s">
        <v>153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24</v>
      </c>
      <c r="BK246" s="232">
        <f>ROUND(I246*H246,2)</f>
        <v>0</v>
      </c>
      <c r="BL246" s="24" t="s">
        <v>160</v>
      </c>
      <c r="BM246" s="24" t="s">
        <v>1255</v>
      </c>
    </row>
    <row r="247" spans="2:51" s="11" customFormat="1" ht="13.5">
      <c r="B247" s="233"/>
      <c r="C247" s="234"/>
      <c r="D247" s="235" t="s">
        <v>162</v>
      </c>
      <c r="E247" s="236" t="s">
        <v>22</v>
      </c>
      <c r="F247" s="237" t="s">
        <v>1237</v>
      </c>
      <c r="G247" s="234"/>
      <c r="H247" s="236" t="s">
        <v>22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162</v>
      </c>
      <c r="AU247" s="243" t="s">
        <v>82</v>
      </c>
      <c r="AV247" s="11" t="s">
        <v>24</v>
      </c>
      <c r="AW247" s="11" t="s">
        <v>37</v>
      </c>
      <c r="AX247" s="11" t="s">
        <v>73</v>
      </c>
      <c r="AY247" s="243" t="s">
        <v>153</v>
      </c>
    </row>
    <row r="248" spans="2:51" s="12" customFormat="1" ht="13.5">
      <c r="B248" s="244"/>
      <c r="C248" s="245"/>
      <c r="D248" s="235" t="s">
        <v>162</v>
      </c>
      <c r="E248" s="246" t="s">
        <v>22</v>
      </c>
      <c r="F248" s="247" t="s">
        <v>1256</v>
      </c>
      <c r="G248" s="245"/>
      <c r="H248" s="248">
        <v>671.4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AT248" s="254" t="s">
        <v>162</v>
      </c>
      <c r="AU248" s="254" t="s">
        <v>82</v>
      </c>
      <c r="AV248" s="12" t="s">
        <v>82</v>
      </c>
      <c r="AW248" s="12" t="s">
        <v>37</v>
      </c>
      <c r="AX248" s="12" t="s">
        <v>24</v>
      </c>
      <c r="AY248" s="254" t="s">
        <v>153</v>
      </c>
    </row>
    <row r="249" spans="2:63" s="10" customFormat="1" ht="29.85" customHeight="1">
      <c r="B249" s="205"/>
      <c r="C249" s="206"/>
      <c r="D249" s="207" t="s">
        <v>72</v>
      </c>
      <c r="E249" s="219" t="s">
        <v>389</v>
      </c>
      <c r="F249" s="219" t="s">
        <v>390</v>
      </c>
      <c r="G249" s="206"/>
      <c r="H249" s="206"/>
      <c r="I249" s="209"/>
      <c r="J249" s="220">
        <f>BK249</f>
        <v>0</v>
      </c>
      <c r="K249" s="206"/>
      <c r="L249" s="211"/>
      <c r="M249" s="212"/>
      <c r="N249" s="213"/>
      <c r="O249" s="213"/>
      <c r="P249" s="214">
        <f>SUM(P250:P434)</f>
        <v>0</v>
      </c>
      <c r="Q249" s="213"/>
      <c r="R249" s="214">
        <f>SUM(R250:R434)</f>
        <v>107.62276604</v>
      </c>
      <c r="S249" s="213"/>
      <c r="T249" s="215">
        <f>SUM(T250:T434)</f>
        <v>0</v>
      </c>
      <c r="AR249" s="216" t="s">
        <v>24</v>
      </c>
      <c r="AT249" s="217" t="s">
        <v>72</v>
      </c>
      <c r="AU249" s="217" t="s">
        <v>24</v>
      </c>
      <c r="AY249" s="216" t="s">
        <v>153</v>
      </c>
      <c r="BK249" s="218">
        <f>SUM(BK250:BK434)</f>
        <v>0</v>
      </c>
    </row>
    <row r="250" spans="2:65" s="1" customFormat="1" ht="25.5" customHeight="1">
      <c r="B250" s="46"/>
      <c r="C250" s="221" t="s">
        <v>349</v>
      </c>
      <c r="D250" s="221" t="s">
        <v>155</v>
      </c>
      <c r="E250" s="222" t="s">
        <v>392</v>
      </c>
      <c r="F250" s="223" t="s">
        <v>393</v>
      </c>
      <c r="G250" s="224" t="s">
        <v>158</v>
      </c>
      <c r="H250" s="225">
        <v>42.8</v>
      </c>
      <c r="I250" s="226"/>
      <c r="J250" s="227">
        <f>ROUND(I250*H250,2)</f>
        <v>0</v>
      </c>
      <c r="K250" s="223" t="s">
        <v>159</v>
      </c>
      <c r="L250" s="72"/>
      <c r="M250" s="228" t="s">
        <v>22</v>
      </c>
      <c r="N250" s="229" t="s">
        <v>44</v>
      </c>
      <c r="O250" s="47"/>
      <c r="P250" s="230">
        <f>O250*H250</f>
        <v>0</v>
      </c>
      <c r="Q250" s="230">
        <v>0.00947</v>
      </c>
      <c r="R250" s="230">
        <f>Q250*H250</f>
        <v>0.40531599999999995</v>
      </c>
      <c r="S250" s="230">
        <v>0</v>
      </c>
      <c r="T250" s="231">
        <f>S250*H250</f>
        <v>0</v>
      </c>
      <c r="AR250" s="24" t="s">
        <v>160</v>
      </c>
      <c r="AT250" s="24" t="s">
        <v>155</v>
      </c>
      <c r="AU250" s="24" t="s">
        <v>82</v>
      </c>
      <c r="AY250" s="24" t="s">
        <v>153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24" t="s">
        <v>24</v>
      </c>
      <c r="BK250" s="232">
        <f>ROUND(I250*H250,2)</f>
        <v>0</v>
      </c>
      <c r="BL250" s="24" t="s">
        <v>160</v>
      </c>
      <c r="BM250" s="24" t="s">
        <v>1257</v>
      </c>
    </row>
    <row r="251" spans="2:51" s="11" customFormat="1" ht="13.5">
      <c r="B251" s="233"/>
      <c r="C251" s="234"/>
      <c r="D251" s="235" t="s">
        <v>162</v>
      </c>
      <c r="E251" s="236" t="s">
        <v>22</v>
      </c>
      <c r="F251" s="237" t="s">
        <v>1258</v>
      </c>
      <c r="G251" s="234"/>
      <c r="H251" s="236" t="s">
        <v>22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162</v>
      </c>
      <c r="AU251" s="243" t="s">
        <v>82</v>
      </c>
      <c r="AV251" s="11" t="s">
        <v>24</v>
      </c>
      <c r="AW251" s="11" t="s">
        <v>37</v>
      </c>
      <c r="AX251" s="11" t="s">
        <v>73</v>
      </c>
      <c r="AY251" s="243" t="s">
        <v>153</v>
      </c>
    </row>
    <row r="252" spans="2:51" s="11" customFormat="1" ht="13.5">
      <c r="B252" s="233"/>
      <c r="C252" s="234"/>
      <c r="D252" s="235" t="s">
        <v>162</v>
      </c>
      <c r="E252" s="236" t="s">
        <v>22</v>
      </c>
      <c r="F252" s="237" t="s">
        <v>1259</v>
      </c>
      <c r="G252" s="234"/>
      <c r="H252" s="236" t="s">
        <v>22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162</v>
      </c>
      <c r="AU252" s="243" t="s">
        <v>82</v>
      </c>
      <c r="AV252" s="11" t="s">
        <v>24</v>
      </c>
      <c r="AW252" s="11" t="s">
        <v>37</v>
      </c>
      <c r="AX252" s="11" t="s">
        <v>73</v>
      </c>
      <c r="AY252" s="243" t="s">
        <v>153</v>
      </c>
    </row>
    <row r="253" spans="2:51" s="12" customFormat="1" ht="13.5">
      <c r="B253" s="244"/>
      <c r="C253" s="245"/>
      <c r="D253" s="235" t="s">
        <v>162</v>
      </c>
      <c r="E253" s="246" t="s">
        <v>22</v>
      </c>
      <c r="F253" s="247" t="s">
        <v>1260</v>
      </c>
      <c r="G253" s="245"/>
      <c r="H253" s="248">
        <v>42.8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162</v>
      </c>
      <c r="AU253" s="254" t="s">
        <v>82</v>
      </c>
      <c r="AV253" s="12" t="s">
        <v>82</v>
      </c>
      <c r="AW253" s="12" t="s">
        <v>37</v>
      </c>
      <c r="AX253" s="12" t="s">
        <v>24</v>
      </c>
      <c r="AY253" s="254" t="s">
        <v>153</v>
      </c>
    </row>
    <row r="254" spans="2:65" s="1" customFormat="1" ht="16.5" customHeight="1">
      <c r="B254" s="46"/>
      <c r="C254" s="266" t="s">
        <v>353</v>
      </c>
      <c r="D254" s="266" t="s">
        <v>246</v>
      </c>
      <c r="E254" s="267" t="s">
        <v>1261</v>
      </c>
      <c r="F254" s="268" t="s">
        <v>403</v>
      </c>
      <c r="G254" s="269" t="s">
        <v>158</v>
      </c>
      <c r="H254" s="270">
        <v>47.08</v>
      </c>
      <c r="I254" s="271"/>
      <c r="J254" s="272">
        <f>ROUND(I254*H254,2)</f>
        <v>0</v>
      </c>
      <c r="K254" s="268" t="s">
        <v>159</v>
      </c>
      <c r="L254" s="273"/>
      <c r="M254" s="274" t="s">
        <v>22</v>
      </c>
      <c r="N254" s="275" t="s">
        <v>44</v>
      </c>
      <c r="O254" s="47"/>
      <c r="P254" s="230">
        <f>O254*H254</f>
        <v>0</v>
      </c>
      <c r="Q254" s="230">
        <v>0.0135</v>
      </c>
      <c r="R254" s="230">
        <f>Q254*H254</f>
        <v>0.6355799999999999</v>
      </c>
      <c r="S254" s="230">
        <v>0</v>
      </c>
      <c r="T254" s="231">
        <f>S254*H254</f>
        <v>0</v>
      </c>
      <c r="AR254" s="24" t="s">
        <v>199</v>
      </c>
      <c r="AT254" s="24" t="s">
        <v>246</v>
      </c>
      <c r="AU254" s="24" t="s">
        <v>82</v>
      </c>
      <c r="AY254" s="24" t="s">
        <v>153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4" t="s">
        <v>24</v>
      </c>
      <c r="BK254" s="232">
        <f>ROUND(I254*H254,2)</f>
        <v>0</v>
      </c>
      <c r="BL254" s="24" t="s">
        <v>160</v>
      </c>
      <c r="BM254" s="24" t="s">
        <v>1262</v>
      </c>
    </row>
    <row r="255" spans="2:51" s="12" customFormat="1" ht="13.5">
      <c r="B255" s="244"/>
      <c r="C255" s="245"/>
      <c r="D255" s="235" t="s">
        <v>162</v>
      </c>
      <c r="E255" s="246" t="s">
        <v>22</v>
      </c>
      <c r="F255" s="247" t="s">
        <v>1263</v>
      </c>
      <c r="G255" s="245"/>
      <c r="H255" s="248">
        <v>47.08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162</v>
      </c>
      <c r="AU255" s="254" t="s">
        <v>82</v>
      </c>
      <c r="AV255" s="12" t="s">
        <v>82</v>
      </c>
      <c r="AW255" s="12" t="s">
        <v>37</v>
      </c>
      <c r="AX255" s="12" t="s">
        <v>24</v>
      </c>
      <c r="AY255" s="254" t="s">
        <v>153</v>
      </c>
    </row>
    <row r="256" spans="2:65" s="1" customFormat="1" ht="16.5" customHeight="1">
      <c r="B256" s="46"/>
      <c r="C256" s="221" t="s">
        <v>357</v>
      </c>
      <c r="D256" s="221" t="s">
        <v>155</v>
      </c>
      <c r="E256" s="222" t="s">
        <v>418</v>
      </c>
      <c r="F256" s="223" t="s">
        <v>419</v>
      </c>
      <c r="G256" s="224" t="s">
        <v>158</v>
      </c>
      <c r="H256" s="225">
        <v>133.007</v>
      </c>
      <c r="I256" s="226"/>
      <c r="J256" s="227">
        <f>ROUND(I256*H256,2)</f>
        <v>0</v>
      </c>
      <c r="K256" s="223" t="s">
        <v>159</v>
      </c>
      <c r="L256" s="72"/>
      <c r="M256" s="228" t="s">
        <v>22</v>
      </c>
      <c r="N256" s="229" t="s">
        <v>44</v>
      </c>
      <c r="O256" s="47"/>
      <c r="P256" s="230">
        <f>O256*H256</f>
        <v>0</v>
      </c>
      <c r="Q256" s="230">
        <v>0.0085</v>
      </c>
      <c r="R256" s="230">
        <f>Q256*H256</f>
        <v>1.1305595000000002</v>
      </c>
      <c r="S256" s="230">
        <v>0</v>
      </c>
      <c r="T256" s="231">
        <f>S256*H256</f>
        <v>0</v>
      </c>
      <c r="AR256" s="24" t="s">
        <v>160</v>
      </c>
      <c r="AT256" s="24" t="s">
        <v>155</v>
      </c>
      <c r="AU256" s="24" t="s">
        <v>82</v>
      </c>
      <c r="AY256" s="24" t="s">
        <v>153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4" t="s">
        <v>24</v>
      </c>
      <c r="BK256" s="232">
        <f>ROUND(I256*H256,2)</f>
        <v>0</v>
      </c>
      <c r="BL256" s="24" t="s">
        <v>160</v>
      </c>
      <c r="BM256" s="24" t="s">
        <v>1264</v>
      </c>
    </row>
    <row r="257" spans="2:51" s="11" customFormat="1" ht="13.5">
      <c r="B257" s="233"/>
      <c r="C257" s="234"/>
      <c r="D257" s="235" t="s">
        <v>162</v>
      </c>
      <c r="E257" s="236" t="s">
        <v>22</v>
      </c>
      <c r="F257" s="237" t="s">
        <v>1265</v>
      </c>
      <c r="G257" s="234"/>
      <c r="H257" s="236" t="s">
        <v>22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162</v>
      </c>
      <c r="AU257" s="243" t="s">
        <v>82</v>
      </c>
      <c r="AV257" s="11" t="s">
        <v>24</v>
      </c>
      <c r="AW257" s="11" t="s">
        <v>37</v>
      </c>
      <c r="AX257" s="11" t="s">
        <v>73</v>
      </c>
      <c r="AY257" s="243" t="s">
        <v>153</v>
      </c>
    </row>
    <row r="258" spans="2:51" s="11" customFormat="1" ht="13.5">
      <c r="B258" s="233"/>
      <c r="C258" s="234"/>
      <c r="D258" s="235" t="s">
        <v>162</v>
      </c>
      <c r="E258" s="236" t="s">
        <v>22</v>
      </c>
      <c r="F258" s="237" t="s">
        <v>1266</v>
      </c>
      <c r="G258" s="234"/>
      <c r="H258" s="236" t="s">
        <v>22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162</v>
      </c>
      <c r="AU258" s="243" t="s">
        <v>82</v>
      </c>
      <c r="AV258" s="11" t="s">
        <v>24</v>
      </c>
      <c r="AW258" s="11" t="s">
        <v>37</v>
      </c>
      <c r="AX258" s="11" t="s">
        <v>73</v>
      </c>
      <c r="AY258" s="243" t="s">
        <v>153</v>
      </c>
    </row>
    <row r="259" spans="2:51" s="11" customFormat="1" ht="13.5">
      <c r="B259" s="233"/>
      <c r="C259" s="234"/>
      <c r="D259" s="235" t="s">
        <v>162</v>
      </c>
      <c r="E259" s="236" t="s">
        <v>22</v>
      </c>
      <c r="F259" s="237" t="s">
        <v>1267</v>
      </c>
      <c r="G259" s="234"/>
      <c r="H259" s="236" t="s">
        <v>22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162</v>
      </c>
      <c r="AU259" s="243" t="s">
        <v>82</v>
      </c>
      <c r="AV259" s="11" t="s">
        <v>24</v>
      </c>
      <c r="AW259" s="11" t="s">
        <v>37</v>
      </c>
      <c r="AX259" s="11" t="s">
        <v>73</v>
      </c>
      <c r="AY259" s="243" t="s">
        <v>153</v>
      </c>
    </row>
    <row r="260" spans="2:51" s="12" customFormat="1" ht="13.5">
      <c r="B260" s="244"/>
      <c r="C260" s="245"/>
      <c r="D260" s="235" t="s">
        <v>162</v>
      </c>
      <c r="E260" s="246" t="s">
        <v>22</v>
      </c>
      <c r="F260" s="247" t="s">
        <v>1268</v>
      </c>
      <c r="G260" s="245"/>
      <c r="H260" s="248">
        <v>54.003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AT260" s="254" t="s">
        <v>162</v>
      </c>
      <c r="AU260" s="254" t="s">
        <v>82</v>
      </c>
      <c r="AV260" s="12" t="s">
        <v>82</v>
      </c>
      <c r="AW260" s="12" t="s">
        <v>37</v>
      </c>
      <c r="AX260" s="12" t="s">
        <v>73</v>
      </c>
      <c r="AY260" s="254" t="s">
        <v>153</v>
      </c>
    </row>
    <row r="261" spans="2:51" s="11" customFormat="1" ht="13.5">
      <c r="B261" s="233"/>
      <c r="C261" s="234"/>
      <c r="D261" s="235" t="s">
        <v>162</v>
      </c>
      <c r="E261" s="236" t="s">
        <v>22</v>
      </c>
      <c r="F261" s="237" t="s">
        <v>1269</v>
      </c>
      <c r="G261" s="234"/>
      <c r="H261" s="236" t="s">
        <v>22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162</v>
      </c>
      <c r="AU261" s="243" t="s">
        <v>82</v>
      </c>
      <c r="AV261" s="11" t="s">
        <v>24</v>
      </c>
      <c r="AW261" s="11" t="s">
        <v>37</v>
      </c>
      <c r="AX261" s="11" t="s">
        <v>73</v>
      </c>
      <c r="AY261" s="243" t="s">
        <v>153</v>
      </c>
    </row>
    <row r="262" spans="2:51" s="12" customFormat="1" ht="13.5">
      <c r="B262" s="244"/>
      <c r="C262" s="245"/>
      <c r="D262" s="235" t="s">
        <v>162</v>
      </c>
      <c r="E262" s="246" t="s">
        <v>22</v>
      </c>
      <c r="F262" s="247" t="s">
        <v>1270</v>
      </c>
      <c r="G262" s="245"/>
      <c r="H262" s="248">
        <v>3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AT262" s="254" t="s">
        <v>162</v>
      </c>
      <c r="AU262" s="254" t="s">
        <v>82</v>
      </c>
      <c r="AV262" s="12" t="s">
        <v>82</v>
      </c>
      <c r="AW262" s="12" t="s">
        <v>37</v>
      </c>
      <c r="AX262" s="12" t="s">
        <v>73</v>
      </c>
      <c r="AY262" s="254" t="s">
        <v>153</v>
      </c>
    </row>
    <row r="263" spans="2:51" s="14" customFormat="1" ht="13.5">
      <c r="B263" s="278"/>
      <c r="C263" s="279"/>
      <c r="D263" s="235" t="s">
        <v>162</v>
      </c>
      <c r="E263" s="280" t="s">
        <v>22</v>
      </c>
      <c r="F263" s="281" t="s">
        <v>1271</v>
      </c>
      <c r="G263" s="279"/>
      <c r="H263" s="282">
        <v>57.003</v>
      </c>
      <c r="I263" s="283"/>
      <c r="J263" s="279"/>
      <c r="K263" s="279"/>
      <c r="L263" s="284"/>
      <c r="M263" s="285"/>
      <c r="N263" s="286"/>
      <c r="O263" s="286"/>
      <c r="P263" s="286"/>
      <c r="Q263" s="286"/>
      <c r="R263" s="286"/>
      <c r="S263" s="286"/>
      <c r="T263" s="287"/>
      <c r="AT263" s="288" t="s">
        <v>162</v>
      </c>
      <c r="AU263" s="288" t="s">
        <v>82</v>
      </c>
      <c r="AV263" s="14" t="s">
        <v>173</v>
      </c>
      <c r="AW263" s="14" t="s">
        <v>37</v>
      </c>
      <c r="AX263" s="14" t="s">
        <v>73</v>
      </c>
      <c r="AY263" s="288" t="s">
        <v>153</v>
      </c>
    </row>
    <row r="264" spans="2:51" s="11" customFormat="1" ht="13.5">
      <c r="B264" s="233"/>
      <c r="C264" s="234"/>
      <c r="D264" s="235" t="s">
        <v>162</v>
      </c>
      <c r="E264" s="236" t="s">
        <v>22</v>
      </c>
      <c r="F264" s="237" t="s">
        <v>1272</v>
      </c>
      <c r="G264" s="234"/>
      <c r="H264" s="236" t="s">
        <v>22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162</v>
      </c>
      <c r="AU264" s="243" t="s">
        <v>82</v>
      </c>
      <c r="AV264" s="11" t="s">
        <v>24</v>
      </c>
      <c r="AW264" s="11" t="s">
        <v>37</v>
      </c>
      <c r="AX264" s="11" t="s">
        <v>73</v>
      </c>
      <c r="AY264" s="243" t="s">
        <v>153</v>
      </c>
    </row>
    <row r="265" spans="2:51" s="12" customFormat="1" ht="13.5">
      <c r="B265" s="244"/>
      <c r="C265" s="245"/>
      <c r="D265" s="235" t="s">
        <v>162</v>
      </c>
      <c r="E265" s="246" t="s">
        <v>22</v>
      </c>
      <c r="F265" s="247" t="s">
        <v>1273</v>
      </c>
      <c r="G265" s="245"/>
      <c r="H265" s="248">
        <v>72.004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162</v>
      </c>
      <c r="AU265" s="254" t="s">
        <v>82</v>
      </c>
      <c r="AV265" s="12" t="s">
        <v>82</v>
      </c>
      <c r="AW265" s="12" t="s">
        <v>37</v>
      </c>
      <c r="AX265" s="12" t="s">
        <v>73</v>
      </c>
      <c r="AY265" s="254" t="s">
        <v>153</v>
      </c>
    </row>
    <row r="266" spans="2:51" s="12" customFormat="1" ht="13.5">
      <c r="B266" s="244"/>
      <c r="C266" s="245"/>
      <c r="D266" s="235" t="s">
        <v>162</v>
      </c>
      <c r="E266" s="246" t="s">
        <v>22</v>
      </c>
      <c r="F266" s="247" t="s">
        <v>1274</v>
      </c>
      <c r="G266" s="245"/>
      <c r="H266" s="248">
        <v>4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AT266" s="254" t="s">
        <v>162</v>
      </c>
      <c r="AU266" s="254" t="s">
        <v>82</v>
      </c>
      <c r="AV266" s="12" t="s">
        <v>82</v>
      </c>
      <c r="AW266" s="12" t="s">
        <v>37</v>
      </c>
      <c r="AX266" s="12" t="s">
        <v>73</v>
      </c>
      <c r="AY266" s="254" t="s">
        <v>153</v>
      </c>
    </row>
    <row r="267" spans="2:51" s="14" customFormat="1" ht="13.5">
      <c r="B267" s="278"/>
      <c r="C267" s="279"/>
      <c r="D267" s="235" t="s">
        <v>162</v>
      </c>
      <c r="E267" s="280" t="s">
        <v>22</v>
      </c>
      <c r="F267" s="281" t="s">
        <v>1275</v>
      </c>
      <c r="G267" s="279"/>
      <c r="H267" s="282">
        <v>76.004</v>
      </c>
      <c r="I267" s="283"/>
      <c r="J267" s="279"/>
      <c r="K267" s="279"/>
      <c r="L267" s="284"/>
      <c r="M267" s="285"/>
      <c r="N267" s="286"/>
      <c r="O267" s="286"/>
      <c r="P267" s="286"/>
      <c r="Q267" s="286"/>
      <c r="R267" s="286"/>
      <c r="S267" s="286"/>
      <c r="T267" s="287"/>
      <c r="AT267" s="288" t="s">
        <v>162</v>
      </c>
      <c r="AU267" s="288" t="s">
        <v>82</v>
      </c>
      <c r="AV267" s="14" t="s">
        <v>173</v>
      </c>
      <c r="AW267" s="14" t="s">
        <v>37</v>
      </c>
      <c r="AX267" s="14" t="s">
        <v>73</v>
      </c>
      <c r="AY267" s="288" t="s">
        <v>153</v>
      </c>
    </row>
    <row r="268" spans="2:51" s="13" customFormat="1" ht="13.5">
      <c r="B268" s="255"/>
      <c r="C268" s="256"/>
      <c r="D268" s="235" t="s">
        <v>162</v>
      </c>
      <c r="E268" s="257" t="s">
        <v>22</v>
      </c>
      <c r="F268" s="258" t="s">
        <v>172</v>
      </c>
      <c r="G268" s="256"/>
      <c r="H268" s="259">
        <v>133.007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AT268" s="265" t="s">
        <v>162</v>
      </c>
      <c r="AU268" s="265" t="s">
        <v>82</v>
      </c>
      <c r="AV268" s="13" t="s">
        <v>160</v>
      </c>
      <c r="AW268" s="13" t="s">
        <v>37</v>
      </c>
      <c r="AX268" s="13" t="s">
        <v>24</v>
      </c>
      <c r="AY268" s="265" t="s">
        <v>153</v>
      </c>
    </row>
    <row r="269" spans="2:65" s="1" customFormat="1" ht="16.5" customHeight="1">
      <c r="B269" s="46"/>
      <c r="C269" s="266" t="s">
        <v>363</v>
      </c>
      <c r="D269" s="266" t="s">
        <v>246</v>
      </c>
      <c r="E269" s="267" t="s">
        <v>435</v>
      </c>
      <c r="F269" s="268" t="s">
        <v>436</v>
      </c>
      <c r="G269" s="269" t="s">
        <v>158</v>
      </c>
      <c r="H269" s="270">
        <v>146.308</v>
      </c>
      <c r="I269" s="271"/>
      <c r="J269" s="272">
        <f>ROUND(I269*H269,2)</f>
        <v>0</v>
      </c>
      <c r="K269" s="268" t="s">
        <v>22</v>
      </c>
      <c r="L269" s="273"/>
      <c r="M269" s="274" t="s">
        <v>22</v>
      </c>
      <c r="N269" s="275" t="s">
        <v>44</v>
      </c>
      <c r="O269" s="47"/>
      <c r="P269" s="230">
        <f>O269*H269</f>
        <v>0</v>
      </c>
      <c r="Q269" s="230">
        <v>0.032</v>
      </c>
      <c r="R269" s="230">
        <f>Q269*H269</f>
        <v>4.681856</v>
      </c>
      <c r="S269" s="230">
        <v>0</v>
      </c>
      <c r="T269" s="231">
        <f>S269*H269</f>
        <v>0</v>
      </c>
      <c r="AR269" s="24" t="s">
        <v>199</v>
      </c>
      <c r="AT269" s="24" t="s">
        <v>246</v>
      </c>
      <c r="AU269" s="24" t="s">
        <v>82</v>
      </c>
      <c r="AY269" s="24" t="s">
        <v>153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24" t="s">
        <v>24</v>
      </c>
      <c r="BK269" s="232">
        <f>ROUND(I269*H269,2)</f>
        <v>0</v>
      </c>
      <c r="BL269" s="24" t="s">
        <v>160</v>
      </c>
      <c r="BM269" s="24" t="s">
        <v>1276</v>
      </c>
    </row>
    <row r="270" spans="2:51" s="12" customFormat="1" ht="13.5">
      <c r="B270" s="244"/>
      <c r="C270" s="245"/>
      <c r="D270" s="235" t="s">
        <v>162</v>
      </c>
      <c r="E270" s="246" t="s">
        <v>22</v>
      </c>
      <c r="F270" s="247" t="s">
        <v>1277</v>
      </c>
      <c r="G270" s="245"/>
      <c r="H270" s="248">
        <v>146.308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AT270" s="254" t="s">
        <v>162</v>
      </c>
      <c r="AU270" s="254" t="s">
        <v>82</v>
      </c>
      <c r="AV270" s="12" t="s">
        <v>82</v>
      </c>
      <c r="AW270" s="12" t="s">
        <v>37</v>
      </c>
      <c r="AX270" s="12" t="s">
        <v>24</v>
      </c>
      <c r="AY270" s="254" t="s">
        <v>153</v>
      </c>
    </row>
    <row r="271" spans="2:65" s="1" customFormat="1" ht="25.5" customHeight="1">
      <c r="B271" s="46"/>
      <c r="C271" s="221" t="s">
        <v>369</v>
      </c>
      <c r="D271" s="221" t="s">
        <v>155</v>
      </c>
      <c r="E271" s="222" t="s">
        <v>1278</v>
      </c>
      <c r="F271" s="223" t="s">
        <v>1279</v>
      </c>
      <c r="G271" s="224" t="s">
        <v>158</v>
      </c>
      <c r="H271" s="225">
        <v>1984.867</v>
      </c>
      <c r="I271" s="226"/>
      <c r="J271" s="227">
        <f>ROUND(I271*H271,2)</f>
        <v>0</v>
      </c>
      <c r="K271" s="223" t="s">
        <v>159</v>
      </c>
      <c r="L271" s="72"/>
      <c r="M271" s="228" t="s">
        <v>22</v>
      </c>
      <c r="N271" s="229" t="s">
        <v>44</v>
      </c>
      <c r="O271" s="47"/>
      <c r="P271" s="230">
        <f>O271*H271</f>
        <v>0</v>
      </c>
      <c r="Q271" s="230">
        <v>0.00944</v>
      </c>
      <c r="R271" s="230">
        <f>Q271*H271</f>
        <v>18.73714448</v>
      </c>
      <c r="S271" s="230">
        <v>0</v>
      </c>
      <c r="T271" s="231">
        <f>S271*H271</f>
        <v>0</v>
      </c>
      <c r="AR271" s="24" t="s">
        <v>160</v>
      </c>
      <c r="AT271" s="24" t="s">
        <v>155</v>
      </c>
      <c r="AU271" s="24" t="s">
        <v>82</v>
      </c>
      <c r="AY271" s="24" t="s">
        <v>153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4" t="s">
        <v>24</v>
      </c>
      <c r="BK271" s="232">
        <f>ROUND(I271*H271,2)</f>
        <v>0</v>
      </c>
      <c r="BL271" s="24" t="s">
        <v>160</v>
      </c>
      <c r="BM271" s="24" t="s">
        <v>1280</v>
      </c>
    </row>
    <row r="272" spans="2:51" s="11" customFormat="1" ht="13.5">
      <c r="B272" s="233"/>
      <c r="C272" s="234"/>
      <c r="D272" s="235" t="s">
        <v>162</v>
      </c>
      <c r="E272" s="236" t="s">
        <v>22</v>
      </c>
      <c r="F272" s="237" t="s">
        <v>1265</v>
      </c>
      <c r="G272" s="234"/>
      <c r="H272" s="236" t="s">
        <v>22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162</v>
      </c>
      <c r="AU272" s="243" t="s">
        <v>82</v>
      </c>
      <c r="AV272" s="11" t="s">
        <v>24</v>
      </c>
      <c r="AW272" s="11" t="s">
        <v>37</v>
      </c>
      <c r="AX272" s="11" t="s">
        <v>73</v>
      </c>
      <c r="AY272" s="243" t="s">
        <v>153</v>
      </c>
    </row>
    <row r="273" spans="2:51" s="11" customFormat="1" ht="13.5">
      <c r="B273" s="233"/>
      <c r="C273" s="234"/>
      <c r="D273" s="235" t="s">
        <v>162</v>
      </c>
      <c r="E273" s="236" t="s">
        <v>22</v>
      </c>
      <c r="F273" s="237" t="s">
        <v>1281</v>
      </c>
      <c r="G273" s="234"/>
      <c r="H273" s="236" t="s">
        <v>22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162</v>
      </c>
      <c r="AU273" s="243" t="s">
        <v>82</v>
      </c>
      <c r="AV273" s="11" t="s">
        <v>24</v>
      </c>
      <c r="AW273" s="11" t="s">
        <v>37</v>
      </c>
      <c r="AX273" s="11" t="s">
        <v>73</v>
      </c>
      <c r="AY273" s="243" t="s">
        <v>153</v>
      </c>
    </row>
    <row r="274" spans="2:51" s="11" customFormat="1" ht="13.5">
      <c r="B274" s="233"/>
      <c r="C274" s="234"/>
      <c r="D274" s="235" t="s">
        <v>162</v>
      </c>
      <c r="E274" s="236" t="s">
        <v>22</v>
      </c>
      <c r="F274" s="237" t="s">
        <v>1203</v>
      </c>
      <c r="G274" s="234"/>
      <c r="H274" s="236" t="s">
        <v>22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162</v>
      </c>
      <c r="AU274" s="243" t="s">
        <v>82</v>
      </c>
      <c r="AV274" s="11" t="s">
        <v>24</v>
      </c>
      <c r="AW274" s="11" t="s">
        <v>37</v>
      </c>
      <c r="AX274" s="11" t="s">
        <v>73</v>
      </c>
      <c r="AY274" s="243" t="s">
        <v>153</v>
      </c>
    </row>
    <row r="275" spans="2:51" s="11" customFormat="1" ht="13.5">
      <c r="B275" s="233"/>
      <c r="C275" s="234"/>
      <c r="D275" s="235" t="s">
        <v>162</v>
      </c>
      <c r="E275" s="236" t="s">
        <v>22</v>
      </c>
      <c r="F275" s="237" t="s">
        <v>1282</v>
      </c>
      <c r="G275" s="234"/>
      <c r="H275" s="236" t="s">
        <v>22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162</v>
      </c>
      <c r="AU275" s="243" t="s">
        <v>82</v>
      </c>
      <c r="AV275" s="11" t="s">
        <v>24</v>
      </c>
      <c r="AW275" s="11" t="s">
        <v>37</v>
      </c>
      <c r="AX275" s="11" t="s">
        <v>73</v>
      </c>
      <c r="AY275" s="243" t="s">
        <v>153</v>
      </c>
    </row>
    <row r="276" spans="2:51" s="12" customFormat="1" ht="13.5">
      <c r="B276" s="244"/>
      <c r="C276" s="245"/>
      <c r="D276" s="235" t="s">
        <v>162</v>
      </c>
      <c r="E276" s="246" t="s">
        <v>22</v>
      </c>
      <c r="F276" s="247" t="s">
        <v>1283</v>
      </c>
      <c r="G276" s="245"/>
      <c r="H276" s="248">
        <v>880.76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162</v>
      </c>
      <c r="AU276" s="254" t="s">
        <v>82</v>
      </c>
      <c r="AV276" s="12" t="s">
        <v>82</v>
      </c>
      <c r="AW276" s="12" t="s">
        <v>37</v>
      </c>
      <c r="AX276" s="12" t="s">
        <v>73</v>
      </c>
      <c r="AY276" s="254" t="s">
        <v>153</v>
      </c>
    </row>
    <row r="277" spans="2:51" s="11" customFormat="1" ht="13.5">
      <c r="B277" s="233"/>
      <c r="C277" s="234"/>
      <c r="D277" s="235" t="s">
        <v>162</v>
      </c>
      <c r="E277" s="236" t="s">
        <v>22</v>
      </c>
      <c r="F277" s="237" t="s">
        <v>1199</v>
      </c>
      <c r="G277" s="234"/>
      <c r="H277" s="236" t="s">
        <v>22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162</v>
      </c>
      <c r="AU277" s="243" t="s">
        <v>82</v>
      </c>
      <c r="AV277" s="11" t="s">
        <v>24</v>
      </c>
      <c r="AW277" s="11" t="s">
        <v>37</v>
      </c>
      <c r="AX277" s="11" t="s">
        <v>73</v>
      </c>
      <c r="AY277" s="243" t="s">
        <v>153</v>
      </c>
    </row>
    <row r="278" spans="2:51" s="11" customFormat="1" ht="13.5">
      <c r="B278" s="233"/>
      <c r="C278" s="234"/>
      <c r="D278" s="235" t="s">
        <v>162</v>
      </c>
      <c r="E278" s="236" t="s">
        <v>22</v>
      </c>
      <c r="F278" s="237" t="s">
        <v>1284</v>
      </c>
      <c r="G278" s="234"/>
      <c r="H278" s="236" t="s">
        <v>22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AT278" s="243" t="s">
        <v>162</v>
      </c>
      <c r="AU278" s="243" t="s">
        <v>82</v>
      </c>
      <c r="AV278" s="11" t="s">
        <v>24</v>
      </c>
      <c r="AW278" s="11" t="s">
        <v>37</v>
      </c>
      <c r="AX278" s="11" t="s">
        <v>73</v>
      </c>
      <c r="AY278" s="243" t="s">
        <v>153</v>
      </c>
    </row>
    <row r="279" spans="2:51" s="12" customFormat="1" ht="13.5">
      <c r="B279" s="244"/>
      <c r="C279" s="245"/>
      <c r="D279" s="235" t="s">
        <v>162</v>
      </c>
      <c r="E279" s="246" t="s">
        <v>22</v>
      </c>
      <c r="F279" s="247" t="s">
        <v>1285</v>
      </c>
      <c r="G279" s="245"/>
      <c r="H279" s="248">
        <v>811.988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AT279" s="254" t="s">
        <v>162</v>
      </c>
      <c r="AU279" s="254" t="s">
        <v>82</v>
      </c>
      <c r="AV279" s="12" t="s">
        <v>82</v>
      </c>
      <c r="AW279" s="12" t="s">
        <v>37</v>
      </c>
      <c r="AX279" s="12" t="s">
        <v>73</v>
      </c>
      <c r="AY279" s="254" t="s">
        <v>153</v>
      </c>
    </row>
    <row r="280" spans="2:51" s="11" customFormat="1" ht="13.5">
      <c r="B280" s="233"/>
      <c r="C280" s="234"/>
      <c r="D280" s="235" t="s">
        <v>162</v>
      </c>
      <c r="E280" s="236" t="s">
        <v>22</v>
      </c>
      <c r="F280" s="237" t="s">
        <v>1286</v>
      </c>
      <c r="G280" s="234"/>
      <c r="H280" s="236" t="s">
        <v>22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162</v>
      </c>
      <c r="AU280" s="243" t="s">
        <v>82</v>
      </c>
      <c r="AV280" s="11" t="s">
        <v>24</v>
      </c>
      <c r="AW280" s="11" t="s">
        <v>37</v>
      </c>
      <c r="AX280" s="11" t="s">
        <v>73</v>
      </c>
      <c r="AY280" s="243" t="s">
        <v>153</v>
      </c>
    </row>
    <row r="281" spans="2:51" s="12" customFormat="1" ht="13.5">
      <c r="B281" s="244"/>
      <c r="C281" s="245"/>
      <c r="D281" s="235" t="s">
        <v>162</v>
      </c>
      <c r="E281" s="246" t="s">
        <v>22</v>
      </c>
      <c r="F281" s="247" t="s">
        <v>1287</v>
      </c>
      <c r="G281" s="245"/>
      <c r="H281" s="248">
        <v>284.368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162</v>
      </c>
      <c r="AU281" s="254" t="s">
        <v>82</v>
      </c>
      <c r="AV281" s="12" t="s">
        <v>82</v>
      </c>
      <c r="AW281" s="12" t="s">
        <v>37</v>
      </c>
      <c r="AX281" s="12" t="s">
        <v>73</v>
      </c>
      <c r="AY281" s="254" t="s">
        <v>153</v>
      </c>
    </row>
    <row r="282" spans="2:51" s="12" customFormat="1" ht="13.5">
      <c r="B282" s="244"/>
      <c r="C282" s="245"/>
      <c r="D282" s="235" t="s">
        <v>162</v>
      </c>
      <c r="E282" s="246" t="s">
        <v>22</v>
      </c>
      <c r="F282" s="247" t="s">
        <v>1288</v>
      </c>
      <c r="G282" s="245"/>
      <c r="H282" s="248">
        <v>13.36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AT282" s="254" t="s">
        <v>162</v>
      </c>
      <c r="AU282" s="254" t="s">
        <v>82</v>
      </c>
      <c r="AV282" s="12" t="s">
        <v>82</v>
      </c>
      <c r="AW282" s="12" t="s">
        <v>37</v>
      </c>
      <c r="AX282" s="12" t="s">
        <v>73</v>
      </c>
      <c r="AY282" s="254" t="s">
        <v>153</v>
      </c>
    </row>
    <row r="283" spans="2:51" s="11" customFormat="1" ht="13.5">
      <c r="B283" s="233"/>
      <c r="C283" s="234"/>
      <c r="D283" s="235" t="s">
        <v>162</v>
      </c>
      <c r="E283" s="236" t="s">
        <v>22</v>
      </c>
      <c r="F283" s="237" t="s">
        <v>1226</v>
      </c>
      <c r="G283" s="234"/>
      <c r="H283" s="236" t="s">
        <v>22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162</v>
      </c>
      <c r="AU283" s="243" t="s">
        <v>82</v>
      </c>
      <c r="AV283" s="11" t="s">
        <v>24</v>
      </c>
      <c r="AW283" s="11" t="s">
        <v>37</v>
      </c>
      <c r="AX283" s="11" t="s">
        <v>73</v>
      </c>
      <c r="AY283" s="243" t="s">
        <v>153</v>
      </c>
    </row>
    <row r="284" spans="2:51" s="11" customFormat="1" ht="13.5">
      <c r="B284" s="233"/>
      <c r="C284" s="234"/>
      <c r="D284" s="235" t="s">
        <v>162</v>
      </c>
      <c r="E284" s="236" t="s">
        <v>22</v>
      </c>
      <c r="F284" s="237" t="s">
        <v>1289</v>
      </c>
      <c r="G284" s="234"/>
      <c r="H284" s="236" t="s">
        <v>22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162</v>
      </c>
      <c r="AU284" s="243" t="s">
        <v>82</v>
      </c>
      <c r="AV284" s="11" t="s">
        <v>24</v>
      </c>
      <c r="AW284" s="11" t="s">
        <v>37</v>
      </c>
      <c r="AX284" s="11" t="s">
        <v>73</v>
      </c>
      <c r="AY284" s="243" t="s">
        <v>153</v>
      </c>
    </row>
    <row r="285" spans="2:51" s="12" customFormat="1" ht="13.5">
      <c r="B285" s="244"/>
      <c r="C285" s="245"/>
      <c r="D285" s="235" t="s">
        <v>162</v>
      </c>
      <c r="E285" s="246" t="s">
        <v>22</v>
      </c>
      <c r="F285" s="247" t="s">
        <v>1290</v>
      </c>
      <c r="G285" s="245"/>
      <c r="H285" s="248">
        <v>68.992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162</v>
      </c>
      <c r="AU285" s="254" t="s">
        <v>82</v>
      </c>
      <c r="AV285" s="12" t="s">
        <v>82</v>
      </c>
      <c r="AW285" s="12" t="s">
        <v>37</v>
      </c>
      <c r="AX285" s="12" t="s">
        <v>73</v>
      </c>
      <c r="AY285" s="254" t="s">
        <v>153</v>
      </c>
    </row>
    <row r="286" spans="2:51" s="12" customFormat="1" ht="13.5">
      <c r="B286" s="244"/>
      <c r="C286" s="245"/>
      <c r="D286" s="235" t="s">
        <v>162</v>
      </c>
      <c r="E286" s="246" t="s">
        <v>22</v>
      </c>
      <c r="F286" s="247" t="s">
        <v>1291</v>
      </c>
      <c r="G286" s="245"/>
      <c r="H286" s="248">
        <v>28.5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AT286" s="254" t="s">
        <v>162</v>
      </c>
      <c r="AU286" s="254" t="s">
        <v>82</v>
      </c>
      <c r="AV286" s="12" t="s">
        <v>82</v>
      </c>
      <c r="AW286" s="12" t="s">
        <v>37</v>
      </c>
      <c r="AX286" s="12" t="s">
        <v>73</v>
      </c>
      <c r="AY286" s="254" t="s">
        <v>153</v>
      </c>
    </row>
    <row r="287" spans="2:51" s="11" customFormat="1" ht="13.5">
      <c r="B287" s="233"/>
      <c r="C287" s="234"/>
      <c r="D287" s="235" t="s">
        <v>162</v>
      </c>
      <c r="E287" s="236" t="s">
        <v>22</v>
      </c>
      <c r="F287" s="237" t="s">
        <v>1201</v>
      </c>
      <c r="G287" s="234"/>
      <c r="H287" s="236" t="s">
        <v>22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162</v>
      </c>
      <c r="AU287" s="243" t="s">
        <v>82</v>
      </c>
      <c r="AV287" s="11" t="s">
        <v>24</v>
      </c>
      <c r="AW287" s="11" t="s">
        <v>37</v>
      </c>
      <c r="AX287" s="11" t="s">
        <v>73</v>
      </c>
      <c r="AY287" s="243" t="s">
        <v>153</v>
      </c>
    </row>
    <row r="288" spans="2:51" s="11" customFormat="1" ht="13.5">
      <c r="B288" s="233"/>
      <c r="C288" s="234"/>
      <c r="D288" s="235" t="s">
        <v>162</v>
      </c>
      <c r="E288" s="236" t="s">
        <v>22</v>
      </c>
      <c r="F288" s="237" t="s">
        <v>1292</v>
      </c>
      <c r="G288" s="234"/>
      <c r="H288" s="236" t="s">
        <v>22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162</v>
      </c>
      <c r="AU288" s="243" t="s">
        <v>82</v>
      </c>
      <c r="AV288" s="11" t="s">
        <v>24</v>
      </c>
      <c r="AW288" s="11" t="s">
        <v>37</v>
      </c>
      <c r="AX288" s="11" t="s">
        <v>73</v>
      </c>
      <c r="AY288" s="243" t="s">
        <v>153</v>
      </c>
    </row>
    <row r="289" spans="2:51" s="12" customFormat="1" ht="13.5">
      <c r="B289" s="244"/>
      <c r="C289" s="245"/>
      <c r="D289" s="235" t="s">
        <v>162</v>
      </c>
      <c r="E289" s="246" t="s">
        <v>22</v>
      </c>
      <c r="F289" s="247" t="s">
        <v>1293</v>
      </c>
      <c r="G289" s="245"/>
      <c r="H289" s="248">
        <v>352.539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162</v>
      </c>
      <c r="AU289" s="254" t="s">
        <v>82</v>
      </c>
      <c r="AV289" s="12" t="s">
        <v>82</v>
      </c>
      <c r="AW289" s="12" t="s">
        <v>37</v>
      </c>
      <c r="AX289" s="12" t="s">
        <v>73</v>
      </c>
      <c r="AY289" s="254" t="s">
        <v>153</v>
      </c>
    </row>
    <row r="290" spans="2:51" s="11" customFormat="1" ht="13.5">
      <c r="B290" s="233"/>
      <c r="C290" s="234"/>
      <c r="D290" s="235" t="s">
        <v>162</v>
      </c>
      <c r="E290" s="236" t="s">
        <v>22</v>
      </c>
      <c r="F290" s="237" t="s">
        <v>1294</v>
      </c>
      <c r="G290" s="234"/>
      <c r="H290" s="236" t="s">
        <v>22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162</v>
      </c>
      <c r="AU290" s="243" t="s">
        <v>82</v>
      </c>
      <c r="AV290" s="11" t="s">
        <v>24</v>
      </c>
      <c r="AW290" s="11" t="s">
        <v>37</v>
      </c>
      <c r="AX290" s="11" t="s">
        <v>73</v>
      </c>
      <c r="AY290" s="243" t="s">
        <v>153</v>
      </c>
    </row>
    <row r="291" spans="2:51" s="12" customFormat="1" ht="13.5">
      <c r="B291" s="244"/>
      <c r="C291" s="245"/>
      <c r="D291" s="235" t="s">
        <v>162</v>
      </c>
      <c r="E291" s="246" t="s">
        <v>22</v>
      </c>
      <c r="F291" s="247" t="s">
        <v>1295</v>
      </c>
      <c r="G291" s="245"/>
      <c r="H291" s="248">
        <v>-381.9</v>
      </c>
      <c r="I291" s="249"/>
      <c r="J291" s="245"/>
      <c r="K291" s="245"/>
      <c r="L291" s="250"/>
      <c r="M291" s="251"/>
      <c r="N291" s="252"/>
      <c r="O291" s="252"/>
      <c r="P291" s="252"/>
      <c r="Q291" s="252"/>
      <c r="R291" s="252"/>
      <c r="S291" s="252"/>
      <c r="T291" s="253"/>
      <c r="AT291" s="254" t="s">
        <v>162</v>
      </c>
      <c r="AU291" s="254" t="s">
        <v>82</v>
      </c>
      <c r="AV291" s="12" t="s">
        <v>82</v>
      </c>
      <c r="AW291" s="12" t="s">
        <v>37</v>
      </c>
      <c r="AX291" s="12" t="s">
        <v>73</v>
      </c>
      <c r="AY291" s="254" t="s">
        <v>153</v>
      </c>
    </row>
    <row r="292" spans="2:51" s="12" customFormat="1" ht="13.5">
      <c r="B292" s="244"/>
      <c r="C292" s="245"/>
      <c r="D292" s="235" t="s">
        <v>162</v>
      </c>
      <c r="E292" s="246" t="s">
        <v>22</v>
      </c>
      <c r="F292" s="247" t="s">
        <v>1296</v>
      </c>
      <c r="G292" s="245"/>
      <c r="H292" s="248">
        <v>-73.74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AT292" s="254" t="s">
        <v>162</v>
      </c>
      <c r="AU292" s="254" t="s">
        <v>82</v>
      </c>
      <c r="AV292" s="12" t="s">
        <v>82</v>
      </c>
      <c r="AW292" s="12" t="s">
        <v>37</v>
      </c>
      <c r="AX292" s="12" t="s">
        <v>73</v>
      </c>
      <c r="AY292" s="254" t="s">
        <v>153</v>
      </c>
    </row>
    <row r="293" spans="2:51" s="13" customFormat="1" ht="13.5">
      <c r="B293" s="255"/>
      <c r="C293" s="256"/>
      <c r="D293" s="235" t="s">
        <v>162</v>
      </c>
      <c r="E293" s="257" t="s">
        <v>22</v>
      </c>
      <c r="F293" s="258" t="s">
        <v>172</v>
      </c>
      <c r="G293" s="256"/>
      <c r="H293" s="259">
        <v>1984.867</v>
      </c>
      <c r="I293" s="260"/>
      <c r="J293" s="256"/>
      <c r="K293" s="256"/>
      <c r="L293" s="261"/>
      <c r="M293" s="262"/>
      <c r="N293" s="263"/>
      <c r="O293" s="263"/>
      <c r="P293" s="263"/>
      <c r="Q293" s="263"/>
      <c r="R293" s="263"/>
      <c r="S293" s="263"/>
      <c r="T293" s="264"/>
      <c r="AT293" s="265" t="s">
        <v>162</v>
      </c>
      <c r="AU293" s="265" t="s">
        <v>82</v>
      </c>
      <c r="AV293" s="13" t="s">
        <v>160</v>
      </c>
      <c r="AW293" s="13" t="s">
        <v>37</v>
      </c>
      <c r="AX293" s="13" t="s">
        <v>24</v>
      </c>
      <c r="AY293" s="265" t="s">
        <v>153</v>
      </c>
    </row>
    <row r="294" spans="2:65" s="1" customFormat="1" ht="16.5" customHeight="1">
      <c r="B294" s="46"/>
      <c r="C294" s="266" t="s">
        <v>374</v>
      </c>
      <c r="D294" s="266" t="s">
        <v>246</v>
      </c>
      <c r="E294" s="267" t="s">
        <v>1297</v>
      </c>
      <c r="F294" s="268" t="s">
        <v>1298</v>
      </c>
      <c r="G294" s="269" t="s">
        <v>158</v>
      </c>
      <c r="H294" s="270">
        <v>2183.354</v>
      </c>
      <c r="I294" s="271"/>
      <c r="J294" s="272">
        <f>ROUND(I294*H294,2)</f>
        <v>0</v>
      </c>
      <c r="K294" s="268" t="s">
        <v>22</v>
      </c>
      <c r="L294" s="273"/>
      <c r="M294" s="274" t="s">
        <v>22</v>
      </c>
      <c r="N294" s="275" t="s">
        <v>44</v>
      </c>
      <c r="O294" s="47"/>
      <c r="P294" s="230">
        <f>O294*H294</f>
        <v>0</v>
      </c>
      <c r="Q294" s="230">
        <v>0.018</v>
      </c>
      <c r="R294" s="230">
        <f>Q294*H294</f>
        <v>39.300371999999996</v>
      </c>
      <c r="S294" s="230">
        <v>0</v>
      </c>
      <c r="T294" s="231">
        <f>S294*H294</f>
        <v>0</v>
      </c>
      <c r="AR294" s="24" t="s">
        <v>199</v>
      </c>
      <c r="AT294" s="24" t="s">
        <v>246</v>
      </c>
      <c r="AU294" s="24" t="s">
        <v>82</v>
      </c>
      <c r="AY294" s="24" t="s">
        <v>153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4" t="s">
        <v>24</v>
      </c>
      <c r="BK294" s="232">
        <f>ROUND(I294*H294,2)</f>
        <v>0</v>
      </c>
      <c r="BL294" s="24" t="s">
        <v>160</v>
      </c>
      <c r="BM294" s="24" t="s">
        <v>1299</v>
      </c>
    </row>
    <row r="295" spans="2:51" s="12" customFormat="1" ht="13.5">
      <c r="B295" s="244"/>
      <c r="C295" s="245"/>
      <c r="D295" s="235" t="s">
        <v>162</v>
      </c>
      <c r="E295" s="246" t="s">
        <v>22</v>
      </c>
      <c r="F295" s="247" t="s">
        <v>1300</v>
      </c>
      <c r="G295" s="245"/>
      <c r="H295" s="248">
        <v>2183.354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AT295" s="254" t="s">
        <v>162</v>
      </c>
      <c r="AU295" s="254" t="s">
        <v>82</v>
      </c>
      <c r="AV295" s="12" t="s">
        <v>82</v>
      </c>
      <c r="AW295" s="12" t="s">
        <v>37</v>
      </c>
      <c r="AX295" s="12" t="s">
        <v>24</v>
      </c>
      <c r="AY295" s="254" t="s">
        <v>153</v>
      </c>
    </row>
    <row r="296" spans="2:65" s="1" customFormat="1" ht="25.5" customHeight="1">
      <c r="B296" s="46"/>
      <c r="C296" s="221" t="s">
        <v>384</v>
      </c>
      <c r="D296" s="221" t="s">
        <v>155</v>
      </c>
      <c r="E296" s="222" t="s">
        <v>1301</v>
      </c>
      <c r="F296" s="223" t="s">
        <v>1302</v>
      </c>
      <c r="G296" s="224" t="s">
        <v>187</v>
      </c>
      <c r="H296" s="225">
        <v>691.4</v>
      </c>
      <c r="I296" s="226"/>
      <c r="J296" s="227">
        <f>ROUND(I296*H296,2)</f>
        <v>0</v>
      </c>
      <c r="K296" s="223" t="s">
        <v>159</v>
      </c>
      <c r="L296" s="72"/>
      <c r="M296" s="228" t="s">
        <v>22</v>
      </c>
      <c r="N296" s="229" t="s">
        <v>44</v>
      </c>
      <c r="O296" s="47"/>
      <c r="P296" s="230">
        <f>O296*H296</f>
        <v>0</v>
      </c>
      <c r="Q296" s="230">
        <v>0.00331</v>
      </c>
      <c r="R296" s="230">
        <f>Q296*H296</f>
        <v>2.288534</v>
      </c>
      <c r="S296" s="230">
        <v>0</v>
      </c>
      <c r="T296" s="231">
        <f>S296*H296</f>
        <v>0</v>
      </c>
      <c r="AR296" s="24" t="s">
        <v>160</v>
      </c>
      <c r="AT296" s="24" t="s">
        <v>155</v>
      </c>
      <c r="AU296" s="24" t="s">
        <v>82</v>
      </c>
      <c r="AY296" s="24" t="s">
        <v>153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4" t="s">
        <v>24</v>
      </c>
      <c r="BK296" s="232">
        <f>ROUND(I296*H296,2)</f>
        <v>0</v>
      </c>
      <c r="BL296" s="24" t="s">
        <v>160</v>
      </c>
      <c r="BM296" s="24" t="s">
        <v>1303</v>
      </c>
    </row>
    <row r="297" spans="2:51" s="11" customFormat="1" ht="13.5">
      <c r="B297" s="233"/>
      <c r="C297" s="234"/>
      <c r="D297" s="235" t="s">
        <v>162</v>
      </c>
      <c r="E297" s="236" t="s">
        <v>22</v>
      </c>
      <c r="F297" s="237" t="s">
        <v>1304</v>
      </c>
      <c r="G297" s="234"/>
      <c r="H297" s="236" t="s">
        <v>22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162</v>
      </c>
      <c r="AU297" s="243" t="s">
        <v>82</v>
      </c>
      <c r="AV297" s="11" t="s">
        <v>24</v>
      </c>
      <c r="AW297" s="11" t="s">
        <v>37</v>
      </c>
      <c r="AX297" s="11" t="s">
        <v>73</v>
      </c>
      <c r="AY297" s="243" t="s">
        <v>153</v>
      </c>
    </row>
    <row r="298" spans="2:51" s="12" customFormat="1" ht="13.5">
      <c r="B298" s="244"/>
      <c r="C298" s="245"/>
      <c r="D298" s="235" t="s">
        <v>162</v>
      </c>
      <c r="E298" s="246" t="s">
        <v>22</v>
      </c>
      <c r="F298" s="247" t="s">
        <v>1305</v>
      </c>
      <c r="G298" s="245"/>
      <c r="H298" s="248">
        <v>691.4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AT298" s="254" t="s">
        <v>162</v>
      </c>
      <c r="AU298" s="254" t="s">
        <v>82</v>
      </c>
      <c r="AV298" s="12" t="s">
        <v>82</v>
      </c>
      <c r="AW298" s="12" t="s">
        <v>37</v>
      </c>
      <c r="AX298" s="12" t="s">
        <v>24</v>
      </c>
      <c r="AY298" s="254" t="s">
        <v>153</v>
      </c>
    </row>
    <row r="299" spans="2:65" s="1" customFormat="1" ht="16.5" customHeight="1">
      <c r="B299" s="46"/>
      <c r="C299" s="266" t="s">
        <v>391</v>
      </c>
      <c r="D299" s="266" t="s">
        <v>246</v>
      </c>
      <c r="E299" s="267" t="s">
        <v>1306</v>
      </c>
      <c r="F299" s="268" t="s">
        <v>1307</v>
      </c>
      <c r="G299" s="269" t="s">
        <v>158</v>
      </c>
      <c r="H299" s="270">
        <v>228.162</v>
      </c>
      <c r="I299" s="271"/>
      <c r="J299" s="272">
        <f>ROUND(I299*H299,2)</f>
        <v>0</v>
      </c>
      <c r="K299" s="268" t="s">
        <v>22</v>
      </c>
      <c r="L299" s="273"/>
      <c r="M299" s="274" t="s">
        <v>22</v>
      </c>
      <c r="N299" s="275" t="s">
        <v>44</v>
      </c>
      <c r="O299" s="47"/>
      <c r="P299" s="230">
        <f>O299*H299</f>
        <v>0</v>
      </c>
      <c r="Q299" s="230">
        <v>0.0075</v>
      </c>
      <c r="R299" s="230">
        <f>Q299*H299</f>
        <v>1.711215</v>
      </c>
      <c r="S299" s="230">
        <v>0</v>
      </c>
      <c r="T299" s="231">
        <f>S299*H299</f>
        <v>0</v>
      </c>
      <c r="AR299" s="24" t="s">
        <v>199</v>
      </c>
      <c r="AT299" s="24" t="s">
        <v>246</v>
      </c>
      <c r="AU299" s="24" t="s">
        <v>82</v>
      </c>
      <c r="AY299" s="24" t="s">
        <v>153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4" t="s">
        <v>24</v>
      </c>
      <c r="BK299" s="232">
        <f>ROUND(I299*H299,2)</f>
        <v>0</v>
      </c>
      <c r="BL299" s="24" t="s">
        <v>160</v>
      </c>
      <c r="BM299" s="24" t="s">
        <v>1308</v>
      </c>
    </row>
    <row r="300" spans="2:51" s="12" customFormat="1" ht="13.5">
      <c r="B300" s="244"/>
      <c r="C300" s="245"/>
      <c r="D300" s="235" t="s">
        <v>162</v>
      </c>
      <c r="E300" s="246" t="s">
        <v>22</v>
      </c>
      <c r="F300" s="247" t="s">
        <v>1309</v>
      </c>
      <c r="G300" s="245"/>
      <c r="H300" s="248">
        <v>228.162</v>
      </c>
      <c r="I300" s="249"/>
      <c r="J300" s="245"/>
      <c r="K300" s="245"/>
      <c r="L300" s="250"/>
      <c r="M300" s="251"/>
      <c r="N300" s="252"/>
      <c r="O300" s="252"/>
      <c r="P300" s="252"/>
      <c r="Q300" s="252"/>
      <c r="R300" s="252"/>
      <c r="S300" s="252"/>
      <c r="T300" s="253"/>
      <c r="AT300" s="254" t="s">
        <v>162</v>
      </c>
      <c r="AU300" s="254" t="s">
        <v>82</v>
      </c>
      <c r="AV300" s="12" t="s">
        <v>82</v>
      </c>
      <c r="AW300" s="12" t="s">
        <v>37</v>
      </c>
      <c r="AX300" s="12" t="s">
        <v>24</v>
      </c>
      <c r="AY300" s="254" t="s">
        <v>153</v>
      </c>
    </row>
    <row r="301" spans="2:65" s="1" customFormat="1" ht="25.5" customHeight="1">
      <c r="B301" s="46"/>
      <c r="C301" s="221" t="s">
        <v>401</v>
      </c>
      <c r="D301" s="221" t="s">
        <v>155</v>
      </c>
      <c r="E301" s="222" t="s">
        <v>1301</v>
      </c>
      <c r="F301" s="223" t="s">
        <v>1302</v>
      </c>
      <c r="G301" s="224" t="s">
        <v>187</v>
      </c>
      <c r="H301" s="225">
        <v>156</v>
      </c>
      <c r="I301" s="226"/>
      <c r="J301" s="227">
        <f>ROUND(I301*H301,2)</f>
        <v>0</v>
      </c>
      <c r="K301" s="223" t="s">
        <v>159</v>
      </c>
      <c r="L301" s="72"/>
      <c r="M301" s="228" t="s">
        <v>22</v>
      </c>
      <c r="N301" s="229" t="s">
        <v>44</v>
      </c>
      <c r="O301" s="47"/>
      <c r="P301" s="230">
        <f>O301*H301</f>
        <v>0</v>
      </c>
      <c r="Q301" s="230">
        <v>0.00331</v>
      </c>
      <c r="R301" s="230">
        <f>Q301*H301</f>
        <v>0.51636</v>
      </c>
      <c r="S301" s="230">
        <v>0</v>
      </c>
      <c r="T301" s="231">
        <f>S301*H301</f>
        <v>0</v>
      </c>
      <c r="AR301" s="24" t="s">
        <v>160</v>
      </c>
      <c r="AT301" s="24" t="s">
        <v>155</v>
      </c>
      <c r="AU301" s="24" t="s">
        <v>82</v>
      </c>
      <c r="AY301" s="24" t="s">
        <v>153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24</v>
      </c>
      <c r="BK301" s="232">
        <f>ROUND(I301*H301,2)</f>
        <v>0</v>
      </c>
      <c r="BL301" s="24" t="s">
        <v>160</v>
      </c>
      <c r="BM301" s="24" t="s">
        <v>1310</v>
      </c>
    </row>
    <row r="302" spans="2:51" s="11" customFormat="1" ht="13.5">
      <c r="B302" s="233"/>
      <c r="C302" s="234"/>
      <c r="D302" s="235" t="s">
        <v>162</v>
      </c>
      <c r="E302" s="236" t="s">
        <v>22</v>
      </c>
      <c r="F302" s="237" t="s">
        <v>1311</v>
      </c>
      <c r="G302" s="234"/>
      <c r="H302" s="236" t="s">
        <v>22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162</v>
      </c>
      <c r="AU302" s="243" t="s">
        <v>82</v>
      </c>
      <c r="AV302" s="11" t="s">
        <v>24</v>
      </c>
      <c r="AW302" s="11" t="s">
        <v>37</v>
      </c>
      <c r="AX302" s="11" t="s">
        <v>73</v>
      </c>
      <c r="AY302" s="243" t="s">
        <v>153</v>
      </c>
    </row>
    <row r="303" spans="2:51" s="11" customFormat="1" ht="13.5">
      <c r="B303" s="233"/>
      <c r="C303" s="234"/>
      <c r="D303" s="235" t="s">
        <v>162</v>
      </c>
      <c r="E303" s="236" t="s">
        <v>22</v>
      </c>
      <c r="F303" s="237" t="s">
        <v>1130</v>
      </c>
      <c r="G303" s="234"/>
      <c r="H303" s="236" t="s">
        <v>22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162</v>
      </c>
      <c r="AU303" s="243" t="s">
        <v>82</v>
      </c>
      <c r="AV303" s="11" t="s">
        <v>24</v>
      </c>
      <c r="AW303" s="11" t="s">
        <v>37</v>
      </c>
      <c r="AX303" s="11" t="s">
        <v>73</v>
      </c>
      <c r="AY303" s="243" t="s">
        <v>153</v>
      </c>
    </row>
    <row r="304" spans="2:51" s="12" customFormat="1" ht="13.5">
      <c r="B304" s="244"/>
      <c r="C304" s="245"/>
      <c r="D304" s="235" t="s">
        <v>162</v>
      </c>
      <c r="E304" s="246" t="s">
        <v>22</v>
      </c>
      <c r="F304" s="247" t="s">
        <v>1312</v>
      </c>
      <c r="G304" s="245"/>
      <c r="H304" s="248">
        <v>156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162</v>
      </c>
      <c r="AU304" s="254" t="s">
        <v>82</v>
      </c>
      <c r="AV304" s="12" t="s">
        <v>82</v>
      </c>
      <c r="AW304" s="12" t="s">
        <v>37</v>
      </c>
      <c r="AX304" s="12" t="s">
        <v>24</v>
      </c>
      <c r="AY304" s="254" t="s">
        <v>153</v>
      </c>
    </row>
    <row r="305" spans="2:65" s="1" customFormat="1" ht="16.5" customHeight="1">
      <c r="B305" s="46"/>
      <c r="C305" s="266" t="s">
        <v>406</v>
      </c>
      <c r="D305" s="266" t="s">
        <v>246</v>
      </c>
      <c r="E305" s="267" t="s">
        <v>1313</v>
      </c>
      <c r="F305" s="268" t="s">
        <v>1314</v>
      </c>
      <c r="G305" s="269" t="s">
        <v>158</v>
      </c>
      <c r="H305" s="270">
        <v>51.48</v>
      </c>
      <c r="I305" s="271"/>
      <c r="J305" s="272">
        <f>ROUND(I305*H305,2)</f>
        <v>0</v>
      </c>
      <c r="K305" s="268" t="s">
        <v>159</v>
      </c>
      <c r="L305" s="273"/>
      <c r="M305" s="274" t="s">
        <v>22</v>
      </c>
      <c r="N305" s="275" t="s">
        <v>44</v>
      </c>
      <c r="O305" s="47"/>
      <c r="P305" s="230">
        <f>O305*H305</f>
        <v>0</v>
      </c>
      <c r="Q305" s="230">
        <v>0.002</v>
      </c>
      <c r="R305" s="230">
        <f>Q305*H305</f>
        <v>0.10296</v>
      </c>
      <c r="S305" s="230">
        <v>0</v>
      </c>
      <c r="T305" s="231">
        <f>S305*H305</f>
        <v>0</v>
      </c>
      <c r="AR305" s="24" t="s">
        <v>199</v>
      </c>
      <c r="AT305" s="24" t="s">
        <v>246</v>
      </c>
      <c r="AU305" s="24" t="s">
        <v>82</v>
      </c>
      <c r="AY305" s="24" t="s">
        <v>153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24" t="s">
        <v>24</v>
      </c>
      <c r="BK305" s="232">
        <f>ROUND(I305*H305,2)</f>
        <v>0</v>
      </c>
      <c r="BL305" s="24" t="s">
        <v>160</v>
      </c>
      <c r="BM305" s="24" t="s">
        <v>1315</v>
      </c>
    </row>
    <row r="306" spans="2:65" s="1" customFormat="1" ht="16.5" customHeight="1">
      <c r="B306" s="46"/>
      <c r="C306" s="221" t="s">
        <v>412</v>
      </c>
      <c r="D306" s="221" t="s">
        <v>155</v>
      </c>
      <c r="E306" s="222" t="s">
        <v>464</v>
      </c>
      <c r="F306" s="223" t="s">
        <v>465</v>
      </c>
      <c r="G306" s="224" t="s">
        <v>187</v>
      </c>
      <c r="H306" s="225">
        <v>195</v>
      </c>
      <c r="I306" s="226"/>
      <c r="J306" s="227">
        <f>ROUND(I306*H306,2)</f>
        <v>0</v>
      </c>
      <c r="K306" s="223" t="s">
        <v>466</v>
      </c>
      <c r="L306" s="72"/>
      <c r="M306" s="228" t="s">
        <v>22</v>
      </c>
      <c r="N306" s="229" t="s">
        <v>44</v>
      </c>
      <c r="O306" s="47"/>
      <c r="P306" s="230">
        <f>O306*H306</f>
        <v>0</v>
      </c>
      <c r="Q306" s="230">
        <v>6E-05</v>
      </c>
      <c r="R306" s="230">
        <f>Q306*H306</f>
        <v>0.0117</v>
      </c>
      <c r="S306" s="230">
        <v>0</v>
      </c>
      <c r="T306" s="231">
        <f>S306*H306</f>
        <v>0</v>
      </c>
      <c r="AR306" s="24" t="s">
        <v>160</v>
      </c>
      <c r="AT306" s="24" t="s">
        <v>155</v>
      </c>
      <c r="AU306" s="24" t="s">
        <v>82</v>
      </c>
      <c r="AY306" s="24" t="s">
        <v>153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4" t="s">
        <v>24</v>
      </c>
      <c r="BK306" s="232">
        <f>ROUND(I306*H306,2)</f>
        <v>0</v>
      </c>
      <c r="BL306" s="24" t="s">
        <v>160</v>
      </c>
      <c r="BM306" s="24" t="s">
        <v>1316</v>
      </c>
    </row>
    <row r="307" spans="2:51" s="12" customFormat="1" ht="13.5">
      <c r="B307" s="244"/>
      <c r="C307" s="245"/>
      <c r="D307" s="235" t="s">
        <v>162</v>
      </c>
      <c r="E307" s="246" t="s">
        <v>22</v>
      </c>
      <c r="F307" s="247" t="s">
        <v>1317</v>
      </c>
      <c r="G307" s="245"/>
      <c r="H307" s="248">
        <v>195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AT307" s="254" t="s">
        <v>162</v>
      </c>
      <c r="AU307" s="254" t="s">
        <v>82</v>
      </c>
      <c r="AV307" s="12" t="s">
        <v>82</v>
      </c>
      <c r="AW307" s="12" t="s">
        <v>37</v>
      </c>
      <c r="AX307" s="12" t="s">
        <v>24</v>
      </c>
      <c r="AY307" s="254" t="s">
        <v>153</v>
      </c>
    </row>
    <row r="308" spans="2:65" s="1" customFormat="1" ht="16.5" customHeight="1">
      <c r="B308" s="46"/>
      <c r="C308" s="266" t="s">
        <v>417</v>
      </c>
      <c r="D308" s="266" t="s">
        <v>246</v>
      </c>
      <c r="E308" s="267" t="s">
        <v>470</v>
      </c>
      <c r="F308" s="268" t="s">
        <v>471</v>
      </c>
      <c r="G308" s="269" t="s">
        <v>187</v>
      </c>
      <c r="H308" s="270">
        <v>214.5</v>
      </c>
      <c r="I308" s="271"/>
      <c r="J308" s="272">
        <f>ROUND(I308*H308,2)</f>
        <v>0</v>
      </c>
      <c r="K308" s="268" t="s">
        <v>159</v>
      </c>
      <c r="L308" s="273"/>
      <c r="M308" s="274" t="s">
        <v>22</v>
      </c>
      <c r="N308" s="275" t="s">
        <v>44</v>
      </c>
      <c r="O308" s="47"/>
      <c r="P308" s="230">
        <f>O308*H308</f>
        <v>0</v>
      </c>
      <c r="Q308" s="230">
        <v>0.0006</v>
      </c>
      <c r="R308" s="230">
        <f>Q308*H308</f>
        <v>0.12869999999999998</v>
      </c>
      <c r="S308" s="230">
        <v>0</v>
      </c>
      <c r="T308" s="231">
        <f>S308*H308</f>
        <v>0</v>
      </c>
      <c r="AR308" s="24" t="s">
        <v>199</v>
      </c>
      <c r="AT308" s="24" t="s">
        <v>246</v>
      </c>
      <c r="AU308" s="24" t="s">
        <v>82</v>
      </c>
      <c r="AY308" s="24" t="s">
        <v>153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24" t="s">
        <v>24</v>
      </c>
      <c r="BK308" s="232">
        <f>ROUND(I308*H308,2)</f>
        <v>0</v>
      </c>
      <c r="BL308" s="24" t="s">
        <v>160</v>
      </c>
      <c r="BM308" s="24" t="s">
        <v>1318</v>
      </c>
    </row>
    <row r="309" spans="2:51" s="12" customFormat="1" ht="13.5">
      <c r="B309" s="244"/>
      <c r="C309" s="245"/>
      <c r="D309" s="235" t="s">
        <v>162</v>
      </c>
      <c r="E309" s="246" t="s">
        <v>22</v>
      </c>
      <c r="F309" s="247" t="s">
        <v>1319</v>
      </c>
      <c r="G309" s="245"/>
      <c r="H309" s="248">
        <v>214.5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AT309" s="254" t="s">
        <v>162</v>
      </c>
      <c r="AU309" s="254" t="s">
        <v>82</v>
      </c>
      <c r="AV309" s="12" t="s">
        <v>82</v>
      </c>
      <c r="AW309" s="12" t="s">
        <v>37</v>
      </c>
      <c r="AX309" s="12" t="s">
        <v>24</v>
      </c>
      <c r="AY309" s="254" t="s">
        <v>153</v>
      </c>
    </row>
    <row r="310" spans="2:65" s="1" customFormat="1" ht="25.5" customHeight="1">
      <c r="B310" s="46"/>
      <c r="C310" s="221" t="s">
        <v>434</v>
      </c>
      <c r="D310" s="221" t="s">
        <v>155</v>
      </c>
      <c r="E310" s="222" t="s">
        <v>503</v>
      </c>
      <c r="F310" s="223" t="s">
        <v>504</v>
      </c>
      <c r="G310" s="224" t="s">
        <v>158</v>
      </c>
      <c r="H310" s="225">
        <v>2027.536</v>
      </c>
      <c r="I310" s="226"/>
      <c r="J310" s="227">
        <f>ROUND(I310*H310,2)</f>
        <v>0</v>
      </c>
      <c r="K310" s="223" t="s">
        <v>159</v>
      </c>
      <c r="L310" s="72"/>
      <c r="M310" s="228" t="s">
        <v>22</v>
      </c>
      <c r="N310" s="229" t="s">
        <v>44</v>
      </c>
      <c r="O310" s="47"/>
      <c r="P310" s="230">
        <f>O310*H310</f>
        <v>0</v>
      </c>
      <c r="Q310" s="230">
        <v>0.01146</v>
      </c>
      <c r="R310" s="230">
        <f>Q310*H310</f>
        <v>23.23556256</v>
      </c>
      <c r="S310" s="230">
        <v>0</v>
      </c>
      <c r="T310" s="231">
        <f>S310*H310</f>
        <v>0</v>
      </c>
      <c r="AR310" s="24" t="s">
        <v>160</v>
      </c>
      <c r="AT310" s="24" t="s">
        <v>155</v>
      </c>
      <c r="AU310" s="24" t="s">
        <v>82</v>
      </c>
      <c r="AY310" s="24" t="s">
        <v>153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24" t="s">
        <v>24</v>
      </c>
      <c r="BK310" s="232">
        <f>ROUND(I310*H310,2)</f>
        <v>0</v>
      </c>
      <c r="BL310" s="24" t="s">
        <v>160</v>
      </c>
      <c r="BM310" s="24" t="s">
        <v>1320</v>
      </c>
    </row>
    <row r="311" spans="2:51" s="11" customFormat="1" ht="13.5">
      <c r="B311" s="233"/>
      <c r="C311" s="234"/>
      <c r="D311" s="235" t="s">
        <v>162</v>
      </c>
      <c r="E311" s="236" t="s">
        <v>22</v>
      </c>
      <c r="F311" s="237" t="s">
        <v>1321</v>
      </c>
      <c r="G311" s="234"/>
      <c r="H311" s="236" t="s">
        <v>22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AT311" s="243" t="s">
        <v>162</v>
      </c>
      <c r="AU311" s="243" t="s">
        <v>82</v>
      </c>
      <c r="AV311" s="11" t="s">
        <v>24</v>
      </c>
      <c r="AW311" s="11" t="s">
        <v>37</v>
      </c>
      <c r="AX311" s="11" t="s">
        <v>73</v>
      </c>
      <c r="AY311" s="243" t="s">
        <v>153</v>
      </c>
    </row>
    <row r="312" spans="2:51" s="11" customFormat="1" ht="13.5">
      <c r="B312" s="233"/>
      <c r="C312" s="234"/>
      <c r="D312" s="235" t="s">
        <v>162</v>
      </c>
      <c r="E312" s="236" t="s">
        <v>22</v>
      </c>
      <c r="F312" s="237" t="s">
        <v>1199</v>
      </c>
      <c r="G312" s="234"/>
      <c r="H312" s="236" t="s">
        <v>22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162</v>
      </c>
      <c r="AU312" s="243" t="s">
        <v>82</v>
      </c>
      <c r="AV312" s="11" t="s">
        <v>24</v>
      </c>
      <c r="AW312" s="11" t="s">
        <v>37</v>
      </c>
      <c r="AX312" s="11" t="s">
        <v>73</v>
      </c>
      <c r="AY312" s="243" t="s">
        <v>153</v>
      </c>
    </row>
    <row r="313" spans="2:51" s="11" customFormat="1" ht="13.5">
      <c r="B313" s="233"/>
      <c r="C313" s="234"/>
      <c r="D313" s="235" t="s">
        <v>162</v>
      </c>
      <c r="E313" s="236" t="s">
        <v>22</v>
      </c>
      <c r="F313" s="237" t="s">
        <v>1322</v>
      </c>
      <c r="G313" s="234"/>
      <c r="H313" s="236" t="s">
        <v>22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162</v>
      </c>
      <c r="AU313" s="243" t="s">
        <v>82</v>
      </c>
      <c r="AV313" s="11" t="s">
        <v>24</v>
      </c>
      <c r="AW313" s="11" t="s">
        <v>37</v>
      </c>
      <c r="AX313" s="11" t="s">
        <v>73</v>
      </c>
      <c r="AY313" s="243" t="s">
        <v>153</v>
      </c>
    </row>
    <row r="314" spans="2:51" s="12" customFormat="1" ht="13.5">
      <c r="B314" s="244"/>
      <c r="C314" s="245"/>
      <c r="D314" s="235" t="s">
        <v>162</v>
      </c>
      <c r="E314" s="246" t="s">
        <v>22</v>
      </c>
      <c r="F314" s="247" t="s">
        <v>1323</v>
      </c>
      <c r="G314" s="245"/>
      <c r="H314" s="248">
        <v>785.103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AT314" s="254" t="s">
        <v>162</v>
      </c>
      <c r="AU314" s="254" t="s">
        <v>82</v>
      </c>
      <c r="AV314" s="12" t="s">
        <v>82</v>
      </c>
      <c r="AW314" s="12" t="s">
        <v>37</v>
      </c>
      <c r="AX314" s="12" t="s">
        <v>73</v>
      </c>
      <c r="AY314" s="254" t="s">
        <v>153</v>
      </c>
    </row>
    <row r="315" spans="2:51" s="12" customFormat="1" ht="13.5">
      <c r="B315" s="244"/>
      <c r="C315" s="245"/>
      <c r="D315" s="235" t="s">
        <v>162</v>
      </c>
      <c r="E315" s="246" t="s">
        <v>22</v>
      </c>
      <c r="F315" s="247" t="s">
        <v>1324</v>
      </c>
      <c r="G315" s="245"/>
      <c r="H315" s="248">
        <v>-0.251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AT315" s="254" t="s">
        <v>162</v>
      </c>
      <c r="AU315" s="254" t="s">
        <v>82</v>
      </c>
      <c r="AV315" s="12" t="s">
        <v>82</v>
      </c>
      <c r="AW315" s="12" t="s">
        <v>37</v>
      </c>
      <c r="AX315" s="12" t="s">
        <v>73</v>
      </c>
      <c r="AY315" s="254" t="s">
        <v>153</v>
      </c>
    </row>
    <row r="316" spans="2:51" s="12" customFormat="1" ht="13.5">
      <c r="B316" s="244"/>
      <c r="C316" s="245"/>
      <c r="D316" s="235" t="s">
        <v>162</v>
      </c>
      <c r="E316" s="246" t="s">
        <v>22</v>
      </c>
      <c r="F316" s="247" t="s">
        <v>1325</v>
      </c>
      <c r="G316" s="245"/>
      <c r="H316" s="248">
        <v>303.063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AT316" s="254" t="s">
        <v>162</v>
      </c>
      <c r="AU316" s="254" t="s">
        <v>82</v>
      </c>
      <c r="AV316" s="12" t="s">
        <v>82</v>
      </c>
      <c r="AW316" s="12" t="s">
        <v>37</v>
      </c>
      <c r="AX316" s="12" t="s">
        <v>73</v>
      </c>
      <c r="AY316" s="254" t="s">
        <v>153</v>
      </c>
    </row>
    <row r="317" spans="2:51" s="11" customFormat="1" ht="13.5">
      <c r="B317" s="233"/>
      <c r="C317" s="234"/>
      <c r="D317" s="235" t="s">
        <v>162</v>
      </c>
      <c r="E317" s="236" t="s">
        <v>22</v>
      </c>
      <c r="F317" s="237" t="s">
        <v>1203</v>
      </c>
      <c r="G317" s="234"/>
      <c r="H317" s="236" t="s">
        <v>22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162</v>
      </c>
      <c r="AU317" s="243" t="s">
        <v>82</v>
      </c>
      <c r="AV317" s="11" t="s">
        <v>24</v>
      </c>
      <c r="AW317" s="11" t="s">
        <v>37</v>
      </c>
      <c r="AX317" s="11" t="s">
        <v>73</v>
      </c>
      <c r="AY317" s="243" t="s">
        <v>153</v>
      </c>
    </row>
    <row r="318" spans="2:51" s="11" customFormat="1" ht="13.5">
      <c r="B318" s="233"/>
      <c r="C318" s="234"/>
      <c r="D318" s="235" t="s">
        <v>162</v>
      </c>
      <c r="E318" s="236" t="s">
        <v>22</v>
      </c>
      <c r="F318" s="237" t="s">
        <v>1326</v>
      </c>
      <c r="G318" s="234"/>
      <c r="H318" s="236" t="s">
        <v>22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162</v>
      </c>
      <c r="AU318" s="243" t="s">
        <v>82</v>
      </c>
      <c r="AV318" s="11" t="s">
        <v>24</v>
      </c>
      <c r="AW318" s="11" t="s">
        <v>37</v>
      </c>
      <c r="AX318" s="11" t="s">
        <v>73</v>
      </c>
      <c r="AY318" s="243" t="s">
        <v>153</v>
      </c>
    </row>
    <row r="319" spans="2:51" s="12" customFormat="1" ht="13.5">
      <c r="B319" s="244"/>
      <c r="C319" s="245"/>
      <c r="D319" s="235" t="s">
        <v>162</v>
      </c>
      <c r="E319" s="246" t="s">
        <v>22</v>
      </c>
      <c r="F319" s="247" t="s">
        <v>1327</v>
      </c>
      <c r="G319" s="245"/>
      <c r="H319" s="248">
        <v>870.025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AT319" s="254" t="s">
        <v>162</v>
      </c>
      <c r="AU319" s="254" t="s">
        <v>82</v>
      </c>
      <c r="AV319" s="12" t="s">
        <v>82</v>
      </c>
      <c r="AW319" s="12" t="s">
        <v>37</v>
      </c>
      <c r="AX319" s="12" t="s">
        <v>73</v>
      </c>
      <c r="AY319" s="254" t="s">
        <v>153</v>
      </c>
    </row>
    <row r="320" spans="2:51" s="11" customFormat="1" ht="13.5">
      <c r="B320" s="233"/>
      <c r="C320" s="234"/>
      <c r="D320" s="235" t="s">
        <v>162</v>
      </c>
      <c r="E320" s="236" t="s">
        <v>22</v>
      </c>
      <c r="F320" s="237" t="s">
        <v>1201</v>
      </c>
      <c r="G320" s="234"/>
      <c r="H320" s="236" t="s">
        <v>22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AT320" s="243" t="s">
        <v>162</v>
      </c>
      <c r="AU320" s="243" t="s">
        <v>82</v>
      </c>
      <c r="AV320" s="11" t="s">
        <v>24</v>
      </c>
      <c r="AW320" s="11" t="s">
        <v>37</v>
      </c>
      <c r="AX320" s="11" t="s">
        <v>73</v>
      </c>
      <c r="AY320" s="243" t="s">
        <v>153</v>
      </c>
    </row>
    <row r="321" spans="2:51" s="11" customFormat="1" ht="13.5">
      <c r="B321" s="233"/>
      <c r="C321" s="234"/>
      <c r="D321" s="235" t="s">
        <v>162</v>
      </c>
      <c r="E321" s="236" t="s">
        <v>22</v>
      </c>
      <c r="F321" s="237" t="s">
        <v>1328</v>
      </c>
      <c r="G321" s="234"/>
      <c r="H321" s="236" t="s">
        <v>22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162</v>
      </c>
      <c r="AU321" s="243" t="s">
        <v>82</v>
      </c>
      <c r="AV321" s="11" t="s">
        <v>24</v>
      </c>
      <c r="AW321" s="11" t="s">
        <v>37</v>
      </c>
      <c r="AX321" s="11" t="s">
        <v>73</v>
      </c>
      <c r="AY321" s="243" t="s">
        <v>153</v>
      </c>
    </row>
    <row r="322" spans="2:51" s="12" customFormat="1" ht="13.5">
      <c r="B322" s="244"/>
      <c r="C322" s="245"/>
      <c r="D322" s="235" t="s">
        <v>162</v>
      </c>
      <c r="E322" s="246" t="s">
        <v>22</v>
      </c>
      <c r="F322" s="247" t="s">
        <v>1329</v>
      </c>
      <c r="G322" s="245"/>
      <c r="H322" s="248">
        <v>359.496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AT322" s="254" t="s">
        <v>162</v>
      </c>
      <c r="AU322" s="254" t="s">
        <v>82</v>
      </c>
      <c r="AV322" s="12" t="s">
        <v>82</v>
      </c>
      <c r="AW322" s="12" t="s">
        <v>37</v>
      </c>
      <c r="AX322" s="12" t="s">
        <v>73</v>
      </c>
      <c r="AY322" s="254" t="s">
        <v>153</v>
      </c>
    </row>
    <row r="323" spans="2:51" s="11" customFormat="1" ht="13.5">
      <c r="B323" s="233"/>
      <c r="C323" s="234"/>
      <c r="D323" s="235" t="s">
        <v>162</v>
      </c>
      <c r="E323" s="236" t="s">
        <v>22</v>
      </c>
      <c r="F323" s="237" t="s">
        <v>1226</v>
      </c>
      <c r="G323" s="234"/>
      <c r="H323" s="236" t="s">
        <v>22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162</v>
      </c>
      <c r="AU323" s="243" t="s">
        <v>82</v>
      </c>
      <c r="AV323" s="11" t="s">
        <v>24</v>
      </c>
      <c r="AW323" s="11" t="s">
        <v>37</v>
      </c>
      <c r="AX323" s="11" t="s">
        <v>73</v>
      </c>
      <c r="AY323" s="243" t="s">
        <v>153</v>
      </c>
    </row>
    <row r="324" spans="2:51" s="11" customFormat="1" ht="13.5">
      <c r="B324" s="233"/>
      <c r="C324" s="234"/>
      <c r="D324" s="235" t="s">
        <v>162</v>
      </c>
      <c r="E324" s="236" t="s">
        <v>22</v>
      </c>
      <c r="F324" s="237" t="s">
        <v>1330</v>
      </c>
      <c r="G324" s="234"/>
      <c r="H324" s="236" t="s">
        <v>22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162</v>
      </c>
      <c r="AU324" s="243" t="s">
        <v>82</v>
      </c>
      <c r="AV324" s="11" t="s">
        <v>24</v>
      </c>
      <c r="AW324" s="11" t="s">
        <v>37</v>
      </c>
      <c r="AX324" s="11" t="s">
        <v>73</v>
      </c>
      <c r="AY324" s="243" t="s">
        <v>153</v>
      </c>
    </row>
    <row r="325" spans="2:51" s="12" customFormat="1" ht="13.5">
      <c r="B325" s="244"/>
      <c r="C325" s="245"/>
      <c r="D325" s="235" t="s">
        <v>162</v>
      </c>
      <c r="E325" s="246" t="s">
        <v>22</v>
      </c>
      <c r="F325" s="247" t="s">
        <v>1331</v>
      </c>
      <c r="G325" s="245"/>
      <c r="H325" s="248">
        <v>69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AT325" s="254" t="s">
        <v>162</v>
      </c>
      <c r="AU325" s="254" t="s">
        <v>82</v>
      </c>
      <c r="AV325" s="12" t="s">
        <v>82</v>
      </c>
      <c r="AW325" s="12" t="s">
        <v>37</v>
      </c>
      <c r="AX325" s="12" t="s">
        <v>73</v>
      </c>
      <c r="AY325" s="254" t="s">
        <v>153</v>
      </c>
    </row>
    <row r="326" spans="2:51" s="12" customFormat="1" ht="13.5">
      <c r="B326" s="244"/>
      <c r="C326" s="245"/>
      <c r="D326" s="235" t="s">
        <v>162</v>
      </c>
      <c r="E326" s="246" t="s">
        <v>22</v>
      </c>
      <c r="F326" s="247" t="s">
        <v>1291</v>
      </c>
      <c r="G326" s="245"/>
      <c r="H326" s="248">
        <v>28.5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AT326" s="254" t="s">
        <v>162</v>
      </c>
      <c r="AU326" s="254" t="s">
        <v>82</v>
      </c>
      <c r="AV326" s="12" t="s">
        <v>82</v>
      </c>
      <c r="AW326" s="12" t="s">
        <v>37</v>
      </c>
      <c r="AX326" s="12" t="s">
        <v>73</v>
      </c>
      <c r="AY326" s="254" t="s">
        <v>153</v>
      </c>
    </row>
    <row r="327" spans="2:51" s="11" customFormat="1" ht="13.5">
      <c r="B327" s="233"/>
      <c r="C327" s="234"/>
      <c r="D327" s="235" t="s">
        <v>162</v>
      </c>
      <c r="E327" s="236" t="s">
        <v>22</v>
      </c>
      <c r="F327" s="237" t="s">
        <v>1294</v>
      </c>
      <c r="G327" s="234"/>
      <c r="H327" s="236" t="s">
        <v>22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162</v>
      </c>
      <c r="AU327" s="243" t="s">
        <v>82</v>
      </c>
      <c r="AV327" s="11" t="s">
        <v>24</v>
      </c>
      <c r="AW327" s="11" t="s">
        <v>37</v>
      </c>
      <c r="AX327" s="11" t="s">
        <v>73</v>
      </c>
      <c r="AY327" s="243" t="s">
        <v>153</v>
      </c>
    </row>
    <row r="328" spans="2:51" s="12" customFormat="1" ht="13.5">
      <c r="B328" s="244"/>
      <c r="C328" s="245"/>
      <c r="D328" s="235" t="s">
        <v>162</v>
      </c>
      <c r="E328" s="246" t="s">
        <v>22</v>
      </c>
      <c r="F328" s="247" t="s">
        <v>1295</v>
      </c>
      <c r="G328" s="245"/>
      <c r="H328" s="248">
        <v>-381.9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AT328" s="254" t="s">
        <v>162</v>
      </c>
      <c r="AU328" s="254" t="s">
        <v>82</v>
      </c>
      <c r="AV328" s="12" t="s">
        <v>82</v>
      </c>
      <c r="AW328" s="12" t="s">
        <v>37</v>
      </c>
      <c r="AX328" s="12" t="s">
        <v>73</v>
      </c>
      <c r="AY328" s="254" t="s">
        <v>153</v>
      </c>
    </row>
    <row r="329" spans="2:51" s="12" customFormat="1" ht="13.5">
      <c r="B329" s="244"/>
      <c r="C329" s="245"/>
      <c r="D329" s="235" t="s">
        <v>162</v>
      </c>
      <c r="E329" s="246" t="s">
        <v>22</v>
      </c>
      <c r="F329" s="247" t="s">
        <v>1296</v>
      </c>
      <c r="G329" s="245"/>
      <c r="H329" s="248">
        <v>-73.74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AT329" s="254" t="s">
        <v>162</v>
      </c>
      <c r="AU329" s="254" t="s">
        <v>82</v>
      </c>
      <c r="AV329" s="12" t="s">
        <v>82</v>
      </c>
      <c r="AW329" s="12" t="s">
        <v>37</v>
      </c>
      <c r="AX329" s="12" t="s">
        <v>73</v>
      </c>
      <c r="AY329" s="254" t="s">
        <v>153</v>
      </c>
    </row>
    <row r="330" spans="2:51" s="11" customFormat="1" ht="13.5">
      <c r="B330" s="233"/>
      <c r="C330" s="234"/>
      <c r="D330" s="235" t="s">
        <v>162</v>
      </c>
      <c r="E330" s="236" t="s">
        <v>22</v>
      </c>
      <c r="F330" s="237" t="s">
        <v>1332</v>
      </c>
      <c r="G330" s="234"/>
      <c r="H330" s="236" t="s">
        <v>22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162</v>
      </c>
      <c r="AU330" s="243" t="s">
        <v>82</v>
      </c>
      <c r="AV330" s="11" t="s">
        <v>24</v>
      </c>
      <c r="AW330" s="11" t="s">
        <v>37</v>
      </c>
      <c r="AX330" s="11" t="s">
        <v>73</v>
      </c>
      <c r="AY330" s="243" t="s">
        <v>153</v>
      </c>
    </row>
    <row r="331" spans="2:51" s="12" customFormat="1" ht="13.5">
      <c r="B331" s="244"/>
      <c r="C331" s="245"/>
      <c r="D331" s="235" t="s">
        <v>162</v>
      </c>
      <c r="E331" s="246" t="s">
        <v>22</v>
      </c>
      <c r="F331" s="247" t="s">
        <v>1333</v>
      </c>
      <c r="G331" s="245"/>
      <c r="H331" s="248">
        <v>68.24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AT331" s="254" t="s">
        <v>162</v>
      </c>
      <c r="AU331" s="254" t="s">
        <v>82</v>
      </c>
      <c r="AV331" s="12" t="s">
        <v>82</v>
      </c>
      <c r="AW331" s="12" t="s">
        <v>37</v>
      </c>
      <c r="AX331" s="12" t="s">
        <v>73</v>
      </c>
      <c r="AY331" s="254" t="s">
        <v>153</v>
      </c>
    </row>
    <row r="332" spans="2:51" s="13" customFormat="1" ht="13.5">
      <c r="B332" s="255"/>
      <c r="C332" s="256"/>
      <c r="D332" s="235" t="s">
        <v>162</v>
      </c>
      <c r="E332" s="257" t="s">
        <v>22</v>
      </c>
      <c r="F332" s="258" t="s">
        <v>172</v>
      </c>
      <c r="G332" s="256"/>
      <c r="H332" s="259">
        <v>2027.536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AT332" s="265" t="s">
        <v>162</v>
      </c>
      <c r="AU332" s="265" t="s">
        <v>82</v>
      </c>
      <c r="AV332" s="13" t="s">
        <v>160</v>
      </c>
      <c r="AW332" s="13" t="s">
        <v>37</v>
      </c>
      <c r="AX332" s="13" t="s">
        <v>24</v>
      </c>
      <c r="AY332" s="265" t="s">
        <v>153</v>
      </c>
    </row>
    <row r="333" spans="2:65" s="1" customFormat="1" ht="16.5" customHeight="1">
      <c r="B333" s="46"/>
      <c r="C333" s="221" t="s">
        <v>439</v>
      </c>
      <c r="D333" s="221" t="s">
        <v>155</v>
      </c>
      <c r="E333" s="222" t="s">
        <v>475</v>
      </c>
      <c r="F333" s="223" t="s">
        <v>476</v>
      </c>
      <c r="G333" s="224" t="s">
        <v>187</v>
      </c>
      <c r="H333" s="225">
        <v>1005.288</v>
      </c>
      <c r="I333" s="226"/>
      <c r="J333" s="227">
        <f>ROUND(I333*H333,2)</f>
        <v>0</v>
      </c>
      <c r="K333" s="223" t="s">
        <v>159</v>
      </c>
      <c r="L333" s="72"/>
      <c r="M333" s="228" t="s">
        <v>22</v>
      </c>
      <c r="N333" s="229" t="s">
        <v>44</v>
      </c>
      <c r="O333" s="47"/>
      <c r="P333" s="230">
        <f>O333*H333</f>
        <v>0</v>
      </c>
      <c r="Q333" s="230">
        <v>0.00025</v>
      </c>
      <c r="R333" s="230">
        <f>Q333*H333</f>
        <v>0.251322</v>
      </c>
      <c r="S333" s="230">
        <v>0</v>
      </c>
      <c r="T333" s="231">
        <f>S333*H333</f>
        <v>0</v>
      </c>
      <c r="AR333" s="24" t="s">
        <v>160</v>
      </c>
      <c r="AT333" s="24" t="s">
        <v>155</v>
      </c>
      <c r="AU333" s="24" t="s">
        <v>82</v>
      </c>
      <c r="AY333" s="24" t="s">
        <v>153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24" t="s">
        <v>24</v>
      </c>
      <c r="BK333" s="232">
        <f>ROUND(I333*H333,2)</f>
        <v>0</v>
      </c>
      <c r="BL333" s="24" t="s">
        <v>160</v>
      </c>
      <c r="BM333" s="24" t="s">
        <v>1334</v>
      </c>
    </row>
    <row r="334" spans="2:65" s="1" customFormat="1" ht="16.5" customHeight="1">
      <c r="B334" s="46"/>
      <c r="C334" s="266" t="s">
        <v>445</v>
      </c>
      <c r="D334" s="266" t="s">
        <v>246</v>
      </c>
      <c r="E334" s="267" t="s">
        <v>1335</v>
      </c>
      <c r="F334" s="268" t="s">
        <v>1307</v>
      </c>
      <c r="G334" s="269" t="s">
        <v>158</v>
      </c>
      <c r="H334" s="270">
        <v>795.622</v>
      </c>
      <c r="I334" s="271"/>
      <c r="J334" s="272">
        <f>ROUND(I334*H334,2)</f>
        <v>0</v>
      </c>
      <c r="K334" s="268" t="s">
        <v>159</v>
      </c>
      <c r="L334" s="273"/>
      <c r="M334" s="274" t="s">
        <v>22</v>
      </c>
      <c r="N334" s="275" t="s">
        <v>44</v>
      </c>
      <c r="O334" s="47"/>
      <c r="P334" s="230">
        <f>O334*H334</f>
        <v>0</v>
      </c>
      <c r="Q334" s="230">
        <v>0.0075</v>
      </c>
      <c r="R334" s="230">
        <f>Q334*H334</f>
        <v>5.967165</v>
      </c>
      <c r="S334" s="230">
        <v>0</v>
      </c>
      <c r="T334" s="231">
        <f>S334*H334</f>
        <v>0</v>
      </c>
      <c r="AR334" s="24" t="s">
        <v>199</v>
      </c>
      <c r="AT334" s="24" t="s">
        <v>246</v>
      </c>
      <c r="AU334" s="24" t="s">
        <v>82</v>
      </c>
      <c r="AY334" s="24" t="s">
        <v>153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24" t="s">
        <v>24</v>
      </c>
      <c r="BK334" s="232">
        <f>ROUND(I334*H334,2)</f>
        <v>0</v>
      </c>
      <c r="BL334" s="24" t="s">
        <v>160</v>
      </c>
      <c r="BM334" s="24" t="s">
        <v>1336</v>
      </c>
    </row>
    <row r="335" spans="2:51" s="12" customFormat="1" ht="13.5">
      <c r="B335" s="244"/>
      <c r="C335" s="245"/>
      <c r="D335" s="235" t="s">
        <v>162</v>
      </c>
      <c r="E335" s="246" t="s">
        <v>22</v>
      </c>
      <c r="F335" s="247" t="s">
        <v>1337</v>
      </c>
      <c r="G335" s="245"/>
      <c r="H335" s="248">
        <v>795.622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AT335" s="254" t="s">
        <v>162</v>
      </c>
      <c r="AU335" s="254" t="s">
        <v>82</v>
      </c>
      <c r="AV335" s="12" t="s">
        <v>82</v>
      </c>
      <c r="AW335" s="12" t="s">
        <v>37</v>
      </c>
      <c r="AX335" s="12" t="s">
        <v>24</v>
      </c>
      <c r="AY335" s="254" t="s">
        <v>153</v>
      </c>
    </row>
    <row r="336" spans="2:65" s="1" customFormat="1" ht="16.5" customHeight="1">
      <c r="B336" s="46"/>
      <c r="C336" s="266" t="s">
        <v>454</v>
      </c>
      <c r="D336" s="266" t="s">
        <v>246</v>
      </c>
      <c r="E336" s="267" t="s">
        <v>487</v>
      </c>
      <c r="F336" s="268" t="s">
        <v>1338</v>
      </c>
      <c r="G336" s="269" t="s">
        <v>187</v>
      </c>
      <c r="H336" s="270">
        <v>1538.57</v>
      </c>
      <c r="I336" s="271"/>
      <c r="J336" s="272">
        <f>ROUND(I336*H336,2)</f>
        <v>0</v>
      </c>
      <c r="K336" s="268" t="s">
        <v>159</v>
      </c>
      <c r="L336" s="273"/>
      <c r="M336" s="274" t="s">
        <v>22</v>
      </c>
      <c r="N336" s="275" t="s">
        <v>44</v>
      </c>
      <c r="O336" s="47"/>
      <c r="P336" s="230">
        <f>O336*H336</f>
        <v>0</v>
      </c>
      <c r="Q336" s="230">
        <v>3E-05</v>
      </c>
      <c r="R336" s="230">
        <f>Q336*H336</f>
        <v>0.0461571</v>
      </c>
      <c r="S336" s="230">
        <v>0</v>
      </c>
      <c r="T336" s="231">
        <f>S336*H336</f>
        <v>0</v>
      </c>
      <c r="AR336" s="24" t="s">
        <v>199</v>
      </c>
      <c r="AT336" s="24" t="s">
        <v>246</v>
      </c>
      <c r="AU336" s="24" t="s">
        <v>82</v>
      </c>
      <c r="AY336" s="24" t="s">
        <v>153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24" t="s">
        <v>24</v>
      </c>
      <c r="BK336" s="232">
        <f>ROUND(I336*H336,2)</f>
        <v>0</v>
      </c>
      <c r="BL336" s="24" t="s">
        <v>160</v>
      </c>
      <c r="BM336" s="24" t="s">
        <v>1339</v>
      </c>
    </row>
    <row r="337" spans="2:51" s="12" customFormat="1" ht="13.5">
      <c r="B337" s="244"/>
      <c r="C337" s="245"/>
      <c r="D337" s="235" t="s">
        <v>162</v>
      </c>
      <c r="E337" s="246" t="s">
        <v>22</v>
      </c>
      <c r="F337" s="247" t="s">
        <v>1340</v>
      </c>
      <c r="G337" s="245"/>
      <c r="H337" s="248">
        <v>1538.57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AT337" s="254" t="s">
        <v>162</v>
      </c>
      <c r="AU337" s="254" t="s">
        <v>82</v>
      </c>
      <c r="AV337" s="12" t="s">
        <v>82</v>
      </c>
      <c r="AW337" s="12" t="s">
        <v>37</v>
      </c>
      <c r="AX337" s="12" t="s">
        <v>24</v>
      </c>
      <c r="AY337" s="254" t="s">
        <v>153</v>
      </c>
    </row>
    <row r="338" spans="2:65" s="1" customFormat="1" ht="16.5" customHeight="1">
      <c r="B338" s="46"/>
      <c r="C338" s="266" t="s">
        <v>459</v>
      </c>
      <c r="D338" s="266" t="s">
        <v>246</v>
      </c>
      <c r="E338" s="267" t="s">
        <v>491</v>
      </c>
      <c r="F338" s="268" t="s">
        <v>492</v>
      </c>
      <c r="G338" s="269" t="s">
        <v>187</v>
      </c>
      <c r="H338" s="270">
        <v>543.84</v>
      </c>
      <c r="I338" s="271"/>
      <c r="J338" s="272">
        <f>ROUND(I338*H338,2)</f>
        <v>0</v>
      </c>
      <c r="K338" s="268" t="s">
        <v>22</v>
      </c>
      <c r="L338" s="273"/>
      <c r="M338" s="274" t="s">
        <v>22</v>
      </c>
      <c r="N338" s="275" t="s">
        <v>44</v>
      </c>
      <c r="O338" s="47"/>
      <c r="P338" s="230">
        <f>O338*H338</f>
        <v>0</v>
      </c>
      <c r="Q338" s="230">
        <v>0.0002</v>
      </c>
      <c r="R338" s="230">
        <f>Q338*H338</f>
        <v>0.10876800000000002</v>
      </c>
      <c r="S338" s="230">
        <v>0</v>
      </c>
      <c r="T338" s="231">
        <f>S338*H338</f>
        <v>0</v>
      </c>
      <c r="AR338" s="24" t="s">
        <v>199</v>
      </c>
      <c r="AT338" s="24" t="s">
        <v>246</v>
      </c>
      <c r="AU338" s="24" t="s">
        <v>82</v>
      </c>
      <c r="AY338" s="24" t="s">
        <v>153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24" t="s">
        <v>24</v>
      </c>
      <c r="BK338" s="232">
        <f>ROUND(I338*H338,2)</f>
        <v>0</v>
      </c>
      <c r="BL338" s="24" t="s">
        <v>160</v>
      </c>
      <c r="BM338" s="24" t="s">
        <v>1341</v>
      </c>
    </row>
    <row r="339" spans="2:51" s="12" customFormat="1" ht="13.5">
      <c r="B339" s="244"/>
      <c r="C339" s="245"/>
      <c r="D339" s="235" t="s">
        <v>162</v>
      </c>
      <c r="E339" s="246" t="s">
        <v>22</v>
      </c>
      <c r="F339" s="247" t="s">
        <v>1342</v>
      </c>
      <c r="G339" s="245"/>
      <c r="H339" s="248">
        <v>543.84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AT339" s="254" t="s">
        <v>162</v>
      </c>
      <c r="AU339" s="254" t="s">
        <v>82</v>
      </c>
      <c r="AV339" s="12" t="s">
        <v>82</v>
      </c>
      <c r="AW339" s="12" t="s">
        <v>37</v>
      </c>
      <c r="AX339" s="12" t="s">
        <v>24</v>
      </c>
      <c r="AY339" s="254" t="s">
        <v>153</v>
      </c>
    </row>
    <row r="340" spans="2:65" s="1" customFormat="1" ht="16.5" customHeight="1">
      <c r="B340" s="46"/>
      <c r="C340" s="266" t="s">
        <v>463</v>
      </c>
      <c r="D340" s="266" t="s">
        <v>246</v>
      </c>
      <c r="E340" s="267" t="s">
        <v>495</v>
      </c>
      <c r="F340" s="268" t="s">
        <v>496</v>
      </c>
      <c r="G340" s="269" t="s">
        <v>187</v>
      </c>
      <c r="H340" s="270">
        <v>192.04</v>
      </c>
      <c r="I340" s="271"/>
      <c r="J340" s="272">
        <f>ROUND(I340*H340,2)</f>
        <v>0</v>
      </c>
      <c r="K340" s="268" t="s">
        <v>159</v>
      </c>
      <c r="L340" s="273"/>
      <c r="M340" s="274" t="s">
        <v>22</v>
      </c>
      <c r="N340" s="275" t="s">
        <v>44</v>
      </c>
      <c r="O340" s="47"/>
      <c r="P340" s="230">
        <f>O340*H340</f>
        <v>0</v>
      </c>
      <c r="Q340" s="230">
        <v>0.0003</v>
      </c>
      <c r="R340" s="230">
        <f>Q340*H340</f>
        <v>0.05761199999999999</v>
      </c>
      <c r="S340" s="230">
        <v>0</v>
      </c>
      <c r="T340" s="231">
        <f>S340*H340</f>
        <v>0</v>
      </c>
      <c r="AR340" s="24" t="s">
        <v>199</v>
      </c>
      <c r="AT340" s="24" t="s">
        <v>246</v>
      </c>
      <c r="AU340" s="24" t="s">
        <v>82</v>
      </c>
      <c r="AY340" s="24" t="s">
        <v>153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4" t="s">
        <v>24</v>
      </c>
      <c r="BK340" s="232">
        <f>ROUND(I340*H340,2)</f>
        <v>0</v>
      </c>
      <c r="BL340" s="24" t="s">
        <v>160</v>
      </c>
      <c r="BM340" s="24" t="s">
        <v>1343</v>
      </c>
    </row>
    <row r="341" spans="2:51" s="12" customFormat="1" ht="13.5">
      <c r="B341" s="244"/>
      <c r="C341" s="245"/>
      <c r="D341" s="235" t="s">
        <v>162</v>
      </c>
      <c r="E341" s="246" t="s">
        <v>22</v>
      </c>
      <c r="F341" s="247" t="s">
        <v>1344</v>
      </c>
      <c r="G341" s="245"/>
      <c r="H341" s="248">
        <v>192.04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AT341" s="254" t="s">
        <v>162</v>
      </c>
      <c r="AU341" s="254" t="s">
        <v>82</v>
      </c>
      <c r="AV341" s="12" t="s">
        <v>82</v>
      </c>
      <c r="AW341" s="12" t="s">
        <v>37</v>
      </c>
      <c r="AX341" s="12" t="s">
        <v>24</v>
      </c>
      <c r="AY341" s="254" t="s">
        <v>153</v>
      </c>
    </row>
    <row r="342" spans="2:65" s="1" customFormat="1" ht="16.5" customHeight="1">
      <c r="B342" s="46"/>
      <c r="C342" s="266" t="s">
        <v>469</v>
      </c>
      <c r="D342" s="266" t="s">
        <v>246</v>
      </c>
      <c r="E342" s="267" t="s">
        <v>498</v>
      </c>
      <c r="F342" s="268" t="s">
        <v>499</v>
      </c>
      <c r="G342" s="269" t="s">
        <v>187</v>
      </c>
      <c r="H342" s="270">
        <v>1511.18</v>
      </c>
      <c r="I342" s="271"/>
      <c r="J342" s="272">
        <f>ROUND(I342*H342,2)</f>
        <v>0</v>
      </c>
      <c r="K342" s="268" t="s">
        <v>159</v>
      </c>
      <c r="L342" s="273"/>
      <c r="M342" s="274" t="s">
        <v>22</v>
      </c>
      <c r="N342" s="275" t="s">
        <v>44</v>
      </c>
      <c r="O342" s="47"/>
      <c r="P342" s="230">
        <f>O342*H342</f>
        <v>0</v>
      </c>
      <c r="Q342" s="230">
        <v>4E-05</v>
      </c>
      <c r="R342" s="230">
        <f>Q342*H342</f>
        <v>0.060447200000000006</v>
      </c>
      <c r="S342" s="230">
        <v>0</v>
      </c>
      <c r="T342" s="231">
        <f>S342*H342</f>
        <v>0</v>
      </c>
      <c r="AR342" s="24" t="s">
        <v>199</v>
      </c>
      <c r="AT342" s="24" t="s">
        <v>246</v>
      </c>
      <c r="AU342" s="24" t="s">
        <v>82</v>
      </c>
      <c r="AY342" s="24" t="s">
        <v>153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24" t="s">
        <v>24</v>
      </c>
      <c r="BK342" s="232">
        <f>ROUND(I342*H342,2)</f>
        <v>0</v>
      </c>
      <c r="BL342" s="24" t="s">
        <v>160</v>
      </c>
      <c r="BM342" s="24" t="s">
        <v>1345</v>
      </c>
    </row>
    <row r="343" spans="2:47" s="1" customFormat="1" ht="13.5">
      <c r="B343" s="46"/>
      <c r="C343" s="74"/>
      <c r="D343" s="235" t="s">
        <v>378</v>
      </c>
      <c r="E343" s="74"/>
      <c r="F343" s="276" t="s">
        <v>501</v>
      </c>
      <c r="G343" s="74"/>
      <c r="H343" s="74"/>
      <c r="I343" s="191"/>
      <c r="J343" s="74"/>
      <c r="K343" s="74"/>
      <c r="L343" s="72"/>
      <c r="M343" s="277"/>
      <c r="N343" s="47"/>
      <c r="O343" s="47"/>
      <c r="P343" s="47"/>
      <c r="Q343" s="47"/>
      <c r="R343" s="47"/>
      <c r="S343" s="47"/>
      <c r="T343" s="95"/>
      <c r="AT343" s="24" t="s">
        <v>378</v>
      </c>
      <c r="AU343" s="24" t="s">
        <v>82</v>
      </c>
    </row>
    <row r="344" spans="2:51" s="12" customFormat="1" ht="13.5">
      <c r="B344" s="244"/>
      <c r="C344" s="245"/>
      <c r="D344" s="235" t="s">
        <v>162</v>
      </c>
      <c r="E344" s="246" t="s">
        <v>22</v>
      </c>
      <c r="F344" s="247" t="s">
        <v>1346</v>
      </c>
      <c r="G344" s="245"/>
      <c r="H344" s="248">
        <v>1511.18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AT344" s="254" t="s">
        <v>162</v>
      </c>
      <c r="AU344" s="254" t="s">
        <v>82</v>
      </c>
      <c r="AV344" s="12" t="s">
        <v>82</v>
      </c>
      <c r="AW344" s="12" t="s">
        <v>37</v>
      </c>
      <c r="AX344" s="12" t="s">
        <v>24</v>
      </c>
      <c r="AY344" s="254" t="s">
        <v>153</v>
      </c>
    </row>
    <row r="345" spans="2:65" s="1" customFormat="1" ht="25.5" customHeight="1">
      <c r="B345" s="46"/>
      <c r="C345" s="221" t="s">
        <v>474</v>
      </c>
      <c r="D345" s="221" t="s">
        <v>155</v>
      </c>
      <c r="E345" s="222" t="s">
        <v>511</v>
      </c>
      <c r="F345" s="223" t="s">
        <v>512</v>
      </c>
      <c r="G345" s="224" t="s">
        <v>158</v>
      </c>
      <c r="H345" s="225">
        <v>57.003</v>
      </c>
      <c r="I345" s="226"/>
      <c r="J345" s="227">
        <f>ROUND(I345*H345,2)</f>
        <v>0</v>
      </c>
      <c r="K345" s="223" t="s">
        <v>159</v>
      </c>
      <c r="L345" s="72"/>
      <c r="M345" s="228" t="s">
        <v>22</v>
      </c>
      <c r="N345" s="229" t="s">
        <v>44</v>
      </c>
      <c r="O345" s="47"/>
      <c r="P345" s="230">
        <f>O345*H345</f>
        <v>0</v>
      </c>
      <c r="Q345" s="230">
        <v>0.00628</v>
      </c>
      <c r="R345" s="230">
        <f>Q345*H345</f>
        <v>0.35797884</v>
      </c>
      <c r="S345" s="230">
        <v>0</v>
      </c>
      <c r="T345" s="231">
        <f>S345*H345</f>
        <v>0</v>
      </c>
      <c r="AR345" s="24" t="s">
        <v>160</v>
      </c>
      <c r="AT345" s="24" t="s">
        <v>155</v>
      </c>
      <c r="AU345" s="24" t="s">
        <v>82</v>
      </c>
      <c r="AY345" s="24" t="s">
        <v>153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24" t="s">
        <v>24</v>
      </c>
      <c r="BK345" s="232">
        <f>ROUND(I345*H345,2)</f>
        <v>0</v>
      </c>
      <c r="BL345" s="24" t="s">
        <v>160</v>
      </c>
      <c r="BM345" s="24" t="s">
        <v>1347</v>
      </c>
    </row>
    <row r="346" spans="2:51" s="11" customFormat="1" ht="13.5">
      <c r="B346" s="233"/>
      <c r="C346" s="234"/>
      <c r="D346" s="235" t="s">
        <v>162</v>
      </c>
      <c r="E346" s="236" t="s">
        <v>22</v>
      </c>
      <c r="F346" s="237" t="s">
        <v>1265</v>
      </c>
      <c r="G346" s="234"/>
      <c r="H346" s="236" t="s">
        <v>22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162</v>
      </c>
      <c r="AU346" s="243" t="s">
        <v>82</v>
      </c>
      <c r="AV346" s="11" t="s">
        <v>24</v>
      </c>
      <c r="AW346" s="11" t="s">
        <v>37</v>
      </c>
      <c r="AX346" s="11" t="s">
        <v>73</v>
      </c>
      <c r="AY346" s="243" t="s">
        <v>153</v>
      </c>
    </row>
    <row r="347" spans="2:51" s="11" customFormat="1" ht="13.5">
      <c r="B347" s="233"/>
      <c r="C347" s="234"/>
      <c r="D347" s="235" t="s">
        <v>162</v>
      </c>
      <c r="E347" s="236" t="s">
        <v>22</v>
      </c>
      <c r="F347" s="237" t="s">
        <v>1266</v>
      </c>
      <c r="G347" s="234"/>
      <c r="H347" s="236" t="s">
        <v>22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162</v>
      </c>
      <c r="AU347" s="243" t="s">
        <v>82</v>
      </c>
      <c r="AV347" s="11" t="s">
        <v>24</v>
      </c>
      <c r="AW347" s="11" t="s">
        <v>37</v>
      </c>
      <c r="AX347" s="11" t="s">
        <v>73</v>
      </c>
      <c r="AY347" s="243" t="s">
        <v>153</v>
      </c>
    </row>
    <row r="348" spans="2:51" s="11" customFormat="1" ht="13.5">
      <c r="B348" s="233"/>
      <c r="C348" s="234"/>
      <c r="D348" s="235" t="s">
        <v>162</v>
      </c>
      <c r="E348" s="236" t="s">
        <v>22</v>
      </c>
      <c r="F348" s="237" t="s">
        <v>1267</v>
      </c>
      <c r="G348" s="234"/>
      <c r="H348" s="236" t="s">
        <v>22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162</v>
      </c>
      <c r="AU348" s="243" t="s">
        <v>82</v>
      </c>
      <c r="AV348" s="11" t="s">
        <v>24</v>
      </c>
      <c r="AW348" s="11" t="s">
        <v>37</v>
      </c>
      <c r="AX348" s="11" t="s">
        <v>73</v>
      </c>
      <c r="AY348" s="243" t="s">
        <v>153</v>
      </c>
    </row>
    <row r="349" spans="2:51" s="12" customFormat="1" ht="13.5">
      <c r="B349" s="244"/>
      <c r="C349" s="245"/>
      <c r="D349" s="235" t="s">
        <v>162</v>
      </c>
      <c r="E349" s="246" t="s">
        <v>22</v>
      </c>
      <c r="F349" s="247" t="s">
        <v>1268</v>
      </c>
      <c r="G349" s="245"/>
      <c r="H349" s="248">
        <v>54.003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AT349" s="254" t="s">
        <v>162</v>
      </c>
      <c r="AU349" s="254" t="s">
        <v>82</v>
      </c>
      <c r="AV349" s="12" t="s">
        <v>82</v>
      </c>
      <c r="AW349" s="12" t="s">
        <v>37</v>
      </c>
      <c r="AX349" s="12" t="s">
        <v>73</v>
      </c>
      <c r="AY349" s="254" t="s">
        <v>153</v>
      </c>
    </row>
    <row r="350" spans="2:51" s="11" customFormat="1" ht="13.5">
      <c r="B350" s="233"/>
      <c r="C350" s="234"/>
      <c r="D350" s="235" t="s">
        <v>162</v>
      </c>
      <c r="E350" s="236" t="s">
        <v>22</v>
      </c>
      <c r="F350" s="237" t="s">
        <v>1269</v>
      </c>
      <c r="G350" s="234"/>
      <c r="H350" s="236" t="s">
        <v>22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162</v>
      </c>
      <c r="AU350" s="243" t="s">
        <v>82</v>
      </c>
      <c r="AV350" s="11" t="s">
        <v>24</v>
      </c>
      <c r="AW350" s="11" t="s">
        <v>37</v>
      </c>
      <c r="AX350" s="11" t="s">
        <v>73</v>
      </c>
      <c r="AY350" s="243" t="s">
        <v>153</v>
      </c>
    </row>
    <row r="351" spans="2:51" s="12" customFormat="1" ht="13.5">
      <c r="B351" s="244"/>
      <c r="C351" s="245"/>
      <c r="D351" s="235" t="s">
        <v>162</v>
      </c>
      <c r="E351" s="246" t="s">
        <v>22</v>
      </c>
      <c r="F351" s="247" t="s">
        <v>1270</v>
      </c>
      <c r="G351" s="245"/>
      <c r="H351" s="248">
        <v>3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AT351" s="254" t="s">
        <v>162</v>
      </c>
      <c r="AU351" s="254" t="s">
        <v>82</v>
      </c>
      <c r="AV351" s="12" t="s">
        <v>82</v>
      </c>
      <c r="AW351" s="12" t="s">
        <v>37</v>
      </c>
      <c r="AX351" s="12" t="s">
        <v>73</v>
      </c>
      <c r="AY351" s="254" t="s">
        <v>153</v>
      </c>
    </row>
    <row r="352" spans="2:51" s="13" customFormat="1" ht="13.5">
      <c r="B352" s="255"/>
      <c r="C352" s="256"/>
      <c r="D352" s="235" t="s">
        <v>162</v>
      </c>
      <c r="E352" s="257" t="s">
        <v>22</v>
      </c>
      <c r="F352" s="258" t="s">
        <v>172</v>
      </c>
      <c r="G352" s="256"/>
      <c r="H352" s="259">
        <v>57.003</v>
      </c>
      <c r="I352" s="260"/>
      <c r="J352" s="256"/>
      <c r="K352" s="256"/>
      <c r="L352" s="261"/>
      <c r="M352" s="262"/>
      <c r="N352" s="263"/>
      <c r="O352" s="263"/>
      <c r="P352" s="263"/>
      <c r="Q352" s="263"/>
      <c r="R352" s="263"/>
      <c r="S352" s="263"/>
      <c r="T352" s="264"/>
      <c r="AT352" s="265" t="s">
        <v>162</v>
      </c>
      <c r="AU352" s="265" t="s">
        <v>82</v>
      </c>
      <c r="AV352" s="13" t="s">
        <v>160</v>
      </c>
      <c r="AW352" s="13" t="s">
        <v>37</v>
      </c>
      <c r="AX352" s="13" t="s">
        <v>24</v>
      </c>
      <c r="AY352" s="265" t="s">
        <v>153</v>
      </c>
    </row>
    <row r="353" spans="2:65" s="1" customFormat="1" ht="25.5" customHeight="1">
      <c r="B353" s="46"/>
      <c r="C353" s="221" t="s">
        <v>486</v>
      </c>
      <c r="D353" s="221" t="s">
        <v>155</v>
      </c>
      <c r="E353" s="222" t="s">
        <v>516</v>
      </c>
      <c r="F353" s="223" t="s">
        <v>517</v>
      </c>
      <c r="G353" s="224" t="s">
        <v>158</v>
      </c>
      <c r="H353" s="225">
        <v>42.8</v>
      </c>
      <c r="I353" s="226"/>
      <c r="J353" s="227">
        <f>ROUND(I353*H353,2)</f>
        <v>0</v>
      </c>
      <c r="K353" s="223" t="s">
        <v>159</v>
      </c>
      <c r="L353" s="72"/>
      <c r="M353" s="228" t="s">
        <v>22</v>
      </c>
      <c r="N353" s="229" t="s">
        <v>44</v>
      </c>
      <c r="O353" s="47"/>
      <c r="P353" s="230">
        <f>O353*H353</f>
        <v>0</v>
      </c>
      <c r="Q353" s="230">
        <v>0.00348</v>
      </c>
      <c r="R353" s="230">
        <f>Q353*H353</f>
        <v>0.148944</v>
      </c>
      <c r="S353" s="230">
        <v>0</v>
      </c>
      <c r="T353" s="231">
        <f>S353*H353</f>
        <v>0</v>
      </c>
      <c r="AR353" s="24" t="s">
        <v>160</v>
      </c>
      <c r="AT353" s="24" t="s">
        <v>155</v>
      </c>
      <c r="AU353" s="24" t="s">
        <v>82</v>
      </c>
      <c r="AY353" s="24" t="s">
        <v>153</v>
      </c>
      <c r="BE353" s="232">
        <f>IF(N353="základní",J353,0)</f>
        <v>0</v>
      </c>
      <c r="BF353" s="232">
        <f>IF(N353="snížená",J353,0)</f>
        <v>0</v>
      </c>
      <c r="BG353" s="232">
        <f>IF(N353="zákl. přenesená",J353,0)</f>
        <v>0</v>
      </c>
      <c r="BH353" s="232">
        <f>IF(N353="sníž. přenesená",J353,0)</f>
        <v>0</v>
      </c>
      <c r="BI353" s="232">
        <f>IF(N353="nulová",J353,0)</f>
        <v>0</v>
      </c>
      <c r="BJ353" s="24" t="s">
        <v>24</v>
      </c>
      <c r="BK353" s="232">
        <f>ROUND(I353*H353,2)</f>
        <v>0</v>
      </c>
      <c r="BL353" s="24" t="s">
        <v>160</v>
      </c>
      <c r="BM353" s="24" t="s">
        <v>1348</v>
      </c>
    </row>
    <row r="354" spans="2:51" s="11" customFormat="1" ht="13.5">
      <c r="B354" s="233"/>
      <c r="C354" s="234"/>
      <c r="D354" s="235" t="s">
        <v>162</v>
      </c>
      <c r="E354" s="236" t="s">
        <v>22</v>
      </c>
      <c r="F354" s="237" t="s">
        <v>1258</v>
      </c>
      <c r="G354" s="234"/>
      <c r="H354" s="236" t="s">
        <v>22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162</v>
      </c>
      <c r="AU354" s="243" t="s">
        <v>82</v>
      </c>
      <c r="AV354" s="11" t="s">
        <v>24</v>
      </c>
      <c r="AW354" s="11" t="s">
        <v>37</v>
      </c>
      <c r="AX354" s="11" t="s">
        <v>73</v>
      </c>
      <c r="AY354" s="243" t="s">
        <v>153</v>
      </c>
    </row>
    <row r="355" spans="2:51" s="11" customFormat="1" ht="13.5">
      <c r="B355" s="233"/>
      <c r="C355" s="234"/>
      <c r="D355" s="235" t="s">
        <v>162</v>
      </c>
      <c r="E355" s="236" t="s">
        <v>22</v>
      </c>
      <c r="F355" s="237" t="s">
        <v>1259</v>
      </c>
      <c r="G355" s="234"/>
      <c r="H355" s="236" t="s">
        <v>22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162</v>
      </c>
      <c r="AU355" s="243" t="s">
        <v>82</v>
      </c>
      <c r="AV355" s="11" t="s">
        <v>24</v>
      </c>
      <c r="AW355" s="11" t="s">
        <v>37</v>
      </c>
      <c r="AX355" s="11" t="s">
        <v>73</v>
      </c>
      <c r="AY355" s="243" t="s">
        <v>153</v>
      </c>
    </row>
    <row r="356" spans="2:51" s="12" customFormat="1" ht="13.5">
      <c r="B356" s="244"/>
      <c r="C356" s="245"/>
      <c r="D356" s="235" t="s">
        <v>162</v>
      </c>
      <c r="E356" s="246" t="s">
        <v>22</v>
      </c>
      <c r="F356" s="247" t="s">
        <v>1260</v>
      </c>
      <c r="G356" s="245"/>
      <c r="H356" s="248">
        <v>42.8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AT356" s="254" t="s">
        <v>162</v>
      </c>
      <c r="AU356" s="254" t="s">
        <v>82</v>
      </c>
      <c r="AV356" s="12" t="s">
        <v>82</v>
      </c>
      <c r="AW356" s="12" t="s">
        <v>37</v>
      </c>
      <c r="AX356" s="12" t="s">
        <v>24</v>
      </c>
      <c r="AY356" s="254" t="s">
        <v>153</v>
      </c>
    </row>
    <row r="357" spans="2:65" s="1" customFormat="1" ht="25.5" customHeight="1">
      <c r="B357" s="46"/>
      <c r="C357" s="221" t="s">
        <v>490</v>
      </c>
      <c r="D357" s="221" t="s">
        <v>155</v>
      </c>
      <c r="E357" s="222" t="s">
        <v>520</v>
      </c>
      <c r="F357" s="223" t="s">
        <v>521</v>
      </c>
      <c r="G357" s="224" t="s">
        <v>158</v>
      </c>
      <c r="H357" s="225">
        <v>2192.287</v>
      </c>
      <c r="I357" s="226"/>
      <c r="J357" s="227">
        <f>ROUND(I357*H357,2)</f>
        <v>0</v>
      </c>
      <c r="K357" s="223" t="s">
        <v>159</v>
      </c>
      <c r="L357" s="72"/>
      <c r="M357" s="228" t="s">
        <v>22</v>
      </c>
      <c r="N357" s="229" t="s">
        <v>44</v>
      </c>
      <c r="O357" s="47"/>
      <c r="P357" s="230">
        <f>O357*H357</f>
        <v>0</v>
      </c>
      <c r="Q357" s="230">
        <v>0.00348</v>
      </c>
      <c r="R357" s="230">
        <f>Q357*H357</f>
        <v>7.629158759999999</v>
      </c>
      <c r="S357" s="230">
        <v>0</v>
      </c>
      <c r="T357" s="231">
        <f>S357*H357</f>
        <v>0</v>
      </c>
      <c r="AR357" s="24" t="s">
        <v>160</v>
      </c>
      <c r="AT357" s="24" t="s">
        <v>155</v>
      </c>
      <c r="AU357" s="24" t="s">
        <v>82</v>
      </c>
      <c r="AY357" s="24" t="s">
        <v>153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24" t="s">
        <v>24</v>
      </c>
      <c r="BK357" s="232">
        <f>ROUND(I357*H357,2)</f>
        <v>0</v>
      </c>
      <c r="BL357" s="24" t="s">
        <v>160</v>
      </c>
      <c r="BM357" s="24" t="s">
        <v>1349</v>
      </c>
    </row>
    <row r="358" spans="2:51" s="11" customFormat="1" ht="13.5">
      <c r="B358" s="233"/>
      <c r="C358" s="234"/>
      <c r="D358" s="235" t="s">
        <v>162</v>
      </c>
      <c r="E358" s="236" t="s">
        <v>22</v>
      </c>
      <c r="F358" s="237" t="s">
        <v>1265</v>
      </c>
      <c r="G358" s="234"/>
      <c r="H358" s="236" t="s">
        <v>22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162</v>
      </c>
      <c r="AU358" s="243" t="s">
        <v>82</v>
      </c>
      <c r="AV358" s="11" t="s">
        <v>24</v>
      </c>
      <c r="AW358" s="11" t="s">
        <v>37</v>
      </c>
      <c r="AX358" s="11" t="s">
        <v>73</v>
      </c>
      <c r="AY358" s="243" t="s">
        <v>153</v>
      </c>
    </row>
    <row r="359" spans="2:51" s="11" customFormat="1" ht="13.5">
      <c r="B359" s="233"/>
      <c r="C359" s="234"/>
      <c r="D359" s="235" t="s">
        <v>162</v>
      </c>
      <c r="E359" s="236" t="s">
        <v>22</v>
      </c>
      <c r="F359" s="237" t="s">
        <v>1281</v>
      </c>
      <c r="G359" s="234"/>
      <c r="H359" s="236" t="s">
        <v>22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162</v>
      </c>
      <c r="AU359" s="243" t="s">
        <v>82</v>
      </c>
      <c r="AV359" s="11" t="s">
        <v>24</v>
      </c>
      <c r="AW359" s="11" t="s">
        <v>37</v>
      </c>
      <c r="AX359" s="11" t="s">
        <v>73</v>
      </c>
      <c r="AY359" s="243" t="s">
        <v>153</v>
      </c>
    </row>
    <row r="360" spans="2:51" s="11" customFormat="1" ht="13.5">
      <c r="B360" s="233"/>
      <c r="C360" s="234"/>
      <c r="D360" s="235" t="s">
        <v>162</v>
      </c>
      <c r="E360" s="236" t="s">
        <v>22</v>
      </c>
      <c r="F360" s="237" t="s">
        <v>1203</v>
      </c>
      <c r="G360" s="234"/>
      <c r="H360" s="236" t="s">
        <v>22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162</v>
      </c>
      <c r="AU360" s="243" t="s">
        <v>82</v>
      </c>
      <c r="AV360" s="11" t="s">
        <v>24</v>
      </c>
      <c r="AW360" s="11" t="s">
        <v>37</v>
      </c>
      <c r="AX360" s="11" t="s">
        <v>73</v>
      </c>
      <c r="AY360" s="243" t="s">
        <v>153</v>
      </c>
    </row>
    <row r="361" spans="2:51" s="11" customFormat="1" ht="13.5">
      <c r="B361" s="233"/>
      <c r="C361" s="234"/>
      <c r="D361" s="235" t="s">
        <v>162</v>
      </c>
      <c r="E361" s="236" t="s">
        <v>22</v>
      </c>
      <c r="F361" s="237" t="s">
        <v>1282</v>
      </c>
      <c r="G361" s="234"/>
      <c r="H361" s="236" t="s">
        <v>22</v>
      </c>
      <c r="I361" s="238"/>
      <c r="J361" s="234"/>
      <c r="K361" s="234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162</v>
      </c>
      <c r="AU361" s="243" t="s">
        <v>82</v>
      </c>
      <c r="AV361" s="11" t="s">
        <v>24</v>
      </c>
      <c r="AW361" s="11" t="s">
        <v>37</v>
      </c>
      <c r="AX361" s="11" t="s">
        <v>73</v>
      </c>
      <c r="AY361" s="243" t="s">
        <v>153</v>
      </c>
    </row>
    <row r="362" spans="2:51" s="12" customFormat="1" ht="13.5">
      <c r="B362" s="244"/>
      <c r="C362" s="245"/>
      <c r="D362" s="235" t="s">
        <v>162</v>
      </c>
      <c r="E362" s="246" t="s">
        <v>22</v>
      </c>
      <c r="F362" s="247" t="s">
        <v>1283</v>
      </c>
      <c r="G362" s="245"/>
      <c r="H362" s="248">
        <v>880.76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AT362" s="254" t="s">
        <v>162</v>
      </c>
      <c r="AU362" s="254" t="s">
        <v>82</v>
      </c>
      <c r="AV362" s="12" t="s">
        <v>82</v>
      </c>
      <c r="AW362" s="12" t="s">
        <v>37</v>
      </c>
      <c r="AX362" s="12" t="s">
        <v>73</v>
      </c>
      <c r="AY362" s="254" t="s">
        <v>153</v>
      </c>
    </row>
    <row r="363" spans="2:51" s="11" customFormat="1" ht="13.5">
      <c r="B363" s="233"/>
      <c r="C363" s="234"/>
      <c r="D363" s="235" t="s">
        <v>162</v>
      </c>
      <c r="E363" s="236" t="s">
        <v>22</v>
      </c>
      <c r="F363" s="237" t="s">
        <v>1199</v>
      </c>
      <c r="G363" s="234"/>
      <c r="H363" s="236" t="s">
        <v>22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162</v>
      </c>
      <c r="AU363" s="243" t="s">
        <v>82</v>
      </c>
      <c r="AV363" s="11" t="s">
        <v>24</v>
      </c>
      <c r="AW363" s="11" t="s">
        <v>37</v>
      </c>
      <c r="AX363" s="11" t="s">
        <v>73</v>
      </c>
      <c r="AY363" s="243" t="s">
        <v>153</v>
      </c>
    </row>
    <row r="364" spans="2:51" s="11" customFormat="1" ht="13.5">
      <c r="B364" s="233"/>
      <c r="C364" s="234"/>
      <c r="D364" s="235" t="s">
        <v>162</v>
      </c>
      <c r="E364" s="236" t="s">
        <v>22</v>
      </c>
      <c r="F364" s="237" t="s">
        <v>1284</v>
      </c>
      <c r="G364" s="234"/>
      <c r="H364" s="236" t="s">
        <v>22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162</v>
      </c>
      <c r="AU364" s="243" t="s">
        <v>82</v>
      </c>
      <c r="AV364" s="11" t="s">
        <v>24</v>
      </c>
      <c r="AW364" s="11" t="s">
        <v>37</v>
      </c>
      <c r="AX364" s="11" t="s">
        <v>73</v>
      </c>
      <c r="AY364" s="243" t="s">
        <v>153</v>
      </c>
    </row>
    <row r="365" spans="2:51" s="12" customFormat="1" ht="13.5">
      <c r="B365" s="244"/>
      <c r="C365" s="245"/>
      <c r="D365" s="235" t="s">
        <v>162</v>
      </c>
      <c r="E365" s="246" t="s">
        <v>22</v>
      </c>
      <c r="F365" s="247" t="s">
        <v>1285</v>
      </c>
      <c r="G365" s="245"/>
      <c r="H365" s="248">
        <v>811.988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AT365" s="254" t="s">
        <v>162</v>
      </c>
      <c r="AU365" s="254" t="s">
        <v>82</v>
      </c>
      <c r="AV365" s="12" t="s">
        <v>82</v>
      </c>
      <c r="AW365" s="12" t="s">
        <v>37</v>
      </c>
      <c r="AX365" s="12" t="s">
        <v>73</v>
      </c>
      <c r="AY365" s="254" t="s">
        <v>153</v>
      </c>
    </row>
    <row r="366" spans="2:51" s="11" customFormat="1" ht="13.5">
      <c r="B366" s="233"/>
      <c r="C366" s="234"/>
      <c r="D366" s="235" t="s">
        <v>162</v>
      </c>
      <c r="E366" s="236" t="s">
        <v>22</v>
      </c>
      <c r="F366" s="237" t="s">
        <v>1286</v>
      </c>
      <c r="G366" s="234"/>
      <c r="H366" s="236" t="s">
        <v>22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162</v>
      </c>
      <c r="AU366" s="243" t="s">
        <v>82</v>
      </c>
      <c r="AV366" s="11" t="s">
        <v>24</v>
      </c>
      <c r="AW366" s="11" t="s">
        <v>37</v>
      </c>
      <c r="AX366" s="11" t="s">
        <v>73</v>
      </c>
      <c r="AY366" s="243" t="s">
        <v>153</v>
      </c>
    </row>
    <row r="367" spans="2:51" s="12" customFormat="1" ht="13.5">
      <c r="B367" s="244"/>
      <c r="C367" s="245"/>
      <c r="D367" s="235" t="s">
        <v>162</v>
      </c>
      <c r="E367" s="246" t="s">
        <v>22</v>
      </c>
      <c r="F367" s="247" t="s">
        <v>1287</v>
      </c>
      <c r="G367" s="245"/>
      <c r="H367" s="248">
        <v>284.368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AT367" s="254" t="s">
        <v>162</v>
      </c>
      <c r="AU367" s="254" t="s">
        <v>82</v>
      </c>
      <c r="AV367" s="12" t="s">
        <v>82</v>
      </c>
      <c r="AW367" s="12" t="s">
        <v>37</v>
      </c>
      <c r="AX367" s="12" t="s">
        <v>73</v>
      </c>
      <c r="AY367" s="254" t="s">
        <v>153</v>
      </c>
    </row>
    <row r="368" spans="2:51" s="12" customFormat="1" ht="13.5">
      <c r="B368" s="244"/>
      <c r="C368" s="245"/>
      <c r="D368" s="235" t="s">
        <v>162</v>
      </c>
      <c r="E368" s="246" t="s">
        <v>22</v>
      </c>
      <c r="F368" s="247" t="s">
        <v>1288</v>
      </c>
      <c r="G368" s="245"/>
      <c r="H368" s="248">
        <v>13.36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AT368" s="254" t="s">
        <v>162</v>
      </c>
      <c r="AU368" s="254" t="s">
        <v>82</v>
      </c>
      <c r="AV368" s="12" t="s">
        <v>82</v>
      </c>
      <c r="AW368" s="12" t="s">
        <v>37</v>
      </c>
      <c r="AX368" s="12" t="s">
        <v>73</v>
      </c>
      <c r="AY368" s="254" t="s">
        <v>153</v>
      </c>
    </row>
    <row r="369" spans="2:51" s="11" customFormat="1" ht="13.5">
      <c r="B369" s="233"/>
      <c r="C369" s="234"/>
      <c r="D369" s="235" t="s">
        <v>162</v>
      </c>
      <c r="E369" s="236" t="s">
        <v>22</v>
      </c>
      <c r="F369" s="237" t="s">
        <v>1226</v>
      </c>
      <c r="G369" s="234"/>
      <c r="H369" s="236" t="s">
        <v>22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162</v>
      </c>
      <c r="AU369" s="243" t="s">
        <v>82</v>
      </c>
      <c r="AV369" s="11" t="s">
        <v>24</v>
      </c>
      <c r="AW369" s="11" t="s">
        <v>37</v>
      </c>
      <c r="AX369" s="11" t="s">
        <v>73</v>
      </c>
      <c r="AY369" s="243" t="s">
        <v>153</v>
      </c>
    </row>
    <row r="370" spans="2:51" s="11" customFormat="1" ht="13.5">
      <c r="B370" s="233"/>
      <c r="C370" s="234"/>
      <c r="D370" s="235" t="s">
        <v>162</v>
      </c>
      <c r="E370" s="236" t="s">
        <v>22</v>
      </c>
      <c r="F370" s="237" t="s">
        <v>1289</v>
      </c>
      <c r="G370" s="234"/>
      <c r="H370" s="236" t="s">
        <v>22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AT370" s="243" t="s">
        <v>162</v>
      </c>
      <c r="AU370" s="243" t="s">
        <v>82</v>
      </c>
      <c r="AV370" s="11" t="s">
        <v>24</v>
      </c>
      <c r="AW370" s="11" t="s">
        <v>37</v>
      </c>
      <c r="AX370" s="11" t="s">
        <v>73</v>
      </c>
      <c r="AY370" s="243" t="s">
        <v>153</v>
      </c>
    </row>
    <row r="371" spans="2:51" s="12" customFormat="1" ht="13.5">
      <c r="B371" s="244"/>
      <c r="C371" s="245"/>
      <c r="D371" s="235" t="s">
        <v>162</v>
      </c>
      <c r="E371" s="246" t="s">
        <v>22</v>
      </c>
      <c r="F371" s="247" t="s">
        <v>1290</v>
      </c>
      <c r="G371" s="245"/>
      <c r="H371" s="248">
        <v>68.992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AT371" s="254" t="s">
        <v>162</v>
      </c>
      <c r="AU371" s="254" t="s">
        <v>82</v>
      </c>
      <c r="AV371" s="12" t="s">
        <v>82</v>
      </c>
      <c r="AW371" s="12" t="s">
        <v>37</v>
      </c>
      <c r="AX371" s="12" t="s">
        <v>73</v>
      </c>
      <c r="AY371" s="254" t="s">
        <v>153</v>
      </c>
    </row>
    <row r="372" spans="2:51" s="12" customFormat="1" ht="13.5">
      <c r="B372" s="244"/>
      <c r="C372" s="245"/>
      <c r="D372" s="235" t="s">
        <v>162</v>
      </c>
      <c r="E372" s="246" t="s">
        <v>22</v>
      </c>
      <c r="F372" s="247" t="s">
        <v>1291</v>
      </c>
      <c r="G372" s="245"/>
      <c r="H372" s="248">
        <v>28.5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AT372" s="254" t="s">
        <v>162</v>
      </c>
      <c r="AU372" s="254" t="s">
        <v>82</v>
      </c>
      <c r="AV372" s="12" t="s">
        <v>82</v>
      </c>
      <c r="AW372" s="12" t="s">
        <v>37</v>
      </c>
      <c r="AX372" s="12" t="s">
        <v>73</v>
      </c>
      <c r="AY372" s="254" t="s">
        <v>153</v>
      </c>
    </row>
    <row r="373" spans="2:51" s="11" customFormat="1" ht="13.5">
      <c r="B373" s="233"/>
      <c r="C373" s="234"/>
      <c r="D373" s="235" t="s">
        <v>162</v>
      </c>
      <c r="E373" s="236" t="s">
        <v>22</v>
      </c>
      <c r="F373" s="237" t="s">
        <v>1201</v>
      </c>
      <c r="G373" s="234"/>
      <c r="H373" s="236" t="s">
        <v>22</v>
      </c>
      <c r="I373" s="238"/>
      <c r="J373" s="234"/>
      <c r="K373" s="234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162</v>
      </c>
      <c r="AU373" s="243" t="s">
        <v>82</v>
      </c>
      <c r="AV373" s="11" t="s">
        <v>24</v>
      </c>
      <c r="AW373" s="11" t="s">
        <v>37</v>
      </c>
      <c r="AX373" s="11" t="s">
        <v>73</v>
      </c>
      <c r="AY373" s="243" t="s">
        <v>153</v>
      </c>
    </row>
    <row r="374" spans="2:51" s="11" customFormat="1" ht="13.5">
      <c r="B374" s="233"/>
      <c r="C374" s="234"/>
      <c r="D374" s="235" t="s">
        <v>162</v>
      </c>
      <c r="E374" s="236" t="s">
        <v>22</v>
      </c>
      <c r="F374" s="237" t="s">
        <v>1292</v>
      </c>
      <c r="G374" s="234"/>
      <c r="H374" s="236" t="s">
        <v>22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162</v>
      </c>
      <c r="AU374" s="243" t="s">
        <v>82</v>
      </c>
      <c r="AV374" s="11" t="s">
        <v>24</v>
      </c>
      <c r="AW374" s="11" t="s">
        <v>37</v>
      </c>
      <c r="AX374" s="11" t="s">
        <v>73</v>
      </c>
      <c r="AY374" s="243" t="s">
        <v>153</v>
      </c>
    </row>
    <row r="375" spans="2:51" s="12" customFormat="1" ht="13.5">
      <c r="B375" s="244"/>
      <c r="C375" s="245"/>
      <c r="D375" s="235" t="s">
        <v>162</v>
      </c>
      <c r="E375" s="246" t="s">
        <v>22</v>
      </c>
      <c r="F375" s="247" t="s">
        <v>1293</v>
      </c>
      <c r="G375" s="245"/>
      <c r="H375" s="248">
        <v>352.539</v>
      </c>
      <c r="I375" s="249"/>
      <c r="J375" s="245"/>
      <c r="K375" s="245"/>
      <c r="L375" s="250"/>
      <c r="M375" s="251"/>
      <c r="N375" s="252"/>
      <c r="O375" s="252"/>
      <c r="P375" s="252"/>
      <c r="Q375" s="252"/>
      <c r="R375" s="252"/>
      <c r="S375" s="252"/>
      <c r="T375" s="253"/>
      <c r="AT375" s="254" t="s">
        <v>162</v>
      </c>
      <c r="AU375" s="254" t="s">
        <v>82</v>
      </c>
      <c r="AV375" s="12" t="s">
        <v>82</v>
      </c>
      <c r="AW375" s="12" t="s">
        <v>37</v>
      </c>
      <c r="AX375" s="12" t="s">
        <v>73</v>
      </c>
      <c r="AY375" s="254" t="s">
        <v>153</v>
      </c>
    </row>
    <row r="376" spans="2:51" s="11" customFormat="1" ht="13.5">
      <c r="B376" s="233"/>
      <c r="C376" s="234"/>
      <c r="D376" s="235" t="s">
        <v>162</v>
      </c>
      <c r="E376" s="236" t="s">
        <v>22</v>
      </c>
      <c r="F376" s="237" t="s">
        <v>1294</v>
      </c>
      <c r="G376" s="234"/>
      <c r="H376" s="236" t="s">
        <v>22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162</v>
      </c>
      <c r="AU376" s="243" t="s">
        <v>82</v>
      </c>
      <c r="AV376" s="11" t="s">
        <v>24</v>
      </c>
      <c r="AW376" s="11" t="s">
        <v>37</v>
      </c>
      <c r="AX376" s="11" t="s">
        <v>73</v>
      </c>
      <c r="AY376" s="243" t="s">
        <v>153</v>
      </c>
    </row>
    <row r="377" spans="2:51" s="12" customFormat="1" ht="13.5">
      <c r="B377" s="244"/>
      <c r="C377" s="245"/>
      <c r="D377" s="235" t="s">
        <v>162</v>
      </c>
      <c r="E377" s="246" t="s">
        <v>22</v>
      </c>
      <c r="F377" s="247" t="s">
        <v>1295</v>
      </c>
      <c r="G377" s="245"/>
      <c r="H377" s="248">
        <v>-381.9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AT377" s="254" t="s">
        <v>162</v>
      </c>
      <c r="AU377" s="254" t="s">
        <v>82</v>
      </c>
      <c r="AV377" s="12" t="s">
        <v>82</v>
      </c>
      <c r="AW377" s="12" t="s">
        <v>37</v>
      </c>
      <c r="AX377" s="12" t="s">
        <v>73</v>
      </c>
      <c r="AY377" s="254" t="s">
        <v>153</v>
      </c>
    </row>
    <row r="378" spans="2:51" s="12" customFormat="1" ht="13.5">
      <c r="B378" s="244"/>
      <c r="C378" s="245"/>
      <c r="D378" s="235" t="s">
        <v>162</v>
      </c>
      <c r="E378" s="246" t="s">
        <v>22</v>
      </c>
      <c r="F378" s="247" t="s">
        <v>1296</v>
      </c>
      <c r="G378" s="245"/>
      <c r="H378" s="248">
        <v>-73.74</v>
      </c>
      <c r="I378" s="249"/>
      <c r="J378" s="245"/>
      <c r="K378" s="245"/>
      <c r="L378" s="250"/>
      <c r="M378" s="251"/>
      <c r="N378" s="252"/>
      <c r="O378" s="252"/>
      <c r="P378" s="252"/>
      <c r="Q378" s="252"/>
      <c r="R378" s="252"/>
      <c r="S378" s="252"/>
      <c r="T378" s="253"/>
      <c r="AT378" s="254" t="s">
        <v>162</v>
      </c>
      <c r="AU378" s="254" t="s">
        <v>82</v>
      </c>
      <c r="AV378" s="12" t="s">
        <v>82</v>
      </c>
      <c r="AW378" s="12" t="s">
        <v>37</v>
      </c>
      <c r="AX378" s="12" t="s">
        <v>73</v>
      </c>
      <c r="AY378" s="254" t="s">
        <v>153</v>
      </c>
    </row>
    <row r="379" spans="2:51" s="11" customFormat="1" ht="13.5">
      <c r="B379" s="233"/>
      <c r="C379" s="234"/>
      <c r="D379" s="235" t="s">
        <v>162</v>
      </c>
      <c r="E379" s="236" t="s">
        <v>22</v>
      </c>
      <c r="F379" s="237" t="s">
        <v>452</v>
      </c>
      <c r="G379" s="234"/>
      <c r="H379" s="236" t="s">
        <v>22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162</v>
      </c>
      <c r="AU379" s="243" t="s">
        <v>82</v>
      </c>
      <c r="AV379" s="11" t="s">
        <v>24</v>
      </c>
      <c r="AW379" s="11" t="s">
        <v>37</v>
      </c>
      <c r="AX379" s="11" t="s">
        <v>73</v>
      </c>
      <c r="AY379" s="243" t="s">
        <v>153</v>
      </c>
    </row>
    <row r="380" spans="2:51" s="12" customFormat="1" ht="13.5">
      <c r="B380" s="244"/>
      <c r="C380" s="245"/>
      <c r="D380" s="235" t="s">
        <v>162</v>
      </c>
      <c r="E380" s="246" t="s">
        <v>22</v>
      </c>
      <c r="F380" s="247" t="s">
        <v>1350</v>
      </c>
      <c r="G380" s="245"/>
      <c r="H380" s="248">
        <v>191.52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AT380" s="254" t="s">
        <v>162</v>
      </c>
      <c r="AU380" s="254" t="s">
        <v>82</v>
      </c>
      <c r="AV380" s="12" t="s">
        <v>82</v>
      </c>
      <c r="AW380" s="12" t="s">
        <v>37</v>
      </c>
      <c r="AX380" s="12" t="s">
        <v>73</v>
      </c>
      <c r="AY380" s="254" t="s">
        <v>153</v>
      </c>
    </row>
    <row r="381" spans="2:51" s="12" customFormat="1" ht="13.5">
      <c r="B381" s="244"/>
      <c r="C381" s="245"/>
      <c r="D381" s="235" t="s">
        <v>162</v>
      </c>
      <c r="E381" s="246" t="s">
        <v>22</v>
      </c>
      <c r="F381" s="247" t="s">
        <v>1351</v>
      </c>
      <c r="G381" s="245"/>
      <c r="H381" s="248">
        <v>15.9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AT381" s="254" t="s">
        <v>162</v>
      </c>
      <c r="AU381" s="254" t="s">
        <v>82</v>
      </c>
      <c r="AV381" s="12" t="s">
        <v>82</v>
      </c>
      <c r="AW381" s="12" t="s">
        <v>37</v>
      </c>
      <c r="AX381" s="12" t="s">
        <v>73</v>
      </c>
      <c r="AY381" s="254" t="s">
        <v>153</v>
      </c>
    </row>
    <row r="382" spans="2:51" s="13" customFormat="1" ht="13.5">
      <c r="B382" s="255"/>
      <c r="C382" s="256"/>
      <c r="D382" s="235" t="s">
        <v>162</v>
      </c>
      <c r="E382" s="257" t="s">
        <v>22</v>
      </c>
      <c r="F382" s="258" t="s">
        <v>172</v>
      </c>
      <c r="G382" s="256"/>
      <c r="H382" s="259">
        <v>2192.287</v>
      </c>
      <c r="I382" s="260"/>
      <c r="J382" s="256"/>
      <c r="K382" s="256"/>
      <c r="L382" s="261"/>
      <c r="M382" s="262"/>
      <c r="N382" s="263"/>
      <c r="O382" s="263"/>
      <c r="P382" s="263"/>
      <c r="Q382" s="263"/>
      <c r="R382" s="263"/>
      <c r="S382" s="263"/>
      <c r="T382" s="264"/>
      <c r="AT382" s="265" t="s">
        <v>162</v>
      </c>
      <c r="AU382" s="265" t="s">
        <v>82</v>
      </c>
      <c r="AV382" s="13" t="s">
        <v>160</v>
      </c>
      <c r="AW382" s="13" t="s">
        <v>37</v>
      </c>
      <c r="AX382" s="13" t="s">
        <v>24</v>
      </c>
      <c r="AY382" s="265" t="s">
        <v>153</v>
      </c>
    </row>
    <row r="383" spans="2:65" s="1" customFormat="1" ht="16.5" customHeight="1">
      <c r="B383" s="46"/>
      <c r="C383" s="221" t="s">
        <v>494</v>
      </c>
      <c r="D383" s="221" t="s">
        <v>155</v>
      </c>
      <c r="E383" s="222" t="s">
        <v>526</v>
      </c>
      <c r="F383" s="223" t="s">
        <v>527</v>
      </c>
      <c r="G383" s="224" t="s">
        <v>158</v>
      </c>
      <c r="H383" s="225">
        <v>911.28</v>
      </c>
      <c r="I383" s="226"/>
      <c r="J383" s="227">
        <f>ROUND(I383*H383,2)</f>
        <v>0</v>
      </c>
      <c r="K383" s="223" t="s">
        <v>159</v>
      </c>
      <c r="L383" s="72"/>
      <c r="M383" s="228" t="s">
        <v>22</v>
      </c>
      <c r="N383" s="229" t="s">
        <v>44</v>
      </c>
      <c r="O383" s="47"/>
      <c r="P383" s="230">
        <f>O383*H383</f>
        <v>0</v>
      </c>
      <c r="Q383" s="230">
        <v>0.00012</v>
      </c>
      <c r="R383" s="230">
        <f>Q383*H383</f>
        <v>0.1093536</v>
      </c>
      <c r="S383" s="230">
        <v>0</v>
      </c>
      <c r="T383" s="231">
        <f>S383*H383</f>
        <v>0</v>
      </c>
      <c r="AR383" s="24" t="s">
        <v>160</v>
      </c>
      <c r="AT383" s="24" t="s">
        <v>155</v>
      </c>
      <c r="AU383" s="24" t="s">
        <v>82</v>
      </c>
      <c r="AY383" s="24" t="s">
        <v>153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24" t="s">
        <v>24</v>
      </c>
      <c r="BK383" s="232">
        <f>ROUND(I383*H383,2)</f>
        <v>0</v>
      </c>
      <c r="BL383" s="24" t="s">
        <v>160</v>
      </c>
      <c r="BM383" s="24" t="s">
        <v>1352</v>
      </c>
    </row>
    <row r="384" spans="2:51" s="12" customFormat="1" ht="13.5">
      <c r="B384" s="244"/>
      <c r="C384" s="245"/>
      <c r="D384" s="235" t="s">
        <v>162</v>
      </c>
      <c r="E384" s="246" t="s">
        <v>22</v>
      </c>
      <c r="F384" s="247" t="s">
        <v>1353</v>
      </c>
      <c r="G384" s="245"/>
      <c r="H384" s="248">
        <v>381.9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AT384" s="254" t="s">
        <v>162</v>
      </c>
      <c r="AU384" s="254" t="s">
        <v>82</v>
      </c>
      <c r="AV384" s="12" t="s">
        <v>82</v>
      </c>
      <c r="AW384" s="12" t="s">
        <v>37</v>
      </c>
      <c r="AX384" s="12" t="s">
        <v>73</v>
      </c>
      <c r="AY384" s="254" t="s">
        <v>153</v>
      </c>
    </row>
    <row r="385" spans="2:51" s="12" customFormat="1" ht="13.5">
      <c r="B385" s="244"/>
      <c r="C385" s="245"/>
      <c r="D385" s="235" t="s">
        <v>162</v>
      </c>
      <c r="E385" s="246" t="s">
        <v>22</v>
      </c>
      <c r="F385" s="247" t="s">
        <v>1354</v>
      </c>
      <c r="G385" s="245"/>
      <c r="H385" s="248">
        <v>73.74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AT385" s="254" t="s">
        <v>162</v>
      </c>
      <c r="AU385" s="254" t="s">
        <v>82</v>
      </c>
      <c r="AV385" s="12" t="s">
        <v>82</v>
      </c>
      <c r="AW385" s="12" t="s">
        <v>37</v>
      </c>
      <c r="AX385" s="12" t="s">
        <v>73</v>
      </c>
      <c r="AY385" s="254" t="s">
        <v>153</v>
      </c>
    </row>
    <row r="386" spans="2:51" s="14" customFormat="1" ht="13.5">
      <c r="B386" s="278"/>
      <c r="C386" s="279"/>
      <c r="D386" s="235" t="s">
        <v>162</v>
      </c>
      <c r="E386" s="280" t="s">
        <v>22</v>
      </c>
      <c r="F386" s="281" t="s">
        <v>426</v>
      </c>
      <c r="G386" s="279"/>
      <c r="H386" s="282">
        <v>455.64</v>
      </c>
      <c r="I386" s="283"/>
      <c r="J386" s="279"/>
      <c r="K386" s="279"/>
      <c r="L386" s="284"/>
      <c r="M386" s="285"/>
      <c r="N386" s="286"/>
      <c r="O386" s="286"/>
      <c r="P386" s="286"/>
      <c r="Q386" s="286"/>
      <c r="R386" s="286"/>
      <c r="S386" s="286"/>
      <c r="T386" s="287"/>
      <c r="AT386" s="288" t="s">
        <v>162</v>
      </c>
      <c r="AU386" s="288" t="s">
        <v>82</v>
      </c>
      <c r="AV386" s="14" t="s">
        <v>173</v>
      </c>
      <c r="AW386" s="14" t="s">
        <v>37</v>
      </c>
      <c r="AX386" s="14" t="s">
        <v>73</v>
      </c>
      <c r="AY386" s="288" t="s">
        <v>153</v>
      </c>
    </row>
    <row r="387" spans="2:51" s="12" customFormat="1" ht="13.5">
      <c r="B387" s="244"/>
      <c r="C387" s="245"/>
      <c r="D387" s="235" t="s">
        <v>162</v>
      </c>
      <c r="E387" s="246" t="s">
        <v>22</v>
      </c>
      <c r="F387" s="247" t="s">
        <v>1355</v>
      </c>
      <c r="G387" s="245"/>
      <c r="H387" s="248">
        <v>455.64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AT387" s="254" t="s">
        <v>162</v>
      </c>
      <c r="AU387" s="254" t="s">
        <v>82</v>
      </c>
      <c r="AV387" s="12" t="s">
        <v>82</v>
      </c>
      <c r="AW387" s="12" t="s">
        <v>37</v>
      </c>
      <c r="AX387" s="12" t="s">
        <v>73</v>
      </c>
      <c r="AY387" s="254" t="s">
        <v>153</v>
      </c>
    </row>
    <row r="388" spans="2:51" s="13" customFormat="1" ht="13.5">
      <c r="B388" s="255"/>
      <c r="C388" s="256"/>
      <c r="D388" s="235" t="s">
        <v>162</v>
      </c>
      <c r="E388" s="257" t="s">
        <v>22</v>
      </c>
      <c r="F388" s="258" t="s">
        <v>172</v>
      </c>
      <c r="G388" s="256"/>
      <c r="H388" s="259">
        <v>911.28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AT388" s="265" t="s">
        <v>162</v>
      </c>
      <c r="AU388" s="265" t="s">
        <v>82</v>
      </c>
      <c r="AV388" s="13" t="s">
        <v>160</v>
      </c>
      <c r="AW388" s="13" t="s">
        <v>37</v>
      </c>
      <c r="AX388" s="13" t="s">
        <v>24</v>
      </c>
      <c r="AY388" s="265" t="s">
        <v>153</v>
      </c>
    </row>
    <row r="389" spans="2:65" s="1" customFormat="1" ht="16.5" customHeight="1">
      <c r="B389" s="46"/>
      <c r="C389" s="221" t="s">
        <v>382</v>
      </c>
      <c r="D389" s="221" t="s">
        <v>155</v>
      </c>
      <c r="E389" s="222" t="s">
        <v>532</v>
      </c>
      <c r="F389" s="223" t="s">
        <v>533</v>
      </c>
      <c r="G389" s="224" t="s">
        <v>158</v>
      </c>
      <c r="H389" s="225">
        <v>2027.536</v>
      </c>
      <c r="I389" s="226"/>
      <c r="J389" s="227">
        <f>ROUND(I389*H389,2)</f>
        <v>0</v>
      </c>
      <c r="K389" s="223" t="s">
        <v>159</v>
      </c>
      <c r="L389" s="72"/>
      <c r="M389" s="228" t="s">
        <v>22</v>
      </c>
      <c r="N389" s="229" t="s">
        <v>44</v>
      </c>
      <c r="O389" s="47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AR389" s="24" t="s">
        <v>160</v>
      </c>
      <c r="AT389" s="24" t="s">
        <v>155</v>
      </c>
      <c r="AU389" s="24" t="s">
        <v>82</v>
      </c>
      <c r="AY389" s="24" t="s">
        <v>153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24" t="s">
        <v>24</v>
      </c>
      <c r="BK389" s="232">
        <f>ROUND(I389*H389,2)</f>
        <v>0</v>
      </c>
      <c r="BL389" s="24" t="s">
        <v>160</v>
      </c>
      <c r="BM389" s="24" t="s">
        <v>1356</v>
      </c>
    </row>
    <row r="390" spans="2:51" s="11" customFormat="1" ht="13.5">
      <c r="B390" s="233"/>
      <c r="C390" s="234"/>
      <c r="D390" s="235" t="s">
        <v>162</v>
      </c>
      <c r="E390" s="236" t="s">
        <v>22</v>
      </c>
      <c r="F390" s="237" t="s">
        <v>1321</v>
      </c>
      <c r="G390" s="234"/>
      <c r="H390" s="236" t="s">
        <v>22</v>
      </c>
      <c r="I390" s="238"/>
      <c r="J390" s="234"/>
      <c r="K390" s="234"/>
      <c r="L390" s="239"/>
      <c r="M390" s="240"/>
      <c r="N390" s="241"/>
      <c r="O390" s="241"/>
      <c r="P390" s="241"/>
      <c r="Q390" s="241"/>
      <c r="R390" s="241"/>
      <c r="S390" s="241"/>
      <c r="T390" s="242"/>
      <c r="AT390" s="243" t="s">
        <v>162</v>
      </c>
      <c r="AU390" s="243" t="s">
        <v>82</v>
      </c>
      <c r="AV390" s="11" t="s">
        <v>24</v>
      </c>
      <c r="AW390" s="11" t="s">
        <v>37</v>
      </c>
      <c r="AX390" s="11" t="s">
        <v>73</v>
      </c>
      <c r="AY390" s="243" t="s">
        <v>153</v>
      </c>
    </row>
    <row r="391" spans="2:51" s="11" customFormat="1" ht="13.5">
      <c r="B391" s="233"/>
      <c r="C391" s="234"/>
      <c r="D391" s="235" t="s">
        <v>162</v>
      </c>
      <c r="E391" s="236" t="s">
        <v>22</v>
      </c>
      <c r="F391" s="237" t="s">
        <v>1199</v>
      </c>
      <c r="G391" s="234"/>
      <c r="H391" s="236" t="s">
        <v>22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162</v>
      </c>
      <c r="AU391" s="243" t="s">
        <v>82</v>
      </c>
      <c r="AV391" s="11" t="s">
        <v>24</v>
      </c>
      <c r="AW391" s="11" t="s">
        <v>37</v>
      </c>
      <c r="AX391" s="11" t="s">
        <v>73</v>
      </c>
      <c r="AY391" s="243" t="s">
        <v>153</v>
      </c>
    </row>
    <row r="392" spans="2:51" s="11" customFormat="1" ht="13.5">
      <c r="B392" s="233"/>
      <c r="C392" s="234"/>
      <c r="D392" s="235" t="s">
        <v>162</v>
      </c>
      <c r="E392" s="236" t="s">
        <v>22</v>
      </c>
      <c r="F392" s="237" t="s">
        <v>1322</v>
      </c>
      <c r="G392" s="234"/>
      <c r="H392" s="236" t="s">
        <v>22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AT392" s="243" t="s">
        <v>162</v>
      </c>
      <c r="AU392" s="243" t="s">
        <v>82</v>
      </c>
      <c r="AV392" s="11" t="s">
        <v>24</v>
      </c>
      <c r="AW392" s="11" t="s">
        <v>37</v>
      </c>
      <c r="AX392" s="11" t="s">
        <v>73</v>
      </c>
      <c r="AY392" s="243" t="s">
        <v>153</v>
      </c>
    </row>
    <row r="393" spans="2:51" s="12" customFormat="1" ht="13.5">
      <c r="B393" s="244"/>
      <c r="C393" s="245"/>
      <c r="D393" s="235" t="s">
        <v>162</v>
      </c>
      <c r="E393" s="246" t="s">
        <v>22</v>
      </c>
      <c r="F393" s="247" t="s">
        <v>1323</v>
      </c>
      <c r="G393" s="245"/>
      <c r="H393" s="248">
        <v>785.103</v>
      </c>
      <c r="I393" s="249"/>
      <c r="J393" s="245"/>
      <c r="K393" s="245"/>
      <c r="L393" s="250"/>
      <c r="M393" s="251"/>
      <c r="N393" s="252"/>
      <c r="O393" s="252"/>
      <c r="P393" s="252"/>
      <c r="Q393" s="252"/>
      <c r="R393" s="252"/>
      <c r="S393" s="252"/>
      <c r="T393" s="253"/>
      <c r="AT393" s="254" t="s">
        <v>162</v>
      </c>
      <c r="AU393" s="254" t="s">
        <v>82</v>
      </c>
      <c r="AV393" s="12" t="s">
        <v>82</v>
      </c>
      <c r="AW393" s="12" t="s">
        <v>37</v>
      </c>
      <c r="AX393" s="12" t="s">
        <v>73</v>
      </c>
      <c r="AY393" s="254" t="s">
        <v>153</v>
      </c>
    </row>
    <row r="394" spans="2:51" s="12" customFormat="1" ht="13.5">
      <c r="B394" s="244"/>
      <c r="C394" s="245"/>
      <c r="D394" s="235" t="s">
        <v>162</v>
      </c>
      <c r="E394" s="246" t="s">
        <v>22</v>
      </c>
      <c r="F394" s="247" t="s">
        <v>1324</v>
      </c>
      <c r="G394" s="245"/>
      <c r="H394" s="248">
        <v>-0.251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AT394" s="254" t="s">
        <v>162</v>
      </c>
      <c r="AU394" s="254" t="s">
        <v>82</v>
      </c>
      <c r="AV394" s="12" t="s">
        <v>82</v>
      </c>
      <c r="AW394" s="12" t="s">
        <v>37</v>
      </c>
      <c r="AX394" s="12" t="s">
        <v>73</v>
      </c>
      <c r="AY394" s="254" t="s">
        <v>153</v>
      </c>
    </row>
    <row r="395" spans="2:51" s="12" customFormat="1" ht="13.5">
      <c r="B395" s="244"/>
      <c r="C395" s="245"/>
      <c r="D395" s="235" t="s">
        <v>162</v>
      </c>
      <c r="E395" s="246" t="s">
        <v>22</v>
      </c>
      <c r="F395" s="247" t="s">
        <v>1325</v>
      </c>
      <c r="G395" s="245"/>
      <c r="H395" s="248">
        <v>303.063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AT395" s="254" t="s">
        <v>162</v>
      </c>
      <c r="AU395" s="254" t="s">
        <v>82</v>
      </c>
      <c r="AV395" s="12" t="s">
        <v>82</v>
      </c>
      <c r="AW395" s="12" t="s">
        <v>37</v>
      </c>
      <c r="AX395" s="12" t="s">
        <v>73</v>
      </c>
      <c r="AY395" s="254" t="s">
        <v>153</v>
      </c>
    </row>
    <row r="396" spans="2:51" s="11" customFormat="1" ht="13.5">
      <c r="B396" s="233"/>
      <c r="C396" s="234"/>
      <c r="D396" s="235" t="s">
        <v>162</v>
      </c>
      <c r="E396" s="236" t="s">
        <v>22</v>
      </c>
      <c r="F396" s="237" t="s">
        <v>1203</v>
      </c>
      <c r="G396" s="234"/>
      <c r="H396" s="236" t="s">
        <v>22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AT396" s="243" t="s">
        <v>162</v>
      </c>
      <c r="AU396" s="243" t="s">
        <v>82</v>
      </c>
      <c r="AV396" s="11" t="s">
        <v>24</v>
      </c>
      <c r="AW396" s="11" t="s">
        <v>37</v>
      </c>
      <c r="AX396" s="11" t="s">
        <v>73</v>
      </c>
      <c r="AY396" s="243" t="s">
        <v>153</v>
      </c>
    </row>
    <row r="397" spans="2:51" s="11" customFormat="1" ht="13.5">
      <c r="B397" s="233"/>
      <c r="C397" s="234"/>
      <c r="D397" s="235" t="s">
        <v>162</v>
      </c>
      <c r="E397" s="236" t="s">
        <v>22</v>
      </c>
      <c r="F397" s="237" t="s">
        <v>1326</v>
      </c>
      <c r="G397" s="234"/>
      <c r="H397" s="236" t="s">
        <v>22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162</v>
      </c>
      <c r="AU397" s="243" t="s">
        <v>82</v>
      </c>
      <c r="AV397" s="11" t="s">
        <v>24</v>
      </c>
      <c r="AW397" s="11" t="s">
        <v>37</v>
      </c>
      <c r="AX397" s="11" t="s">
        <v>73</v>
      </c>
      <c r="AY397" s="243" t="s">
        <v>153</v>
      </c>
    </row>
    <row r="398" spans="2:51" s="12" customFormat="1" ht="13.5">
      <c r="B398" s="244"/>
      <c r="C398" s="245"/>
      <c r="D398" s="235" t="s">
        <v>162</v>
      </c>
      <c r="E398" s="246" t="s">
        <v>22</v>
      </c>
      <c r="F398" s="247" t="s">
        <v>1327</v>
      </c>
      <c r="G398" s="245"/>
      <c r="H398" s="248">
        <v>870.025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AT398" s="254" t="s">
        <v>162</v>
      </c>
      <c r="AU398" s="254" t="s">
        <v>82</v>
      </c>
      <c r="AV398" s="12" t="s">
        <v>82</v>
      </c>
      <c r="AW398" s="12" t="s">
        <v>37</v>
      </c>
      <c r="AX398" s="12" t="s">
        <v>73</v>
      </c>
      <c r="AY398" s="254" t="s">
        <v>153</v>
      </c>
    </row>
    <row r="399" spans="2:51" s="11" customFormat="1" ht="13.5">
      <c r="B399" s="233"/>
      <c r="C399" s="234"/>
      <c r="D399" s="235" t="s">
        <v>162</v>
      </c>
      <c r="E399" s="236" t="s">
        <v>22</v>
      </c>
      <c r="F399" s="237" t="s">
        <v>1201</v>
      </c>
      <c r="G399" s="234"/>
      <c r="H399" s="236" t="s">
        <v>22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162</v>
      </c>
      <c r="AU399" s="243" t="s">
        <v>82</v>
      </c>
      <c r="AV399" s="11" t="s">
        <v>24</v>
      </c>
      <c r="AW399" s="11" t="s">
        <v>37</v>
      </c>
      <c r="AX399" s="11" t="s">
        <v>73</v>
      </c>
      <c r="AY399" s="243" t="s">
        <v>153</v>
      </c>
    </row>
    <row r="400" spans="2:51" s="11" customFormat="1" ht="13.5">
      <c r="B400" s="233"/>
      <c r="C400" s="234"/>
      <c r="D400" s="235" t="s">
        <v>162</v>
      </c>
      <c r="E400" s="236" t="s">
        <v>22</v>
      </c>
      <c r="F400" s="237" t="s">
        <v>1328</v>
      </c>
      <c r="G400" s="234"/>
      <c r="H400" s="236" t="s">
        <v>22</v>
      </c>
      <c r="I400" s="238"/>
      <c r="J400" s="234"/>
      <c r="K400" s="234"/>
      <c r="L400" s="239"/>
      <c r="M400" s="240"/>
      <c r="N400" s="241"/>
      <c r="O400" s="241"/>
      <c r="P400" s="241"/>
      <c r="Q400" s="241"/>
      <c r="R400" s="241"/>
      <c r="S400" s="241"/>
      <c r="T400" s="242"/>
      <c r="AT400" s="243" t="s">
        <v>162</v>
      </c>
      <c r="AU400" s="243" t="s">
        <v>82</v>
      </c>
      <c r="AV400" s="11" t="s">
        <v>24</v>
      </c>
      <c r="AW400" s="11" t="s">
        <v>37</v>
      </c>
      <c r="AX400" s="11" t="s">
        <v>73</v>
      </c>
      <c r="AY400" s="243" t="s">
        <v>153</v>
      </c>
    </row>
    <row r="401" spans="2:51" s="12" customFormat="1" ht="13.5">
      <c r="B401" s="244"/>
      <c r="C401" s="245"/>
      <c r="D401" s="235" t="s">
        <v>162</v>
      </c>
      <c r="E401" s="246" t="s">
        <v>22</v>
      </c>
      <c r="F401" s="247" t="s">
        <v>1329</v>
      </c>
      <c r="G401" s="245"/>
      <c r="H401" s="248">
        <v>359.496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AT401" s="254" t="s">
        <v>162</v>
      </c>
      <c r="AU401" s="254" t="s">
        <v>82</v>
      </c>
      <c r="AV401" s="12" t="s">
        <v>82</v>
      </c>
      <c r="AW401" s="12" t="s">
        <v>37</v>
      </c>
      <c r="AX401" s="12" t="s">
        <v>73</v>
      </c>
      <c r="AY401" s="254" t="s">
        <v>153</v>
      </c>
    </row>
    <row r="402" spans="2:51" s="11" customFormat="1" ht="13.5">
      <c r="B402" s="233"/>
      <c r="C402" s="234"/>
      <c r="D402" s="235" t="s">
        <v>162</v>
      </c>
      <c r="E402" s="236" t="s">
        <v>22</v>
      </c>
      <c r="F402" s="237" t="s">
        <v>1226</v>
      </c>
      <c r="G402" s="234"/>
      <c r="H402" s="236" t="s">
        <v>22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162</v>
      </c>
      <c r="AU402" s="243" t="s">
        <v>82</v>
      </c>
      <c r="AV402" s="11" t="s">
        <v>24</v>
      </c>
      <c r="AW402" s="11" t="s">
        <v>37</v>
      </c>
      <c r="AX402" s="11" t="s">
        <v>73</v>
      </c>
      <c r="AY402" s="243" t="s">
        <v>153</v>
      </c>
    </row>
    <row r="403" spans="2:51" s="11" customFormat="1" ht="13.5">
      <c r="B403" s="233"/>
      <c r="C403" s="234"/>
      <c r="D403" s="235" t="s">
        <v>162</v>
      </c>
      <c r="E403" s="236" t="s">
        <v>22</v>
      </c>
      <c r="F403" s="237" t="s">
        <v>1330</v>
      </c>
      <c r="G403" s="234"/>
      <c r="H403" s="236" t="s">
        <v>22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162</v>
      </c>
      <c r="AU403" s="243" t="s">
        <v>82</v>
      </c>
      <c r="AV403" s="11" t="s">
        <v>24</v>
      </c>
      <c r="AW403" s="11" t="s">
        <v>37</v>
      </c>
      <c r="AX403" s="11" t="s">
        <v>73</v>
      </c>
      <c r="AY403" s="243" t="s">
        <v>153</v>
      </c>
    </row>
    <row r="404" spans="2:51" s="12" customFormat="1" ht="13.5">
      <c r="B404" s="244"/>
      <c r="C404" s="245"/>
      <c r="D404" s="235" t="s">
        <v>162</v>
      </c>
      <c r="E404" s="246" t="s">
        <v>22</v>
      </c>
      <c r="F404" s="247" t="s">
        <v>1331</v>
      </c>
      <c r="G404" s="245"/>
      <c r="H404" s="248">
        <v>69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AT404" s="254" t="s">
        <v>162</v>
      </c>
      <c r="AU404" s="254" t="s">
        <v>82</v>
      </c>
      <c r="AV404" s="12" t="s">
        <v>82</v>
      </c>
      <c r="AW404" s="12" t="s">
        <v>37</v>
      </c>
      <c r="AX404" s="12" t="s">
        <v>73</v>
      </c>
      <c r="AY404" s="254" t="s">
        <v>153</v>
      </c>
    </row>
    <row r="405" spans="2:51" s="12" customFormat="1" ht="13.5">
      <c r="B405" s="244"/>
      <c r="C405" s="245"/>
      <c r="D405" s="235" t="s">
        <v>162</v>
      </c>
      <c r="E405" s="246" t="s">
        <v>22</v>
      </c>
      <c r="F405" s="247" t="s">
        <v>1291</v>
      </c>
      <c r="G405" s="245"/>
      <c r="H405" s="248">
        <v>28.5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AT405" s="254" t="s">
        <v>162</v>
      </c>
      <c r="AU405" s="254" t="s">
        <v>82</v>
      </c>
      <c r="AV405" s="12" t="s">
        <v>82</v>
      </c>
      <c r="AW405" s="12" t="s">
        <v>37</v>
      </c>
      <c r="AX405" s="12" t="s">
        <v>73</v>
      </c>
      <c r="AY405" s="254" t="s">
        <v>153</v>
      </c>
    </row>
    <row r="406" spans="2:51" s="11" customFormat="1" ht="13.5">
      <c r="B406" s="233"/>
      <c r="C406" s="234"/>
      <c r="D406" s="235" t="s">
        <v>162</v>
      </c>
      <c r="E406" s="236" t="s">
        <v>22</v>
      </c>
      <c r="F406" s="237" t="s">
        <v>1294</v>
      </c>
      <c r="G406" s="234"/>
      <c r="H406" s="236" t="s">
        <v>22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162</v>
      </c>
      <c r="AU406" s="243" t="s">
        <v>82</v>
      </c>
      <c r="AV406" s="11" t="s">
        <v>24</v>
      </c>
      <c r="AW406" s="11" t="s">
        <v>37</v>
      </c>
      <c r="AX406" s="11" t="s">
        <v>73</v>
      </c>
      <c r="AY406" s="243" t="s">
        <v>153</v>
      </c>
    </row>
    <row r="407" spans="2:51" s="12" customFormat="1" ht="13.5">
      <c r="B407" s="244"/>
      <c r="C407" s="245"/>
      <c r="D407" s="235" t="s">
        <v>162</v>
      </c>
      <c r="E407" s="246" t="s">
        <v>22</v>
      </c>
      <c r="F407" s="247" t="s">
        <v>1295</v>
      </c>
      <c r="G407" s="245"/>
      <c r="H407" s="248">
        <v>-381.9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AT407" s="254" t="s">
        <v>162</v>
      </c>
      <c r="AU407" s="254" t="s">
        <v>82</v>
      </c>
      <c r="AV407" s="12" t="s">
        <v>82</v>
      </c>
      <c r="AW407" s="12" t="s">
        <v>37</v>
      </c>
      <c r="AX407" s="12" t="s">
        <v>73</v>
      </c>
      <c r="AY407" s="254" t="s">
        <v>153</v>
      </c>
    </row>
    <row r="408" spans="2:51" s="12" customFormat="1" ht="13.5">
      <c r="B408" s="244"/>
      <c r="C408" s="245"/>
      <c r="D408" s="235" t="s">
        <v>162</v>
      </c>
      <c r="E408" s="246" t="s">
        <v>22</v>
      </c>
      <c r="F408" s="247" t="s">
        <v>1296</v>
      </c>
      <c r="G408" s="245"/>
      <c r="H408" s="248">
        <v>-73.74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AT408" s="254" t="s">
        <v>162</v>
      </c>
      <c r="AU408" s="254" t="s">
        <v>82</v>
      </c>
      <c r="AV408" s="12" t="s">
        <v>82</v>
      </c>
      <c r="AW408" s="12" t="s">
        <v>37</v>
      </c>
      <c r="AX408" s="12" t="s">
        <v>73</v>
      </c>
      <c r="AY408" s="254" t="s">
        <v>153</v>
      </c>
    </row>
    <row r="409" spans="2:51" s="11" customFormat="1" ht="13.5">
      <c r="B409" s="233"/>
      <c r="C409" s="234"/>
      <c r="D409" s="235" t="s">
        <v>162</v>
      </c>
      <c r="E409" s="236" t="s">
        <v>22</v>
      </c>
      <c r="F409" s="237" t="s">
        <v>1332</v>
      </c>
      <c r="G409" s="234"/>
      <c r="H409" s="236" t="s">
        <v>22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162</v>
      </c>
      <c r="AU409" s="243" t="s">
        <v>82</v>
      </c>
      <c r="AV409" s="11" t="s">
        <v>24</v>
      </c>
      <c r="AW409" s="11" t="s">
        <v>37</v>
      </c>
      <c r="AX409" s="11" t="s">
        <v>73</v>
      </c>
      <c r="AY409" s="243" t="s">
        <v>153</v>
      </c>
    </row>
    <row r="410" spans="2:51" s="12" customFormat="1" ht="13.5">
      <c r="B410" s="244"/>
      <c r="C410" s="245"/>
      <c r="D410" s="235" t="s">
        <v>162</v>
      </c>
      <c r="E410" s="246" t="s">
        <v>22</v>
      </c>
      <c r="F410" s="247" t="s">
        <v>1333</v>
      </c>
      <c r="G410" s="245"/>
      <c r="H410" s="248">
        <v>68.24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AT410" s="254" t="s">
        <v>162</v>
      </c>
      <c r="AU410" s="254" t="s">
        <v>82</v>
      </c>
      <c r="AV410" s="12" t="s">
        <v>82</v>
      </c>
      <c r="AW410" s="12" t="s">
        <v>37</v>
      </c>
      <c r="AX410" s="12" t="s">
        <v>73</v>
      </c>
      <c r="AY410" s="254" t="s">
        <v>153</v>
      </c>
    </row>
    <row r="411" spans="2:51" s="13" customFormat="1" ht="13.5">
      <c r="B411" s="255"/>
      <c r="C411" s="256"/>
      <c r="D411" s="235" t="s">
        <v>162</v>
      </c>
      <c r="E411" s="257" t="s">
        <v>22</v>
      </c>
      <c r="F411" s="258" t="s">
        <v>172</v>
      </c>
      <c r="G411" s="256"/>
      <c r="H411" s="259">
        <v>2027.536</v>
      </c>
      <c r="I411" s="260"/>
      <c r="J411" s="256"/>
      <c r="K411" s="256"/>
      <c r="L411" s="261"/>
      <c r="M411" s="262"/>
      <c r="N411" s="263"/>
      <c r="O411" s="263"/>
      <c r="P411" s="263"/>
      <c r="Q411" s="263"/>
      <c r="R411" s="263"/>
      <c r="S411" s="263"/>
      <c r="T411" s="264"/>
      <c r="AT411" s="265" t="s">
        <v>162</v>
      </c>
      <c r="AU411" s="265" t="s">
        <v>82</v>
      </c>
      <c r="AV411" s="13" t="s">
        <v>160</v>
      </c>
      <c r="AW411" s="13" t="s">
        <v>37</v>
      </c>
      <c r="AX411" s="13" t="s">
        <v>24</v>
      </c>
      <c r="AY411" s="265" t="s">
        <v>153</v>
      </c>
    </row>
    <row r="412" spans="2:65" s="1" customFormat="1" ht="25.5" customHeight="1">
      <c r="B412" s="46"/>
      <c r="C412" s="221" t="s">
        <v>389</v>
      </c>
      <c r="D412" s="221" t="s">
        <v>155</v>
      </c>
      <c r="E412" s="222" t="s">
        <v>536</v>
      </c>
      <c r="F412" s="223" t="s">
        <v>537</v>
      </c>
      <c r="G412" s="224" t="s">
        <v>158</v>
      </c>
      <c r="H412" s="225">
        <v>2027.536</v>
      </c>
      <c r="I412" s="226"/>
      <c r="J412" s="227">
        <f>ROUND(I412*H412,2)</f>
        <v>0</v>
      </c>
      <c r="K412" s="223" t="s">
        <v>22</v>
      </c>
      <c r="L412" s="72"/>
      <c r="M412" s="228" t="s">
        <v>22</v>
      </c>
      <c r="N412" s="229" t="s">
        <v>44</v>
      </c>
      <c r="O412" s="47"/>
      <c r="P412" s="230">
        <f>O412*H412</f>
        <v>0</v>
      </c>
      <c r="Q412" s="230">
        <v>0</v>
      </c>
      <c r="R412" s="230">
        <f>Q412*H412</f>
        <v>0</v>
      </c>
      <c r="S412" s="230">
        <v>0</v>
      </c>
      <c r="T412" s="231">
        <f>S412*H412</f>
        <v>0</v>
      </c>
      <c r="AR412" s="24" t="s">
        <v>160</v>
      </c>
      <c r="AT412" s="24" t="s">
        <v>155</v>
      </c>
      <c r="AU412" s="24" t="s">
        <v>82</v>
      </c>
      <c r="AY412" s="24" t="s">
        <v>153</v>
      </c>
      <c r="BE412" s="232">
        <f>IF(N412="základní",J412,0)</f>
        <v>0</v>
      </c>
      <c r="BF412" s="232">
        <f>IF(N412="snížená",J412,0)</f>
        <v>0</v>
      </c>
      <c r="BG412" s="232">
        <f>IF(N412="zákl. přenesená",J412,0)</f>
        <v>0</v>
      </c>
      <c r="BH412" s="232">
        <f>IF(N412="sníž. přenesená",J412,0)</f>
        <v>0</v>
      </c>
      <c r="BI412" s="232">
        <f>IF(N412="nulová",J412,0)</f>
        <v>0</v>
      </c>
      <c r="BJ412" s="24" t="s">
        <v>24</v>
      </c>
      <c r="BK412" s="232">
        <f>ROUND(I412*H412,2)</f>
        <v>0</v>
      </c>
      <c r="BL412" s="24" t="s">
        <v>160</v>
      </c>
      <c r="BM412" s="24" t="s">
        <v>1357</v>
      </c>
    </row>
    <row r="413" spans="2:51" s="11" customFormat="1" ht="13.5">
      <c r="B413" s="233"/>
      <c r="C413" s="234"/>
      <c r="D413" s="235" t="s">
        <v>162</v>
      </c>
      <c r="E413" s="236" t="s">
        <v>22</v>
      </c>
      <c r="F413" s="237" t="s">
        <v>1321</v>
      </c>
      <c r="G413" s="234"/>
      <c r="H413" s="236" t="s">
        <v>22</v>
      </c>
      <c r="I413" s="238"/>
      <c r="J413" s="234"/>
      <c r="K413" s="234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162</v>
      </c>
      <c r="AU413" s="243" t="s">
        <v>82</v>
      </c>
      <c r="AV413" s="11" t="s">
        <v>24</v>
      </c>
      <c r="AW413" s="11" t="s">
        <v>37</v>
      </c>
      <c r="AX413" s="11" t="s">
        <v>73</v>
      </c>
      <c r="AY413" s="243" t="s">
        <v>153</v>
      </c>
    </row>
    <row r="414" spans="2:51" s="11" customFormat="1" ht="13.5">
      <c r="B414" s="233"/>
      <c r="C414" s="234"/>
      <c r="D414" s="235" t="s">
        <v>162</v>
      </c>
      <c r="E414" s="236" t="s">
        <v>22</v>
      </c>
      <c r="F414" s="237" t="s">
        <v>1199</v>
      </c>
      <c r="G414" s="234"/>
      <c r="H414" s="236" t="s">
        <v>22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162</v>
      </c>
      <c r="AU414" s="243" t="s">
        <v>82</v>
      </c>
      <c r="AV414" s="11" t="s">
        <v>24</v>
      </c>
      <c r="AW414" s="11" t="s">
        <v>37</v>
      </c>
      <c r="AX414" s="11" t="s">
        <v>73</v>
      </c>
      <c r="AY414" s="243" t="s">
        <v>153</v>
      </c>
    </row>
    <row r="415" spans="2:51" s="11" customFormat="1" ht="13.5">
      <c r="B415" s="233"/>
      <c r="C415" s="234"/>
      <c r="D415" s="235" t="s">
        <v>162</v>
      </c>
      <c r="E415" s="236" t="s">
        <v>22</v>
      </c>
      <c r="F415" s="237" t="s">
        <v>1322</v>
      </c>
      <c r="G415" s="234"/>
      <c r="H415" s="236" t="s">
        <v>22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162</v>
      </c>
      <c r="AU415" s="243" t="s">
        <v>82</v>
      </c>
      <c r="AV415" s="11" t="s">
        <v>24</v>
      </c>
      <c r="AW415" s="11" t="s">
        <v>37</v>
      </c>
      <c r="AX415" s="11" t="s">
        <v>73</v>
      </c>
      <c r="AY415" s="243" t="s">
        <v>153</v>
      </c>
    </row>
    <row r="416" spans="2:51" s="12" customFormat="1" ht="13.5">
      <c r="B416" s="244"/>
      <c r="C416" s="245"/>
      <c r="D416" s="235" t="s">
        <v>162</v>
      </c>
      <c r="E416" s="246" t="s">
        <v>22</v>
      </c>
      <c r="F416" s="247" t="s">
        <v>1323</v>
      </c>
      <c r="G416" s="245"/>
      <c r="H416" s="248">
        <v>785.103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AT416" s="254" t="s">
        <v>162</v>
      </c>
      <c r="AU416" s="254" t="s">
        <v>82</v>
      </c>
      <c r="AV416" s="12" t="s">
        <v>82</v>
      </c>
      <c r="AW416" s="12" t="s">
        <v>37</v>
      </c>
      <c r="AX416" s="12" t="s">
        <v>73</v>
      </c>
      <c r="AY416" s="254" t="s">
        <v>153</v>
      </c>
    </row>
    <row r="417" spans="2:51" s="12" customFormat="1" ht="13.5">
      <c r="B417" s="244"/>
      <c r="C417" s="245"/>
      <c r="D417" s="235" t="s">
        <v>162</v>
      </c>
      <c r="E417" s="246" t="s">
        <v>22</v>
      </c>
      <c r="F417" s="247" t="s">
        <v>1324</v>
      </c>
      <c r="G417" s="245"/>
      <c r="H417" s="248">
        <v>-0.251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AT417" s="254" t="s">
        <v>162</v>
      </c>
      <c r="AU417" s="254" t="s">
        <v>82</v>
      </c>
      <c r="AV417" s="12" t="s">
        <v>82</v>
      </c>
      <c r="AW417" s="12" t="s">
        <v>37</v>
      </c>
      <c r="AX417" s="12" t="s">
        <v>73</v>
      </c>
      <c r="AY417" s="254" t="s">
        <v>153</v>
      </c>
    </row>
    <row r="418" spans="2:51" s="12" customFormat="1" ht="13.5">
      <c r="B418" s="244"/>
      <c r="C418" s="245"/>
      <c r="D418" s="235" t="s">
        <v>162</v>
      </c>
      <c r="E418" s="246" t="s">
        <v>22</v>
      </c>
      <c r="F418" s="247" t="s">
        <v>1325</v>
      </c>
      <c r="G418" s="245"/>
      <c r="H418" s="248">
        <v>303.063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AT418" s="254" t="s">
        <v>162</v>
      </c>
      <c r="AU418" s="254" t="s">
        <v>82</v>
      </c>
      <c r="AV418" s="12" t="s">
        <v>82</v>
      </c>
      <c r="AW418" s="12" t="s">
        <v>37</v>
      </c>
      <c r="AX418" s="12" t="s">
        <v>73</v>
      </c>
      <c r="AY418" s="254" t="s">
        <v>153</v>
      </c>
    </row>
    <row r="419" spans="2:51" s="11" customFormat="1" ht="13.5">
      <c r="B419" s="233"/>
      <c r="C419" s="234"/>
      <c r="D419" s="235" t="s">
        <v>162</v>
      </c>
      <c r="E419" s="236" t="s">
        <v>22</v>
      </c>
      <c r="F419" s="237" t="s">
        <v>1203</v>
      </c>
      <c r="G419" s="234"/>
      <c r="H419" s="236" t="s">
        <v>22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AT419" s="243" t="s">
        <v>162</v>
      </c>
      <c r="AU419" s="243" t="s">
        <v>82</v>
      </c>
      <c r="AV419" s="11" t="s">
        <v>24</v>
      </c>
      <c r="AW419" s="11" t="s">
        <v>37</v>
      </c>
      <c r="AX419" s="11" t="s">
        <v>73</v>
      </c>
      <c r="AY419" s="243" t="s">
        <v>153</v>
      </c>
    </row>
    <row r="420" spans="2:51" s="11" customFormat="1" ht="13.5">
      <c r="B420" s="233"/>
      <c r="C420" s="234"/>
      <c r="D420" s="235" t="s">
        <v>162</v>
      </c>
      <c r="E420" s="236" t="s">
        <v>22</v>
      </c>
      <c r="F420" s="237" t="s">
        <v>1326</v>
      </c>
      <c r="G420" s="234"/>
      <c r="H420" s="236" t="s">
        <v>22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162</v>
      </c>
      <c r="AU420" s="243" t="s">
        <v>82</v>
      </c>
      <c r="AV420" s="11" t="s">
        <v>24</v>
      </c>
      <c r="AW420" s="11" t="s">
        <v>37</v>
      </c>
      <c r="AX420" s="11" t="s">
        <v>73</v>
      </c>
      <c r="AY420" s="243" t="s">
        <v>153</v>
      </c>
    </row>
    <row r="421" spans="2:51" s="12" customFormat="1" ht="13.5">
      <c r="B421" s="244"/>
      <c r="C421" s="245"/>
      <c r="D421" s="235" t="s">
        <v>162</v>
      </c>
      <c r="E421" s="246" t="s">
        <v>22</v>
      </c>
      <c r="F421" s="247" t="s">
        <v>1327</v>
      </c>
      <c r="G421" s="245"/>
      <c r="H421" s="248">
        <v>870.025</v>
      </c>
      <c r="I421" s="249"/>
      <c r="J421" s="245"/>
      <c r="K421" s="245"/>
      <c r="L421" s="250"/>
      <c r="M421" s="251"/>
      <c r="N421" s="252"/>
      <c r="O421" s="252"/>
      <c r="P421" s="252"/>
      <c r="Q421" s="252"/>
      <c r="R421" s="252"/>
      <c r="S421" s="252"/>
      <c r="T421" s="253"/>
      <c r="AT421" s="254" t="s">
        <v>162</v>
      </c>
      <c r="AU421" s="254" t="s">
        <v>82</v>
      </c>
      <c r="AV421" s="12" t="s">
        <v>82</v>
      </c>
      <c r="AW421" s="12" t="s">
        <v>37</v>
      </c>
      <c r="AX421" s="12" t="s">
        <v>73</v>
      </c>
      <c r="AY421" s="254" t="s">
        <v>153</v>
      </c>
    </row>
    <row r="422" spans="2:51" s="11" customFormat="1" ht="13.5">
      <c r="B422" s="233"/>
      <c r="C422" s="234"/>
      <c r="D422" s="235" t="s">
        <v>162</v>
      </c>
      <c r="E422" s="236" t="s">
        <v>22</v>
      </c>
      <c r="F422" s="237" t="s">
        <v>1201</v>
      </c>
      <c r="G422" s="234"/>
      <c r="H422" s="236" t="s">
        <v>22</v>
      </c>
      <c r="I422" s="238"/>
      <c r="J422" s="234"/>
      <c r="K422" s="234"/>
      <c r="L422" s="239"/>
      <c r="M422" s="240"/>
      <c r="N422" s="241"/>
      <c r="O422" s="241"/>
      <c r="P422" s="241"/>
      <c r="Q422" s="241"/>
      <c r="R422" s="241"/>
      <c r="S422" s="241"/>
      <c r="T422" s="242"/>
      <c r="AT422" s="243" t="s">
        <v>162</v>
      </c>
      <c r="AU422" s="243" t="s">
        <v>82</v>
      </c>
      <c r="AV422" s="11" t="s">
        <v>24</v>
      </c>
      <c r="AW422" s="11" t="s">
        <v>37</v>
      </c>
      <c r="AX422" s="11" t="s">
        <v>73</v>
      </c>
      <c r="AY422" s="243" t="s">
        <v>153</v>
      </c>
    </row>
    <row r="423" spans="2:51" s="11" customFormat="1" ht="13.5">
      <c r="B423" s="233"/>
      <c r="C423" s="234"/>
      <c r="D423" s="235" t="s">
        <v>162</v>
      </c>
      <c r="E423" s="236" t="s">
        <v>22</v>
      </c>
      <c r="F423" s="237" t="s">
        <v>1328</v>
      </c>
      <c r="G423" s="234"/>
      <c r="H423" s="236" t="s">
        <v>22</v>
      </c>
      <c r="I423" s="238"/>
      <c r="J423" s="234"/>
      <c r="K423" s="234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162</v>
      </c>
      <c r="AU423" s="243" t="s">
        <v>82</v>
      </c>
      <c r="AV423" s="11" t="s">
        <v>24</v>
      </c>
      <c r="AW423" s="11" t="s">
        <v>37</v>
      </c>
      <c r="AX423" s="11" t="s">
        <v>73</v>
      </c>
      <c r="AY423" s="243" t="s">
        <v>153</v>
      </c>
    </row>
    <row r="424" spans="2:51" s="12" customFormat="1" ht="13.5">
      <c r="B424" s="244"/>
      <c r="C424" s="245"/>
      <c r="D424" s="235" t="s">
        <v>162</v>
      </c>
      <c r="E424" s="246" t="s">
        <v>22</v>
      </c>
      <c r="F424" s="247" t="s">
        <v>1329</v>
      </c>
      <c r="G424" s="245"/>
      <c r="H424" s="248">
        <v>359.496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AT424" s="254" t="s">
        <v>162</v>
      </c>
      <c r="AU424" s="254" t="s">
        <v>82</v>
      </c>
      <c r="AV424" s="12" t="s">
        <v>82</v>
      </c>
      <c r="AW424" s="12" t="s">
        <v>37</v>
      </c>
      <c r="AX424" s="12" t="s">
        <v>73</v>
      </c>
      <c r="AY424" s="254" t="s">
        <v>153</v>
      </c>
    </row>
    <row r="425" spans="2:51" s="11" customFormat="1" ht="13.5">
      <c r="B425" s="233"/>
      <c r="C425" s="234"/>
      <c r="D425" s="235" t="s">
        <v>162</v>
      </c>
      <c r="E425" s="236" t="s">
        <v>22</v>
      </c>
      <c r="F425" s="237" t="s">
        <v>1226</v>
      </c>
      <c r="G425" s="234"/>
      <c r="H425" s="236" t="s">
        <v>22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162</v>
      </c>
      <c r="AU425" s="243" t="s">
        <v>82</v>
      </c>
      <c r="AV425" s="11" t="s">
        <v>24</v>
      </c>
      <c r="AW425" s="11" t="s">
        <v>37</v>
      </c>
      <c r="AX425" s="11" t="s">
        <v>73</v>
      </c>
      <c r="AY425" s="243" t="s">
        <v>153</v>
      </c>
    </row>
    <row r="426" spans="2:51" s="11" customFormat="1" ht="13.5">
      <c r="B426" s="233"/>
      <c r="C426" s="234"/>
      <c r="D426" s="235" t="s">
        <v>162</v>
      </c>
      <c r="E426" s="236" t="s">
        <v>22</v>
      </c>
      <c r="F426" s="237" t="s">
        <v>1330</v>
      </c>
      <c r="G426" s="234"/>
      <c r="H426" s="236" t="s">
        <v>22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162</v>
      </c>
      <c r="AU426" s="243" t="s">
        <v>82</v>
      </c>
      <c r="AV426" s="11" t="s">
        <v>24</v>
      </c>
      <c r="AW426" s="11" t="s">
        <v>37</v>
      </c>
      <c r="AX426" s="11" t="s">
        <v>73</v>
      </c>
      <c r="AY426" s="243" t="s">
        <v>153</v>
      </c>
    </row>
    <row r="427" spans="2:51" s="12" customFormat="1" ht="13.5">
      <c r="B427" s="244"/>
      <c r="C427" s="245"/>
      <c r="D427" s="235" t="s">
        <v>162</v>
      </c>
      <c r="E427" s="246" t="s">
        <v>22</v>
      </c>
      <c r="F427" s="247" t="s">
        <v>1331</v>
      </c>
      <c r="G427" s="245"/>
      <c r="H427" s="248">
        <v>69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AT427" s="254" t="s">
        <v>162</v>
      </c>
      <c r="AU427" s="254" t="s">
        <v>82</v>
      </c>
      <c r="AV427" s="12" t="s">
        <v>82</v>
      </c>
      <c r="AW427" s="12" t="s">
        <v>37</v>
      </c>
      <c r="AX427" s="12" t="s">
        <v>73</v>
      </c>
      <c r="AY427" s="254" t="s">
        <v>153</v>
      </c>
    </row>
    <row r="428" spans="2:51" s="12" customFormat="1" ht="13.5">
      <c r="B428" s="244"/>
      <c r="C428" s="245"/>
      <c r="D428" s="235" t="s">
        <v>162</v>
      </c>
      <c r="E428" s="246" t="s">
        <v>22</v>
      </c>
      <c r="F428" s="247" t="s">
        <v>1291</v>
      </c>
      <c r="G428" s="245"/>
      <c r="H428" s="248">
        <v>28.5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AT428" s="254" t="s">
        <v>162</v>
      </c>
      <c r="AU428" s="254" t="s">
        <v>82</v>
      </c>
      <c r="AV428" s="12" t="s">
        <v>82</v>
      </c>
      <c r="AW428" s="12" t="s">
        <v>37</v>
      </c>
      <c r="AX428" s="12" t="s">
        <v>73</v>
      </c>
      <c r="AY428" s="254" t="s">
        <v>153</v>
      </c>
    </row>
    <row r="429" spans="2:51" s="11" customFormat="1" ht="13.5">
      <c r="B429" s="233"/>
      <c r="C429" s="234"/>
      <c r="D429" s="235" t="s">
        <v>162</v>
      </c>
      <c r="E429" s="236" t="s">
        <v>22</v>
      </c>
      <c r="F429" s="237" t="s">
        <v>1294</v>
      </c>
      <c r="G429" s="234"/>
      <c r="H429" s="236" t="s">
        <v>22</v>
      </c>
      <c r="I429" s="238"/>
      <c r="J429" s="234"/>
      <c r="K429" s="234"/>
      <c r="L429" s="239"/>
      <c r="M429" s="240"/>
      <c r="N429" s="241"/>
      <c r="O429" s="241"/>
      <c r="P429" s="241"/>
      <c r="Q429" s="241"/>
      <c r="R429" s="241"/>
      <c r="S429" s="241"/>
      <c r="T429" s="242"/>
      <c r="AT429" s="243" t="s">
        <v>162</v>
      </c>
      <c r="AU429" s="243" t="s">
        <v>82</v>
      </c>
      <c r="AV429" s="11" t="s">
        <v>24</v>
      </c>
      <c r="AW429" s="11" t="s">
        <v>37</v>
      </c>
      <c r="AX429" s="11" t="s">
        <v>73</v>
      </c>
      <c r="AY429" s="243" t="s">
        <v>153</v>
      </c>
    </row>
    <row r="430" spans="2:51" s="12" customFormat="1" ht="13.5">
      <c r="B430" s="244"/>
      <c r="C430" s="245"/>
      <c r="D430" s="235" t="s">
        <v>162</v>
      </c>
      <c r="E430" s="246" t="s">
        <v>22</v>
      </c>
      <c r="F430" s="247" t="s">
        <v>1295</v>
      </c>
      <c r="G430" s="245"/>
      <c r="H430" s="248">
        <v>-381.9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AT430" s="254" t="s">
        <v>162</v>
      </c>
      <c r="AU430" s="254" t="s">
        <v>82</v>
      </c>
      <c r="AV430" s="12" t="s">
        <v>82</v>
      </c>
      <c r="AW430" s="12" t="s">
        <v>37</v>
      </c>
      <c r="AX430" s="12" t="s">
        <v>73</v>
      </c>
      <c r="AY430" s="254" t="s">
        <v>153</v>
      </c>
    </row>
    <row r="431" spans="2:51" s="12" customFormat="1" ht="13.5">
      <c r="B431" s="244"/>
      <c r="C431" s="245"/>
      <c r="D431" s="235" t="s">
        <v>162</v>
      </c>
      <c r="E431" s="246" t="s">
        <v>22</v>
      </c>
      <c r="F431" s="247" t="s">
        <v>1296</v>
      </c>
      <c r="G431" s="245"/>
      <c r="H431" s="248">
        <v>-73.74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AT431" s="254" t="s">
        <v>162</v>
      </c>
      <c r="AU431" s="254" t="s">
        <v>82</v>
      </c>
      <c r="AV431" s="12" t="s">
        <v>82</v>
      </c>
      <c r="AW431" s="12" t="s">
        <v>37</v>
      </c>
      <c r="AX431" s="12" t="s">
        <v>73</v>
      </c>
      <c r="AY431" s="254" t="s">
        <v>153</v>
      </c>
    </row>
    <row r="432" spans="2:51" s="11" customFormat="1" ht="13.5">
      <c r="B432" s="233"/>
      <c r="C432" s="234"/>
      <c r="D432" s="235" t="s">
        <v>162</v>
      </c>
      <c r="E432" s="236" t="s">
        <v>22</v>
      </c>
      <c r="F432" s="237" t="s">
        <v>1332</v>
      </c>
      <c r="G432" s="234"/>
      <c r="H432" s="236" t="s">
        <v>22</v>
      </c>
      <c r="I432" s="238"/>
      <c r="J432" s="234"/>
      <c r="K432" s="234"/>
      <c r="L432" s="239"/>
      <c r="M432" s="240"/>
      <c r="N432" s="241"/>
      <c r="O432" s="241"/>
      <c r="P432" s="241"/>
      <c r="Q432" s="241"/>
      <c r="R432" s="241"/>
      <c r="S432" s="241"/>
      <c r="T432" s="242"/>
      <c r="AT432" s="243" t="s">
        <v>162</v>
      </c>
      <c r="AU432" s="243" t="s">
        <v>82</v>
      </c>
      <c r="AV432" s="11" t="s">
        <v>24</v>
      </c>
      <c r="AW432" s="11" t="s">
        <v>37</v>
      </c>
      <c r="AX432" s="11" t="s">
        <v>73</v>
      </c>
      <c r="AY432" s="243" t="s">
        <v>153</v>
      </c>
    </row>
    <row r="433" spans="2:51" s="12" customFormat="1" ht="13.5">
      <c r="B433" s="244"/>
      <c r="C433" s="245"/>
      <c r="D433" s="235" t="s">
        <v>162</v>
      </c>
      <c r="E433" s="246" t="s">
        <v>22</v>
      </c>
      <c r="F433" s="247" t="s">
        <v>1333</v>
      </c>
      <c r="G433" s="245"/>
      <c r="H433" s="248">
        <v>68.24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AT433" s="254" t="s">
        <v>162</v>
      </c>
      <c r="AU433" s="254" t="s">
        <v>82</v>
      </c>
      <c r="AV433" s="12" t="s">
        <v>82</v>
      </c>
      <c r="AW433" s="12" t="s">
        <v>37</v>
      </c>
      <c r="AX433" s="12" t="s">
        <v>73</v>
      </c>
      <c r="AY433" s="254" t="s">
        <v>153</v>
      </c>
    </row>
    <row r="434" spans="2:51" s="13" customFormat="1" ht="13.5">
      <c r="B434" s="255"/>
      <c r="C434" s="256"/>
      <c r="D434" s="235" t="s">
        <v>162</v>
      </c>
      <c r="E434" s="257" t="s">
        <v>22</v>
      </c>
      <c r="F434" s="258" t="s">
        <v>172</v>
      </c>
      <c r="G434" s="256"/>
      <c r="H434" s="259">
        <v>2027.536</v>
      </c>
      <c r="I434" s="260"/>
      <c r="J434" s="256"/>
      <c r="K434" s="256"/>
      <c r="L434" s="261"/>
      <c r="M434" s="262"/>
      <c r="N434" s="263"/>
      <c r="O434" s="263"/>
      <c r="P434" s="263"/>
      <c r="Q434" s="263"/>
      <c r="R434" s="263"/>
      <c r="S434" s="263"/>
      <c r="T434" s="264"/>
      <c r="AT434" s="265" t="s">
        <v>162</v>
      </c>
      <c r="AU434" s="265" t="s">
        <v>82</v>
      </c>
      <c r="AV434" s="13" t="s">
        <v>160</v>
      </c>
      <c r="AW434" s="13" t="s">
        <v>37</v>
      </c>
      <c r="AX434" s="13" t="s">
        <v>24</v>
      </c>
      <c r="AY434" s="265" t="s">
        <v>153</v>
      </c>
    </row>
    <row r="435" spans="2:63" s="10" customFormat="1" ht="29.85" customHeight="1">
      <c r="B435" s="205"/>
      <c r="C435" s="206"/>
      <c r="D435" s="207" t="s">
        <v>72</v>
      </c>
      <c r="E435" s="219" t="s">
        <v>510</v>
      </c>
      <c r="F435" s="219" t="s">
        <v>539</v>
      </c>
      <c r="G435" s="206"/>
      <c r="H435" s="206"/>
      <c r="I435" s="209"/>
      <c r="J435" s="220">
        <f>BK435</f>
        <v>0</v>
      </c>
      <c r="K435" s="206"/>
      <c r="L435" s="211"/>
      <c r="M435" s="212"/>
      <c r="N435" s="213"/>
      <c r="O435" s="213"/>
      <c r="P435" s="214">
        <f>SUM(P436:P439)</f>
        <v>0</v>
      </c>
      <c r="Q435" s="213"/>
      <c r="R435" s="214">
        <f>SUM(R436:R439)</f>
        <v>0</v>
      </c>
      <c r="S435" s="213"/>
      <c r="T435" s="215">
        <f>SUM(T436:T439)</f>
        <v>0</v>
      </c>
      <c r="AR435" s="216" t="s">
        <v>24</v>
      </c>
      <c r="AT435" s="217" t="s">
        <v>72</v>
      </c>
      <c r="AU435" s="217" t="s">
        <v>24</v>
      </c>
      <c r="AY435" s="216" t="s">
        <v>153</v>
      </c>
      <c r="BK435" s="218">
        <f>SUM(BK436:BK439)</f>
        <v>0</v>
      </c>
    </row>
    <row r="436" spans="2:65" s="1" customFormat="1" ht="16.5" customHeight="1">
      <c r="B436" s="46"/>
      <c r="C436" s="221" t="s">
        <v>510</v>
      </c>
      <c r="D436" s="221" t="s">
        <v>155</v>
      </c>
      <c r="E436" s="222" t="s">
        <v>541</v>
      </c>
      <c r="F436" s="223" t="s">
        <v>1358</v>
      </c>
      <c r="G436" s="224" t="s">
        <v>187</v>
      </c>
      <c r="H436" s="225">
        <v>48</v>
      </c>
      <c r="I436" s="226"/>
      <c r="J436" s="227">
        <f>ROUND(I436*H436,2)</f>
        <v>0</v>
      </c>
      <c r="K436" s="223" t="s">
        <v>22</v>
      </c>
      <c r="L436" s="72"/>
      <c r="M436" s="228" t="s">
        <v>22</v>
      </c>
      <c r="N436" s="229" t="s">
        <v>44</v>
      </c>
      <c r="O436" s="47"/>
      <c r="P436" s="230">
        <f>O436*H436</f>
        <v>0</v>
      </c>
      <c r="Q436" s="230">
        <v>0</v>
      </c>
      <c r="R436" s="230">
        <f>Q436*H436</f>
        <v>0</v>
      </c>
      <c r="S436" s="230">
        <v>0</v>
      </c>
      <c r="T436" s="231">
        <f>S436*H436</f>
        <v>0</v>
      </c>
      <c r="AR436" s="24" t="s">
        <v>160</v>
      </c>
      <c r="AT436" s="24" t="s">
        <v>155</v>
      </c>
      <c r="AU436" s="24" t="s">
        <v>82</v>
      </c>
      <c r="AY436" s="24" t="s">
        <v>153</v>
      </c>
      <c r="BE436" s="232">
        <f>IF(N436="základní",J436,0)</f>
        <v>0</v>
      </c>
      <c r="BF436" s="232">
        <f>IF(N436="snížená",J436,0)</f>
        <v>0</v>
      </c>
      <c r="BG436" s="232">
        <f>IF(N436="zákl. přenesená",J436,0)</f>
        <v>0</v>
      </c>
      <c r="BH436" s="232">
        <f>IF(N436="sníž. přenesená",J436,0)</f>
        <v>0</v>
      </c>
      <c r="BI436" s="232">
        <f>IF(N436="nulová",J436,0)</f>
        <v>0</v>
      </c>
      <c r="BJ436" s="24" t="s">
        <v>24</v>
      </c>
      <c r="BK436" s="232">
        <f>ROUND(I436*H436,2)</f>
        <v>0</v>
      </c>
      <c r="BL436" s="24" t="s">
        <v>160</v>
      </c>
      <c r="BM436" s="24" t="s">
        <v>1359</v>
      </c>
    </row>
    <row r="437" spans="2:51" s="11" customFormat="1" ht="13.5">
      <c r="B437" s="233"/>
      <c r="C437" s="234"/>
      <c r="D437" s="235" t="s">
        <v>162</v>
      </c>
      <c r="E437" s="236" t="s">
        <v>22</v>
      </c>
      <c r="F437" s="237" t="s">
        <v>544</v>
      </c>
      <c r="G437" s="234"/>
      <c r="H437" s="236" t="s">
        <v>22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162</v>
      </c>
      <c r="AU437" s="243" t="s">
        <v>82</v>
      </c>
      <c r="AV437" s="11" t="s">
        <v>24</v>
      </c>
      <c r="AW437" s="11" t="s">
        <v>37</v>
      </c>
      <c r="AX437" s="11" t="s">
        <v>73</v>
      </c>
      <c r="AY437" s="243" t="s">
        <v>153</v>
      </c>
    </row>
    <row r="438" spans="2:51" s="11" customFormat="1" ht="13.5">
      <c r="B438" s="233"/>
      <c r="C438" s="234"/>
      <c r="D438" s="235" t="s">
        <v>162</v>
      </c>
      <c r="E438" s="236" t="s">
        <v>22</v>
      </c>
      <c r="F438" s="237" t="s">
        <v>1360</v>
      </c>
      <c r="G438" s="234"/>
      <c r="H438" s="236" t="s">
        <v>22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162</v>
      </c>
      <c r="AU438" s="243" t="s">
        <v>82</v>
      </c>
      <c r="AV438" s="11" t="s">
        <v>24</v>
      </c>
      <c r="AW438" s="11" t="s">
        <v>37</v>
      </c>
      <c r="AX438" s="11" t="s">
        <v>73</v>
      </c>
      <c r="AY438" s="243" t="s">
        <v>153</v>
      </c>
    </row>
    <row r="439" spans="2:51" s="12" customFormat="1" ht="13.5">
      <c r="B439" s="244"/>
      <c r="C439" s="245"/>
      <c r="D439" s="235" t="s">
        <v>162</v>
      </c>
      <c r="E439" s="246" t="s">
        <v>22</v>
      </c>
      <c r="F439" s="247" t="s">
        <v>546</v>
      </c>
      <c r="G439" s="245"/>
      <c r="H439" s="248">
        <v>48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AT439" s="254" t="s">
        <v>162</v>
      </c>
      <c r="AU439" s="254" t="s">
        <v>82</v>
      </c>
      <c r="AV439" s="12" t="s">
        <v>82</v>
      </c>
      <c r="AW439" s="12" t="s">
        <v>37</v>
      </c>
      <c r="AX439" s="12" t="s">
        <v>24</v>
      </c>
      <c r="AY439" s="254" t="s">
        <v>153</v>
      </c>
    </row>
    <row r="440" spans="2:63" s="10" customFormat="1" ht="29.85" customHeight="1">
      <c r="B440" s="205"/>
      <c r="C440" s="206"/>
      <c r="D440" s="207" t="s">
        <v>72</v>
      </c>
      <c r="E440" s="219" t="s">
        <v>204</v>
      </c>
      <c r="F440" s="219" t="s">
        <v>559</v>
      </c>
      <c r="G440" s="206"/>
      <c r="H440" s="206"/>
      <c r="I440" s="209"/>
      <c r="J440" s="220">
        <f>BK440</f>
        <v>0</v>
      </c>
      <c r="K440" s="206"/>
      <c r="L440" s="211"/>
      <c r="M440" s="212"/>
      <c r="N440" s="213"/>
      <c r="O440" s="213"/>
      <c r="P440" s="214">
        <f>SUM(P441:P533)</f>
        <v>0</v>
      </c>
      <c r="Q440" s="213"/>
      <c r="R440" s="214">
        <f>SUM(R441:R533)</f>
        <v>7.350410699999999</v>
      </c>
      <c r="S440" s="213"/>
      <c r="T440" s="215">
        <f>SUM(T441:T533)</f>
        <v>2039.4516560000002</v>
      </c>
      <c r="AR440" s="216" t="s">
        <v>24</v>
      </c>
      <c r="AT440" s="217" t="s">
        <v>72</v>
      </c>
      <c r="AU440" s="217" t="s">
        <v>24</v>
      </c>
      <c r="AY440" s="216" t="s">
        <v>153</v>
      </c>
      <c r="BK440" s="218">
        <f>SUM(BK441:BK533)</f>
        <v>0</v>
      </c>
    </row>
    <row r="441" spans="2:65" s="1" customFormat="1" ht="25.5" customHeight="1">
      <c r="B441" s="46"/>
      <c r="C441" s="221" t="s">
        <v>515</v>
      </c>
      <c r="D441" s="221" t="s">
        <v>155</v>
      </c>
      <c r="E441" s="222" t="s">
        <v>561</v>
      </c>
      <c r="F441" s="223" t="s">
        <v>562</v>
      </c>
      <c r="G441" s="224" t="s">
        <v>187</v>
      </c>
      <c r="H441" s="225">
        <v>5.8</v>
      </c>
      <c r="I441" s="226"/>
      <c r="J441" s="227">
        <f>ROUND(I441*H441,2)</f>
        <v>0</v>
      </c>
      <c r="K441" s="223" t="s">
        <v>159</v>
      </c>
      <c r="L441" s="72"/>
      <c r="M441" s="228" t="s">
        <v>22</v>
      </c>
      <c r="N441" s="229" t="s">
        <v>44</v>
      </c>
      <c r="O441" s="47"/>
      <c r="P441" s="230">
        <f>O441*H441</f>
        <v>0</v>
      </c>
      <c r="Q441" s="230">
        <v>0.1295</v>
      </c>
      <c r="R441" s="230">
        <f>Q441*H441</f>
        <v>0.7511</v>
      </c>
      <c r="S441" s="230">
        <v>0</v>
      </c>
      <c r="T441" s="231">
        <f>S441*H441</f>
        <v>0</v>
      </c>
      <c r="AR441" s="24" t="s">
        <v>160</v>
      </c>
      <c r="AT441" s="24" t="s">
        <v>155</v>
      </c>
      <c r="AU441" s="24" t="s">
        <v>82</v>
      </c>
      <c r="AY441" s="24" t="s">
        <v>153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24" t="s">
        <v>24</v>
      </c>
      <c r="BK441" s="232">
        <f>ROUND(I441*H441,2)</f>
        <v>0</v>
      </c>
      <c r="BL441" s="24" t="s">
        <v>160</v>
      </c>
      <c r="BM441" s="24" t="s">
        <v>1361</v>
      </c>
    </row>
    <row r="442" spans="2:51" s="11" customFormat="1" ht="13.5">
      <c r="B442" s="233"/>
      <c r="C442" s="234"/>
      <c r="D442" s="235" t="s">
        <v>162</v>
      </c>
      <c r="E442" s="236" t="s">
        <v>22</v>
      </c>
      <c r="F442" s="237" t="s">
        <v>1362</v>
      </c>
      <c r="G442" s="234"/>
      <c r="H442" s="236" t="s">
        <v>22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162</v>
      </c>
      <c r="AU442" s="243" t="s">
        <v>82</v>
      </c>
      <c r="AV442" s="11" t="s">
        <v>24</v>
      </c>
      <c r="AW442" s="11" t="s">
        <v>37</v>
      </c>
      <c r="AX442" s="11" t="s">
        <v>73</v>
      </c>
      <c r="AY442" s="243" t="s">
        <v>153</v>
      </c>
    </row>
    <row r="443" spans="2:51" s="11" customFormat="1" ht="13.5">
      <c r="B443" s="233"/>
      <c r="C443" s="234"/>
      <c r="D443" s="235" t="s">
        <v>162</v>
      </c>
      <c r="E443" s="236" t="s">
        <v>22</v>
      </c>
      <c r="F443" s="237" t="s">
        <v>189</v>
      </c>
      <c r="G443" s="234"/>
      <c r="H443" s="236" t="s">
        <v>22</v>
      </c>
      <c r="I443" s="238"/>
      <c r="J443" s="234"/>
      <c r="K443" s="234"/>
      <c r="L443" s="239"/>
      <c r="M443" s="240"/>
      <c r="N443" s="241"/>
      <c r="O443" s="241"/>
      <c r="P443" s="241"/>
      <c r="Q443" s="241"/>
      <c r="R443" s="241"/>
      <c r="S443" s="241"/>
      <c r="T443" s="242"/>
      <c r="AT443" s="243" t="s">
        <v>162</v>
      </c>
      <c r="AU443" s="243" t="s">
        <v>82</v>
      </c>
      <c r="AV443" s="11" t="s">
        <v>24</v>
      </c>
      <c r="AW443" s="11" t="s">
        <v>37</v>
      </c>
      <c r="AX443" s="11" t="s">
        <v>73</v>
      </c>
      <c r="AY443" s="243" t="s">
        <v>153</v>
      </c>
    </row>
    <row r="444" spans="2:51" s="12" customFormat="1" ht="13.5">
      <c r="B444" s="244"/>
      <c r="C444" s="245"/>
      <c r="D444" s="235" t="s">
        <v>162</v>
      </c>
      <c r="E444" s="246" t="s">
        <v>22</v>
      </c>
      <c r="F444" s="247" t="s">
        <v>1171</v>
      </c>
      <c r="G444" s="245"/>
      <c r="H444" s="248">
        <v>5.8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AT444" s="254" t="s">
        <v>162</v>
      </c>
      <c r="AU444" s="254" t="s">
        <v>82</v>
      </c>
      <c r="AV444" s="12" t="s">
        <v>82</v>
      </c>
      <c r="AW444" s="12" t="s">
        <v>37</v>
      </c>
      <c r="AX444" s="12" t="s">
        <v>24</v>
      </c>
      <c r="AY444" s="254" t="s">
        <v>153</v>
      </c>
    </row>
    <row r="445" spans="2:65" s="1" customFormat="1" ht="16.5" customHeight="1">
      <c r="B445" s="46"/>
      <c r="C445" s="266" t="s">
        <v>519</v>
      </c>
      <c r="D445" s="266" t="s">
        <v>246</v>
      </c>
      <c r="E445" s="267" t="s">
        <v>565</v>
      </c>
      <c r="F445" s="268" t="s">
        <v>566</v>
      </c>
      <c r="G445" s="269" t="s">
        <v>290</v>
      </c>
      <c r="H445" s="270">
        <v>7</v>
      </c>
      <c r="I445" s="271"/>
      <c r="J445" s="272">
        <f>ROUND(I445*H445,2)</f>
        <v>0</v>
      </c>
      <c r="K445" s="268" t="s">
        <v>159</v>
      </c>
      <c r="L445" s="273"/>
      <c r="M445" s="274" t="s">
        <v>22</v>
      </c>
      <c r="N445" s="275" t="s">
        <v>44</v>
      </c>
      <c r="O445" s="47"/>
      <c r="P445" s="230">
        <f>O445*H445</f>
        <v>0</v>
      </c>
      <c r="Q445" s="230">
        <v>0.058</v>
      </c>
      <c r="R445" s="230">
        <f>Q445*H445</f>
        <v>0.406</v>
      </c>
      <c r="S445" s="230">
        <v>0</v>
      </c>
      <c r="T445" s="231">
        <f>S445*H445</f>
        <v>0</v>
      </c>
      <c r="AR445" s="24" t="s">
        <v>199</v>
      </c>
      <c r="AT445" s="24" t="s">
        <v>246</v>
      </c>
      <c r="AU445" s="24" t="s">
        <v>82</v>
      </c>
      <c r="AY445" s="24" t="s">
        <v>153</v>
      </c>
      <c r="BE445" s="232">
        <f>IF(N445="základní",J445,0)</f>
        <v>0</v>
      </c>
      <c r="BF445" s="232">
        <f>IF(N445="snížená",J445,0)</f>
        <v>0</v>
      </c>
      <c r="BG445" s="232">
        <f>IF(N445="zákl. přenesená",J445,0)</f>
        <v>0</v>
      </c>
      <c r="BH445" s="232">
        <f>IF(N445="sníž. přenesená",J445,0)</f>
        <v>0</v>
      </c>
      <c r="BI445" s="232">
        <f>IF(N445="nulová",J445,0)</f>
        <v>0</v>
      </c>
      <c r="BJ445" s="24" t="s">
        <v>24</v>
      </c>
      <c r="BK445" s="232">
        <f>ROUND(I445*H445,2)</f>
        <v>0</v>
      </c>
      <c r="BL445" s="24" t="s">
        <v>160</v>
      </c>
      <c r="BM445" s="24" t="s">
        <v>1363</v>
      </c>
    </row>
    <row r="446" spans="2:65" s="1" customFormat="1" ht="25.5" customHeight="1">
      <c r="B446" s="46"/>
      <c r="C446" s="221" t="s">
        <v>525</v>
      </c>
      <c r="D446" s="221" t="s">
        <v>155</v>
      </c>
      <c r="E446" s="222" t="s">
        <v>569</v>
      </c>
      <c r="F446" s="223" t="s">
        <v>570</v>
      </c>
      <c r="G446" s="224" t="s">
        <v>158</v>
      </c>
      <c r="H446" s="225">
        <v>2839.64</v>
      </c>
      <c r="I446" s="226"/>
      <c r="J446" s="227">
        <f>ROUND(I446*H446,2)</f>
        <v>0</v>
      </c>
      <c r="K446" s="223" t="s">
        <v>159</v>
      </c>
      <c r="L446" s="72"/>
      <c r="M446" s="228" t="s">
        <v>22</v>
      </c>
      <c r="N446" s="229" t="s">
        <v>44</v>
      </c>
      <c r="O446" s="47"/>
      <c r="P446" s="230">
        <f>O446*H446</f>
        <v>0</v>
      </c>
      <c r="Q446" s="230">
        <v>0.00069</v>
      </c>
      <c r="R446" s="230">
        <f>Q446*H446</f>
        <v>1.9593515999999997</v>
      </c>
      <c r="S446" s="230">
        <v>0</v>
      </c>
      <c r="T446" s="231">
        <f>S446*H446</f>
        <v>0</v>
      </c>
      <c r="AR446" s="24" t="s">
        <v>160</v>
      </c>
      <c r="AT446" s="24" t="s">
        <v>155</v>
      </c>
      <c r="AU446" s="24" t="s">
        <v>82</v>
      </c>
      <c r="AY446" s="24" t="s">
        <v>153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24" t="s">
        <v>24</v>
      </c>
      <c r="BK446" s="232">
        <f>ROUND(I446*H446,2)</f>
        <v>0</v>
      </c>
      <c r="BL446" s="24" t="s">
        <v>160</v>
      </c>
      <c r="BM446" s="24" t="s">
        <v>1364</v>
      </c>
    </row>
    <row r="447" spans="2:51" s="12" customFormat="1" ht="13.5">
      <c r="B447" s="244"/>
      <c r="C447" s="245"/>
      <c r="D447" s="235" t="s">
        <v>162</v>
      </c>
      <c r="E447" s="246" t="s">
        <v>22</v>
      </c>
      <c r="F447" s="247" t="s">
        <v>1253</v>
      </c>
      <c r="G447" s="245"/>
      <c r="H447" s="248">
        <v>2489.5</v>
      </c>
      <c r="I447" s="249"/>
      <c r="J447" s="245"/>
      <c r="K447" s="245"/>
      <c r="L447" s="250"/>
      <c r="M447" s="251"/>
      <c r="N447" s="252"/>
      <c r="O447" s="252"/>
      <c r="P447" s="252"/>
      <c r="Q447" s="252"/>
      <c r="R447" s="252"/>
      <c r="S447" s="252"/>
      <c r="T447" s="253"/>
      <c r="AT447" s="254" t="s">
        <v>162</v>
      </c>
      <c r="AU447" s="254" t="s">
        <v>82</v>
      </c>
      <c r="AV447" s="12" t="s">
        <v>82</v>
      </c>
      <c r="AW447" s="12" t="s">
        <v>37</v>
      </c>
      <c r="AX447" s="12" t="s">
        <v>73</v>
      </c>
      <c r="AY447" s="254" t="s">
        <v>153</v>
      </c>
    </row>
    <row r="448" spans="2:51" s="12" customFormat="1" ht="13.5">
      <c r="B448" s="244"/>
      <c r="C448" s="245"/>
      <c r="D448" s="235" t="s">
        <v>162</v>
      </c>
      <c r="E448" s="246" t="s">
        <v>22</v>
      </c>
      <c r="F448" s="247" t="s">
        <v>1365</v>
      </c>
      <c r="G448" s="245"/>
      <c r="H448" s="248">
        <v>350.14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AT448" s="254" t="s">
        <v>162</v>
      </c>
      <c r="AU448" s="254" t="s">
        <v>82</v>
      </c>
      <c r="AV448" s="12" t="s">
        <v>82</v>
      </c>
      <c r="AW448" s="12" t="s">
        <v>37</v>
      </c>
      <c r="AX448" s="12" t="s">
        <v>73</v>
      </c>
      <c r="AY448" s="254" t="s">
        <v>153</v>
      </c>
    </row>
    <row r="449" spans="2:51" s="13" customFormat="1" ht="13.5">
      <c r="B449" s="255"/>
      <c r="C449" s="256"/>
      <c r="D449" s="235" t="s">
        <v>162</v>
      </c>
      <c r="E449" s="257" t="s">
        <v>22</v>
      </c>
      <c r="F449" s="258" t="s">
        <v>172</v>
      </c>
      <c r="G449" s="256"/>
      <c r="H449" s="259">
        <v>2839.64</v>
      </c>
      <c r="I449" s="260"/>
      <c r="J449" s="256"/>
      <c r="K449" s="256"/>
      <c r="L449" s="261"/>
      <c r="M449" s="262"/>
      <c r="N449" s="263"/>
      <c r="O449" s="263"/>
      <c r="P449" s="263"/>
      <c r="Q449" s="263"/>
      <c r="R449" s="263"/>
      <c r="S449" s="263"/>
      <c r="T449" s="264"/>
      <c r="AT449" s="265" t="s">
        <v>162</v>
      </c>
      <c r="AU449" s="265" t="s">
        <v>82</v>
      </c>
      <c r="AV449" s="13" t="s">
        <v>160</v>
      </c>
      <c r="AW449" s="13" t="s">
        <v>37</v>
      </c>
      <c r="AX449" s="13" t="s">
        <v>24</v>
      </c>
      <c r="AY449" s="265" t="s">
        <v>153</v>
      </c>
    </row>
    <row r="450" spans="2:65" s="1" customFormat="1" ht="16.5" customHeight="1">
      <c r="B450" s="46"/>
      <c r="C450" s="221" t="s">
        <v>531</v>
      </c>
      <c r="D450" s="221" t="s">
        <v>155</v>
      </c>
      <c r="E450" s="222" t="s">
        <v>574</v>
      </c>
      <c r="F450" s="223" t="s">
        <v>1366</v>
      </c>
      <c r="G450" s="224" t="s">
        <v>158</v>
      </c>
      <c r="H450" s="225">
        <v>42.84</v>
      </c>
      <c r="I450" s="226"/>
      <c r="J450" s="227">
        <f>ROUND(I450*H450,2)</f>
        <v>0</v>
      </c>
      <c r="K450" s="223" t="s">
        <v>22</v>
      </c>
      <c r="L450" s="72"/>
      <c r="M450" s="228" t="s">
        <v>22</v>
      </c>
      <c r="N450" s="229" t="s">
        <v>44</v>
      </c>
      <c r="O450" s="47"/>
      <c r="P450" s="230">
        <f>O450*H450</f>
        <v>0</v>
      </c>
      <c r="Q450" s="230">
        <v>0.00341</v>
      </c>
      <c r="R450" s="230">
        <f>Q450*H450</f>
        <v>0.1460844</v>
      </c>
      <c r="S450" s="230">
        <v>0</v>
      </c>
      <c r="T450" s="231">
        <f>S450*H450</f>
        <v>0</v>
      </c>
      <c r="AR450" s="24" t="s">
        <v>160</v>
      </c>
      <c r="AT450" s="24" t="s">
        <v>155</v>
      </c>
      <c r="AU450" s="24" t="s">
        <v>82</v>
      </c>
      <c r="AY450" s="24" t="s">
        <v>153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24" t="s">
        <v>24</v>
      </c>
      <c r="BK450" s="232">
        <f>ROUND(I450*H450,2)</f>
        <v>0</v>
      </c>
      <c r="BL450" s="24" t="s">
        <v>160</v>
      </c>
      <c r="BM450" s="24" t="s">
        <v>1367</v>
      </c>
    </row>
    <row r="451" spans="2:51" s="11" customFormat="1" ht="13.5">
      <c r="B451" s="233"/>
      <c r="C451" s="234"/>
      <c r="D451" s="235" t="s">
        <v>162</v>
      </c>
      <c r="E451" s="236" t="s">
        <v>22</v>
      </c>
      <c r="F451" s="237" t="s">
        <v>1368</v>
      </c>
      <c r="G451" s="234"/>
      <c r="H451" s="236" t="s">
        <v>22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162</v>
      </c>
      <c r="AU451" s="243" t="s">
        <v>82</v>
      </c>
      <c r="AV451" s="11" t="s">
        <v>24</v>
      </c>
      <c r="AW451" s="11" t="s">
        <v>37</v>
      </c>
      <c r="AX451" s="11" t="s">
        <v>73</v>
      </c>
      <c r="AY451" s="243" t="s">
        <v>153</v>
      </c>
    </row>
    <row r="452" spans="2:51" s="12" customFormat="1" ht="13.5">
      <c r="B452" s="244"/>
      <c r="C452" s="245"/>
      <c r="D452" s="235" t="s">
        <v>162</v>
      </c>
      <c r="E452" s="246" t="s">
        <v>22</v>
      </c>
      <c r="F452" s="247" t="s">
        <v>1369</v>
      </c>
      <c r="G452" s="245"/>
      <c r="H452" s="248">
        <v>42.84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AT452" s="254" t="s">
        <v>162</v>
      </c>
      <c r="AU452" s="254" t="s">
        <v>82</v>
      </c>
      <c r="AV452" s="12" t="s">
        <v>82</v>
      </c>
      <c r="AW452" s="12" t="s">
        <v>37</v>
      </c>
      <c r="AX452" s="12" t="s">
        <v>24</v>
      </c>
      <c r="AY452" s="254" t="s">
        <v>153</v>
      </c>
    </row>
    <row r="453" spans="2:65" s="1" customFormat="1" ht="16.5" customHeight="1">
      <c r="B453" s="46"/>
      <c r="C453" s="221" t="s">
        <v>535</v>
      </c>
      <c r="D453" s="221" t="s">
        <v>155</v>
      </c>
      <c r="E453" s="222" t="s">
        <v>604</v>
      </c>
      <c r="F453" s="223" t="s">
        <v>1370</v>
      </c>
      <c r="G453" s="224" t="s">
        <v>158</v>
      </c>
      <c r="H453" s="225">
        <v>49</v>
      </c>
      <c r="I453" s="226"/>
      <c r="J453" s="227">
        <f>ROUND(I453*H453,2)</f>
        <v>0</v>
      </c>
      <c r="K453" s="223" t="s">
        <v>22</v>
      </c>
      <c r="L453" s="72"/>
      <c r="M453" s="228" t="s">
        <v>22</v>
      </c>
      <c r="N453" s="229" t="s">
        <v>44</v>
      </c>
      <c r="O453" s="47"/>
      <c r="P453" s="230">
        <f>O453*H453</f>
        <v>0</v>
      </c>
      <c r="Q453" s="230">
        <v>0</v>
      </c>
      <c r="R453" s="230">
        <f>Q453*H453</f>
        <v>0</v>
      </c>
      <c r="S453" s="230">
        <v>0.066</v>
      </c>
      <c r="T453" s="231">
        <f>S453*H453</f>
        <v>3.234</v>
      </c>
      <c r="AR453" s="24" t="s">
        <v>160</v>
      </c>
      <c r="AT453" s="24" t="s">
        <v>155</v>
      </c>
      <c r="AU453" s="24" t="s">
        <v>82</v>
      </c>
      <c r="AY453" s="24" t="s">
        <v>153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24" t="s">
        <v>24</v>
      </c>
      <c r="BK453" s="232">
        <f>ROUND(I453*H453,2)</f>
        <v>0</v>
      </c>
      <c r="BL453" s="24" t="s">
        <v>160</v>
      </c>
      <c r="BM453" s="24" t="s">
        <v>1371</v>
      </c>
    </row>
    <row r="454" spans="2:51" s="11" customFormat="1" ht="13.5">
      <c r="B454" s="233"/>
      <c r="C454" s="234"/>
      <c r="D454" s="235" t="s">
        <v>162</v>
      </c>
      <c r="E454" s="236" t="s">
        <v>22</v>
      </c>
      <c r="F454" s="237" t="s">
        <v>601</v>
      </c>
      <c r="G454" s="234"/>
      <c r="H454" s="236" t="s">
        <v>22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AT454" s="243" t="s">
        <v>162</v>
      </c>
      <c r="AU454" s="243" t="s">
        <v>82</v>
      </c>
      <c r="AV454" s="11" t="s">
        <v>24</v>
      </c>
      <c r="AW454" s="11" t="s">
        <v>37</v>
      </c>
      <c r="AX454" s="11" t="s">
        <v>73</v>
      </c>
      <c r="AY454" s="243" t="s">
        <v>153</v>
      </c>
    </row>
    <row r="455" spans="2:51" s="11" customFormat="1" ht="13.5">
      <c r="B455" s="233"/>
      <c r="C455" s="234"/>
      <c r="D455" s="235" t="s">
        <v>162</v>
      </c>
      <c r="E455" s="236" t="s">
        <v>22</v>
      </c>
      <c r="F455" s="237" t="s">
        <v>1372</v>
      </c>
      <c r="G455" s="234"/>
      <c r="H455" s="236" t="s">
        <v>22</v>
      </c>
      <c r="I455" s="238"/>
      <c r="J455" s="234"/>
      <c r="K455" s="234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162</v>
      </c>
      <c r="AU455" s="243" t="s">
        <v>82</v>
      </c>
      <c r="AV455" s="11" t="s">
        <v>24</v>
      </c>
      <c r="AW455" s="11" t="s">
        <v>37</v>
      </c>
      <c r="AX455" s="11" t="s">
        <v>73</v>
      </c>
      <c r="AY455" s="243" t="s">
        <v>153</v>
      </c>
    </row>
    <row r="456" spans="2:51" s="11" customFormat="1" ht="13.5">
      <c r="B456" s="233"/>
      <c r="C456" s="234"/>
      <c r="D456" s="235" t="s">
        <v>162</v>
      </c>
      <c r="E456" s="236" t="s">
        <v>22</v>
      </c>
      <c r="F456" s="237" t="s">
        <v>1150</v>
      </c>
      <c r="G456" s="234"/>
      <c r="H456" s="236" t="s">
        <v>22</v>
      </c>
      <c r="I456" s="238"/>
      <c r="J456" s="234"/>
      <c r="K456" s="234"/>
      <c r="L456" s="239"/>
      <c r="M456" s="240"/>
      <c r="N456" s="241"/>
      <c r="O456" s="241"/>
      <c r="P456" s="241"/>
      <c r="Q456" s="241"/>
      <c r="R456" s="241"/>
      <c r="S456" s="241"/>
      <c r="T456" s="242"/>
      <c r="AT456" s="243" t="s">
        <v>162</v>
      </c>
      <c r="AU456" s="243" t="s">
        <v>82</v>
      </c>
      <c r="AV456" s="11" t="s">
        <v>24</v>
      </c>
      <c r="AW456" s="11" t="s">
        <v>37</v>
      </c>
      <c r="AX456" s="11" t="s">
        <v>73</v>
      </c>
      <c r="AY456" s="243" t="s">
        <v>153</v>
      </c>
    </row>
    <row r="457" spans="2:51" s="12" customFormat="1" ht="13.5">
      <c r="B457" s="244"/>
      <c r="C457" s="245"/>
      <c r="D457" s="235" t="s">
        <v>162</v>
      </c>
      <c r="E457" s="246" t="s">
        <v>22</v>
      </c>
      <c r="F457" s="247" t="s">
        <v>1373</v>
      </c>
      <c r="G457" s="245"/>
      <c r="H457" s="248">
        <v>49</v>
      </c>
      <c r="I457" s="249"/>
      <c r="J457" s="245"/>
      <c r="K457" s="245"/>
      <c r="L457" s="250"/>
      <c r="M457" s="251"/>
      <c r="N457" s="252"/>
      <c r="O457" s="252"/>
      <c r="P457" s="252"/>
      <c r="Q457" s="252"/>
      <c r="R457" s="252"/>
      <c r="S457" s="252"/>
      <c r="T457" s="253"/>
      <c r="AT457" s="254" t="s">
        <v>162</v>
      </c>
      <c r="AU457" s="254" t="s">
        <v>82</v>
      </c>
      <c r="AV457" s="12" t="s">
        <v>82</v>
      </c>
      <c r="AW457" s="12" t="s">
        <v>37</v>
      </c>
      <c r="AX457" s="12" t="s">
        <v>24</v>
      </c>
      <c r="AY457" s="254" t="s">
        <v>153</v>
      </c>
    </row>
    <row r="458" spans="2:65" s="1" customFormat="1" ht="16.5" customHeight="1">
      <c r="B458" s="46"/>
      <c r="C458" s="221" t="s">
        <v>540</v>
      </c>
      <c r="D458" s="221" t="s">
        <v>155</v>
      </c>
      <c r="E458" s="222" t="s">
        <v>614</v>
      </c>
      <c r="F458" s="223" t="s">
        <v>615</v>
      </c>
      <c r="G458" s="224" t="s">
        <v>158</v>
      </c>
      <c r="H458" s="225">
        <v>0.9</v>
      </c>
      <c r="I458" s="226"/>
      <c r="J458" s="227">
        <f>ROUND(I458*H458,2)</f>
        <v>0</v>
      </c>
      <c r="K458" s="223" t="s">
        <v>159</v>
      </c>
      <c r="L458" s="72"/>
      <c r="M458" s="228" t="s">
        <v>22</v>
      </c>
      <c r="N458" s="229" t="s">
        <v>44</v>
      </c>
      <c r="O458" s="47"/>
      <c r="P458" s="230">
        <f>O458*H458</f>
        <v>0</v>
      </c>
      <c r="Q458" s="230">
        <v>0</v>
      </c>
      <c r="R458" s="230">
        <f>Q458*H458</f>
        <v>0</v>
      </c>
      <c r="S458" s="230">
        <v>0.048</v>
      </c>
      <c r="T458" s="231">
        <f>S458*H458</f>
        <v>0.0432</v>
      </c>
      <c r="AR458" s="24" t="s">
        <v>160</v>
      </c>
      <c r="AT458" s="24" t="s">
        <v>155</v>
      </c>
      <c r="AU458" s="24" t="s">
        <v>82</v>
      </c>
      <c r="AY458" s="24" t="s">
        <v>153</v>
      </c>
      <c r="BE458" s="232">
        <f>IF(N458="základní",J458,0)</f>
        <v>0</v>
      </c>
      <c r="BF458" s="232">
        <f>IF(N458="snížená",J458,0)</f>
        <v>0</v>
      </c>
      <c r="BG458" s="232">
        <f>IF(N458="zákl. přenesená",J458,0)</f>
        <v>0</v>
      </c>
      <c r="BH458" s="232">
        <f>IF(N458="sníž. přenesená",J458,0)</f>
        <v>0</v>
      </c>
      <c r="BI458" s="232">
        <f>IF(N458="nulová",J458,0)</f>
        <v>0</v>
      </c>
      <c r="BJ458" s="24" t="s">
        <v>24</v>
      </c>
      <c r="BK458" s="232">
        <f>ROUND(I458*H458,2)</f>
        <v>0</v>
      </c>
      <c r="BL458" s="24" t="s">
        <v>160</v>
      </c>
      <c r="BM458" s="24" t="s">
        <v>1374</v>
      </c>
    </row>
    <row r="459" spans="2:51" s="11" customFormat="1" ht="13.5">
      <c r="B459" s="233"/>
      <c r="C459" s="234"/>
      <c r="D459" s="235" t="s">
        <v>162</v>
      </c>
      <c r="E459" s="236" t="s">
        <v>22</v>
      </c>
      <c r="F459" s="237" t="s">
        <v>1375</v>
      </c>
      <c r="G459" s="234"/>
      <c r="H459" s="236" t="s">
        <v>22</v>
      </c>
      <c r="I459" s="238"/>
      <c r="J459" s="234"/>
      <c r="K459" s="234"/>
      <c r="L459" s="239"/>
      <c r="M459" s="240"/>
      <c r="N459" s="241"/>
      <c r="O459" s="241"/>
      <c r="P459" s="241"/>
      <c r="Q459" s="241"/>
      <c r="R459" s="241"/>
      <c r="S459" s="241"/>
      <c r="T459" s="242"/>
      <c r="AT459" s="243" t="s">
        <v>162</v>
      </c>
      <c r="AU459" s="243" t="s">
        <v>82</v>
      </c>
      <c r="AV459" s="11" t="s">
        <v>24</v>
      </c>
      <c r="AW459" s="11" t="s">
        <v>37</v>
      </c>
      <c r="AX459" s="11" t="s">
        <v>73</v>
      </c>
      <c r="AY459" s="243" t="s">
        <v>153</v>
      </c>
    </row>
    <row r="460" spans="2:51" s="11" customFormat="1" ht="13.5">
      <c r="B460" s="233"/>
      <c r="C460" s="234"/>
      <c r="D460" s="235" t="s">
        <v>162</v>
      </c>
      <c r="E460" s="236" t="s">
        <v>22</v>
      </c>
      <c r="F460" s="237" t="s">
        <v>617</v>
      </c>
      <c r="G460" s="234"/>
      <c r="H460" s="236" t="s">
        <v>22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162</v>
      </c>
      <c r="AU460" s="243" t="s">
        <v>82</v>
      </c>
      <c r="AV460" s="11" t="s">
        <v>24</v>
      </c>
      <c r="AW460" s="11" t="s">
        <v>37</v>
      </c>
      <c r="AX460" s="11" t="s">
        <v>73</v>
      </c>
      <c r="AY460" s="243" t="s">
        <v>153</v>
      </c>
    </row>
    <row r="461" spans="2:51" s="12" customFormat="1" ht="13.5">
      <c r="B461" s="244"/>
      <c r="C461" s="245"/>
      <c r="D461" s="235" t="s">
        <v>162</v>
      </c>
      <c r="E461" s="246" t="s">
        <v>22</v>
      </c>
      <c r="F461" s="247" t="s">
        <v>1376</v>
      </c>
      <c r="G461" s="245"/>
      <c r="H461" s="248">
        <v>0.9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AT461" s="254" t="s">
        <v>162</v>
      </c>
      <c r="AU461" s="254" t="s">
        <v>82</v>
      </c>
      <c r="AV461" s="12" t="s">
        <v>82</v>
      </c>
      <c r="AW461" s="12" t="s">
        <v>37</v>
      </c>
      <c r="AX461" s="12" t="s">
        <v>24</v>
      </c>
      <c r="AY461" s="254" t="s">
        <v>153</v>
      </c>
    </row>
    <row r="462" spans="2:65" s="1" customFormat="1" ht="16.5" customHeight="1">
      <c r="B462" s="46"/>
      <c r="C462" s="221" t="s">
        <v>547</v>
      </c>
      <c r="D462" s="221" t="s">
        <v>155</v>
      </c>
      <c r="E462" s="222" t="s">
        <v>621</v>
      </c>
      <c r="F462" s="223" t="s">
        <v>622</v>
      </c>
      <c r="G462" s="224" t="s">
        <v>158</v>
      </c>
      <c r="H462" s="225">
        <v>1.8</v>
      </c>
      <c r="I462" s="226"/>
      <c r="J462" s="227">
        <f>ROUND(I462*H462,2)</f>
        <v>0</v>
      </c>
      <c r="K462" s="223" t="s">
        <v>159</v>
      </c>
      <c r="L462" s="72"/>
      <c r="M462" s="228" t="s">
        <v>22</v>
      </c>
      <c r="N462" s="229" t="s">
        <v>44</v>
      </c>
      <c r="O462" s="47"/>
      <c r="P462" s="230">
        <f>O462*H462</f>
        <v>0</v>
      </c>
      <c r="Q462" s="230">
        <v>0</v>
      </c>
      <c r="R462" s="230">
        <f>Q462*H462</f>
        <v>0</v>
      </c>
      <c r="S462" s="230">
        <v>0.038</v>
      </c>
      <c r="T462" s="231">
        <f>S462*H462</f>
        <v>0.0684</v>
      </c>
      <c r="AR462" s="24" t="s">
        <v>160</v>
      </c>
      <c r="AT462" s="24" t="s">
        <v>155</v>
      </c>
      <c r="AU462" s="24" t="s">
        <v>82</v>
      </c>
      <c r="AY462" s="24" t="s">
        <v>153</v>
      </c>
      <c r="BE462" s="232">
        <f>IF(N462="základní",J462,0)</f>
        <v>0</v>
      </c>
      <c r="BF462" s="232">
        <f>IF(N462="snížená",J462,0)</f>
        <v>0</v>
      </c>
      <c r="BG462" s="232">
        <f>IF(N462="zákl. přenesená",J462,0)</f>
        <v>0</v>
      </c>
      <c r="BH462" s="232">
        <f>IF(N462="sníž. přenesená",J462,0)</f>
        <v>0</v>
      </c>
      <c r="BI462" s="232">
        <f>IF(N462="nulová",J462,0)</f>
        <v>0</v>
      </c>
      <c r="BJ462" s="24" t="s">
        <v>24</v>
      </c>
      <c r="BK462" s="232">
        <f>ROUND(I462*H462,2)</f>
        <v>0</v>
      </c>
      <c r="BL462" s="24" t="s">
        <v>160</v>
      </c>
      <c r="BM462" s="24" t="s">
        <v>1377</v>
      </c>
    </row>
    <row r="463" spans="2:51" s="11" customFormat="1" ht="13.5">
      <c r="B463" s="233"/>
      <c r="C463" s="234"/>
      <c r="D463" s="235" t="s">
        <v>162</v>
      </c>
      <c r="E463" s="236" t="s">
        <v>22</v>
      </c>
      <c r="F463" s="237" t="s">
        <v>1375</v>
      </c>
      <c r="G463" s="234"/>
      <c r="H463" s="236" t="s">
        <v>22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162</v>
      </c>
      <c r="AU463" s="243" t="s">
        <v>82</v>
      </c>
      <c r="AV463" s="11" t="s">
        <v>24</v>
      </c>
      <c r="AW463" s="11" t="s">
        <v>37</v>
      </c>
      <c r="AX463" s="11" t="s">
        <v>73</v>
      </c>
      <c r="AY463" s="243" t="s">
        <v>153</v>
      </c>
    </row>
    <row r="464" spans="2:51" s="11" customFormat="1" ht="13.5">
      <c r="B464" s="233"/>
      <c r="C464" s="234"/>
      <c r="D464" s="235" t="s">
        <v>162</v>
      </c>
      <c r="E464" s="236" t="s">
        <v>22</v>
      </c>
      <c r="F464" s="237" t="s">
        <v>617</v>
      </c>
      <c r="G464" s="234"/>
      <c r="H464" s="236" t="s">
        <v>22</v>
      </c>
      <c r="I464" s="238"/>
      <c r="J464" s="234"/>
      <c r="K464" s="234"/>
      <c r="L464" s="239"/>
      <c r="M464" s="240"/>
      <c r="N464" s="241"/>
      <c r="O464" s="241"/>
      <c r="P464" s="241"/>
      <c r="Q464" s="241"/>
      <c r="R464" s="241"/>
      <c r="S464" s="241"/>
      <c r="T464" s="242"/>
      <c r="AT464" s="243" t="s">
        <v>162</v>
      </c>
      <c r="AU464" s="243" t="s">
        <v>82</v>
      </c>
      <c r="AV464" s="11" t="s">
        <v>24</v>
      </c>
      <c r="AW464" s="11" t="s">
        <v>37</v>
      </c>
      <c r="AX464" s="11" t="s">
        <v>73</v>
      </c>
      <c r="AY464" s="243" t="s">
        <v>153</v>
      </c>
    </row>
    <row r="465" spans="2:51" s="11" customFormat="1" ht="13.5">
      <c r="B465" s="233"/>
      <c r="C465" s="234"/>
      <c r="D465" s="235" t="s">
        <v>162</v>
      </c>
      <c r="E465" s="236" t="s">
        <v>22</v>
      </c>
      <c r="F465" s="237" t="s">
        <v>1150</v>
      </c>
      <c r="G465" s="234"/>
      <c r="H465" s="236" t="s">
        <v>22</v>
      </c>
      <c r="I465" s="238"/>
      <c r="J465" s="234"/>
      <c r="K465" s="234"/>
      <c r="L465" s="239"/>
      <c r="M465" s="240"/>
      <c r="N465" s="241"/>
      <c r="O465" s="241"/>
      <c r="P465" s="241"/>
      <c r="Q465" s="241"/>
      <c r="R465" s="241"/>
      <c r="S465" s="241"/>
      <c r="T465" s="242"/>
      <c r="AT465" s="243" t="s">
        <v>162</v>
      </c>
      <c r="AU465" s="243" t="s">
        <v>82</v>
      </c>
      <c r="AV465" s="11" t="s">
        <v>24</v>
      </c>
      <c r="AW465" s="11" t="s">
        <v>37</v>
      </c>
      <c r="AX465" s="11" t="s">
        <v>73</v>
      </c>
      <c r="AY465" s="243" t="s">
        <v>153</v>
      </c>
    </row>
    <row r="466" spans="2:51" s="12" customFormat="1" ht="13.5">
      <c r="B466" s="244"/>
      <c r="C466" s="245"/>
      <c r="D466" s="235" t="s">
        <v>162</v>
      </c>
      <c r="E466" s="246" t="s">
        <v>22</v>
      </c>
      <c r="F466" s="247" t="s">
        <v>1378</v>
      </c>
      <c r="G466" s="245"/>
      <c r="H466" s="248">
        <v>1.8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AT466" s="254" t="s">
        <v>162</v>
      </c>
      <c r="AU466" s="254" t="s">
        <v>82</v>
      </c>
      <c r="AV466" s="12" t="s">
        <v>82</v>
      </c>
      <c r="AW466" s="12" t="s">
        <v>37</v>
      </c>
      <c r="AX466" s="12" t="s">
        <v>24</v>
      </c>
      <c r="AY466" s="254" t="s">
        <v>153</v>
      </c>
    </row>
    <row r="467" spans="2:65" s="1" customFormat="1" ht="16.5" customHeight="1">
      <c r="B467" s="46"/>
      <c r="C467" s="221" t="s">
        <v>553</v>
      </c>
      <c r="D467" s="221" t="s">
        <v>155</v>
      </c>
      <c r="E467" s="222" t="s">
        <v>1379</v>
      </c>
      <c r="F467" s="223" t="s">
        <v>1380</v>
      </c>
      <c r="G467" s="224" t="s">
        <v>158</v>
      </c>
      <c r="H467" s="225">
        <v>14.88</v>
      </c>
      <c r="I467" s="226"/>
      <c r="J467" s="227">
        <f>ROUND(I467*H467,2)</f>
        <v>0</v>
      </c>
      <c r="K467" s="223" t="s">
        <v>159</v>
      </c>
      <c r="L467" s="72"/>
      <c r="M467" s="228" t="s">
        <v>22</v>
      </c>
      <c r="N467" s="229" t="s">
        <v>44</v>
      </c>
      <c r="O467" s="47"/>
      <c r="P467" s="230">
        <f>O467*H467</f>
        <v>0</v>
      </c>
      <c r="Q467" s="230">
        <v>0</v>
      </c>
      <c r="R467" s="230">
        <f>Q467*H467</f>
        <v>0</v>
      </c>
      <c r="S467" s="230">
        <v>0.034</v>
      </c>
      <c r="T467" s="231">
        <f>S467*H467</f>
        <v>0.50592</v>
      </c>
      <c r="AR467" s="24" t="s">
        <v>160</v>
      </c>
      <c r="AT467" s="24" t="s">
        <v>155</v>
      </c>
      <c r="AU467" s="24" t="s">
        <v>82</v>
      </c>
      <c r="AY467" s="24" t="s">
        <v>153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24" t="s">
        <v>24</v>
      </c>
      <c r="BK467" s="232">
        <f>ROUND(I467*H467,2)</f>
        <v>0</v>
      </c>
      <c r="BL467" s="24" t="s">
        <v>160</v>
      </c>
      <c r="BM467" s="24" t="s">
        <v>1381</v>
      </c>
    </row>
    <row r="468" spans="2:51" s="11" customFormat="1" ht="13.5">
      <c r="B468" s="233"/>
      <c r="C468" s="234"/>
      <c r="D468" s="235" t="s">
        <v>162</v>
      </c>
      <c r="E468" s="236" t="s">
        <v>22</v>
      </c>
      <c r="F468" s="237" t="s">
        <v>1382</v>
      </c>
      <c r="G468" s="234"/>
      <c r="H468" s="236" t="s">
        <v>22</v>
      </c>
      <c r="I468" s="238"/>
      <c r="J468" s="234"/>
      <c r="K468" s="234"/>
      <c r="L468" s="239"/>
      <c r="M468" s="240"/>
      <c r="N468" s="241"/>
      <c r="O468" s="241"/>
      <c r="P468" s="241"/>
      <c r="Q468" s="241"/>
      <c r="R468" s="241"/>
      <c r="S468" s="241"/>
      <c r="T468" s="242"/>
      <c r="AT468" s="243" t="s">
        <v>162</v>
      </c>
      <c r="AU468" s="243" t="s">
        <v>82</v>
      </c>
      <c r="AV468" s="11" t="s">
        <v>24</v>
      </c>
      <c r="AW468" s="11" t="s">
        <v>37</v>
      </c>
      <c r="AX468" s="11" t="s">
        <v>73</v>
      </c>
      <c r="AY468" s="243" t="s">
        <v>153</v>
      </c>
    </row>
    <row r="469" spans="2:51" s="11" customFormat="1" ht="13.5">
      <c r="B469" s="233"/>
      <c r="C469" s="234"/>
      <c r="D469" s="235" t="s">
        <v>162</v>
      </c>
      <c r="E469" s="236" t="s">
        <v>22</v>
      </c>
      <c r="F469" s="237" t="s">
        <v>617</v>
      </c>
      <c r="G469" s="234"/>
      <c r="H469" s="236" t="s">
        <v>22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AT469" s="243" t="s">
        <v>162</v>
      </c>
      <c r="AU469" s="243" t="s">
        <v>82</v>
      </c>
      <c r="AV469" s="11" t="s">
        <v>24</v>
      </c>
      <c r="AW469" s="11" t="s">
        <v>37</v>
      </c>
      <c r="AX469" s="11" t="s">
        <v>73</v>
      </c>
      <c r="AY469" s="243" t="s">
        <v>153</v>
      </c>
    </row>
    <row r="470" spans="2:51" s="12" customFormat="1" ht="13.5">
      <c r="B470" s="244"/>
      <c r="C470" s="245"/>
      <c r="D470" s="235" t="s">
        <v>162</v>
      </c>
      <c r="E470" s="246" t="s">
        <v>22</v>
      </c>
      <c r="F470" s="247" t="s">
        <v>1383</v>
      </c>
      <c r="G470" s="245"/>
      <c r="H470" s="248">
        <v>14.88</v>
      </c>
      <c r="I470" s="249"/>
      <c r="J470" s="245"/>
      <c r="K470" s="245"/>
      <c r="L470" s="250"/>
      <c r="M470" s="251"/>
      <c r="N470" s="252"/>
      <c r="O470" s="252"/>
      <c r="P470" s="252"/>
      <c r="Q470" s="252"/>
      <c r="R470" s="252"/>
      <c r="S470" s="252"/>
      <c r="T470" s="253"/>
      <c r="AT470" s="254" t="s">
        <v>162</v>
      </c>
      <c r="AU470" s="254" t="s">
        <v>82</v>
      </c>
      <c r="AV470" s="12" t="s">
        <v>82</v>
      </c>
      <c r="AW470" s="12" t="s">
        <v>37</v>
      </c>
      <c r="AX470" s="12" t="s">
        <v>24</v>
      </c>
      <c r="AY470" s="254" t="s">
        <v>153</v>
      </c>
    </row>
    <row r="471" spans="2:65" s="1" customFormat="1" ht="16.5" customHeight="1">
      <c r="B471" s="46"/>
      <c r="C471" s="221" t="s">
        <v>560</v>
      </c>
      <c r="D471" s="221" t="s">
        <v>155</v>
      </c>
      <c r="E471" s="222" t="s">
        <v>1384</v>
      </c>
      <c r="F471" s="223" t="s">
        <v>1385</v>
      </c>
      <c r="G471" s="224" t="s">
        <v>158</v>
      </c>
      <c r="H471" s="225">
        <v>291.48</v>
      </c>
      <c r="I471" s="226"/>
      <c r="J471" s="227">
        <f>ROUND(I471*H471,2)</f>
        <v>0</v>
      </c>
      <c r="K471" s="223" t="s">
        <v>159</v>
      </c>
      <c r="L471" s="72"/>
      <c r="M471" s="228" t="s">
        <v>22</v>
      </c>
      <c r="N471" s="229" t="s">
        <v>44</v>
      </c>
      <c r="O471" s="47"/>
      <c r="P471" s="230">
        <f>O471*H471</f>
        <v>0</v>
      </c>
      <c r="Q471" s="230">
        <v>0</v>
      </c>
      <c r="R471" s="230">
        <f>Q471*H471</f>
        <v>0</v>
      </c>
      <c r="S471" s="230">
        <v>0.032</v>
      </c>
      <c r="T471" s="231">
        <f>S471*H471</f>
        <v>9.32736</v>
      </c>
      <c r="AR471" s="24" t="s">
        <v>160</v>
      </c>
      <c r="AT471" s="24" t="s">
        <v>155</v>
      </c>
      <c r="AU471" s="24" t="s">
        <v>82</v>
      </c>
      <c r="AY471" s="24" t="s">
        <v>153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24" t="s">
        <v>24</v>
      </c>
      <c r="BK471" s="232">
        <f>ROUND(I471*H471,2)</f>
        <v>0</v>
      </c>
      <c r="BL471" s="24" t="s">
        <v>160</v>
      </c>
      <c r="BM471" s="24" t="s">
        <v>1386</v>
      </c>
    </row>
    <row r="472" spans="2:51" s="11" customFormat="1" ht="13.5">
      <c r="B472" s="233"/>
      <c r="C472" s="234"/>
      <c r="D472" s="235" t="s">
        <v>162</v>
      </c>
      <c r="E472" s="236" t="s">
        <v>22</v>
      </c>
      <c r="F472" s="237" t="s">
        <v>1382</v>
      </c>
      <c r="G472" s="234"/>
      <c r="H472" s="236" t="s">
        <v>22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162</v>
      </c>
      <c r="AU472" s="243" t="s">
        <v>82</v>
      </c>
      <c r="AV472" s="11" t="s">
        <v>24</v>
      </c>
      <c r="AW472" s="11" t="s">
        <v>37</v>
      </c>
      <c r="AX472" s="11" t="s">
        <v>73</v>
      </c>
      <c r="AY472" s="243" t="s">
        <v>153</v>
      </c>
    </row>
    <row r="473" spans="2:51" s="11" customFormat="1" ht="13.5">
      <c r="B473" s="233"/>
      <c r="C473" s="234"/>
      <c r="D473" s="235" t="s">
        <v>162</v>
      </c>
      <c r="E473" s="236" t="s">
        <v>22</v>
      </c>
      <c r="F473" s="237" t="s">
        <v>617</v>
      </c>
      <c r="G473" s="234"/>
      <c r="H473" s="236" t="s">
        <v>22</v>
      </c>
      <c r="I473" s="238"/>
      <c r="J473" s="234"/>
      <c r="K473" s="234"/>
      <c r="L473" s="239"/>
      <c r="M473" s="240"/>
      <c r="N473" s="241"/>
      <c r="O473" s="241"/>
      <c r="P473" s="241"/>
      <c r="Q473" s="241"/>
      <c r="R473" s="241"/>
      <c r="S473" s="241"/>
      <c r="T473" s="242"/>
      <c r="AT473" s="243" t="s">
        <v>162</v>
      </c>
      <c r="AU473" s="243" t="s">
        <v>82</v>
      </c>
      <c r="AV473" s="11" t="s">
        <v>24</v>
      </c>
      <c r="AW473" s="11" t="s">
        <v>37</v>
      </c>
      <c r="AX473" s="11" t="s">
        <v>73</v>
      </c>
      <c r="AY473" s="243" t="s">
        <v>153</v>
      </c>
    </row>
    <row r="474" spans="2:51" s="12" customFormat="1" ht="13.5">
      <c r="B474" s="244"/>
      <c r="C474" s="245"/>
      <c r="D474" s="235" t="s">
        <v>162</v>
      </c>
      <c r="E474" s="246" t="s">
        <v>22</v>
      </c>
      <c r="F474" s="247" t="s">
        <v>1387</v>
      </c>
      <c r="G474" s="245"/>
      <c r="H474" s="248">
        <v>291.48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AT474" s="254" t="s">
        <v>162</v>
      </c>
      <c r="AU474" s="254" t="s">
        <v>82</v>
      </c>
      <c r="AV474" s="12" t="s">
        <v>82</v>
      </c>
      <c r="AW474" s="12" t="s">
        <v>37</v>
      </c>
      <c r="AX474" s="12" t="s">
        <v>24</v>
      </c>
      <c r="AY474" s="254" t="s">
        <v>153</v>
      </c>
    </row>
    <row r="475" spans="2:65" s="1" customFormat="1" ht="16.5" customHeight="1">
      <c r="B475" s="46"/>
      <c r="C475" s="221" t="s">
        <v>564</v>
      </c>
      <c r="D475" s="221" t="s">
        <v>155</v>
      </c>
      <c r="E475" s="222" t="s">
        <v>1388</v>
      </c>
      <c r="F475" s="223" t="s">
        <v>1389</v>
      </c>
      <c r="G475" s="224" t="s">
        <v>640</v>
      </c>
      <c r="H475" s="225">
        <v>5</v>
      </c>
      <c r="I475" s="226"/>
      <c r="J475" s="227">
        <f>ROUND(I475*H475,2)</f>
        <v>0</v>
      </c>
      <c r="K475" s="223" t="s">
        <v>22</v>
      </c>
      <c r="L475" s="72"/>
      <c r="M475" s="228" t="s">
        <v>22</v>
      </c>
      <c r="N475" s="229" t="s">
        <v>44</v>
      </c>
      <c r="O475" s="47"/>
      <c r="P475" s="230">
        <f>O475*H475</f>
        <v>0</v>
      </c>
      <c r="Q475" s="230">
        <v>0</v>
      </c>
      <c r="R475" s="230">
        <f>Q475*H475</f>
        <v>0</v>
      </c>
      <c r="S475" s="230">
        <v>0</v>
      </c>
      <c r="T475" s="231">
        <f>S475*H475</f>
        <v>0</v>
      </c>
      <c r="AR475" s="24" t="s">
        <v>160</v>
      </c>
      <c r="AT475" s="24" t="s">
        <v>155</v>
      </c>
      <c r="AU475" s="24" t="s">
        <v>82</v>
      </c>
      <c r="AY475" s="24" t="s">
        <v>153</v>
      </c>
      <c r="BE475" s="232">
        <f>IF(N475="základní",J475,0)</f>
        <v>0</v>
      </c>
      <c r="BF475" s="232">
        <f>IF(N475="snížená",J475,0)</f>
        <v>0</v>
      </c>
      <c r="BG475" s="232">
        <f>IF(N475="zákl. přenesená",J475,0)</f>
        <v>0</v>
      </c>
      <c r="BH475" s="232">
        <f>IF(N475="sníž. přenesená",J475,0)</f>
        <v>0</v>
      </c>
      <c r="BI475" s="232">
        <f>IF(N475="nulová",J475,0)</f>
        <v>0</v>
      </c>
      <c r="BJ475" s="24" t="s">
        <v>24</v>
      </c>
      <c r="BK475" s="232">
        <f>ROUND(I475*H475,2)</f>
        <v>0</v>
      </c>
      <c r="BL475" s="24" t="s">
        <v>160</v>
      </c>
      <c r="BM475" s="24" t="s">
        <v>1390</v>
      </c>
    </row>
    <row r="476" spans="2:51" s="11" customFormat="1" ht="13.5">
      <c r="B476" s="233"/>
      <c r="C476" s="234"/>
      <c r="D476" s="235" t="s">
        <v>162</v>
      </c>
      <c r="E476" s="236" t="s">
        <v>22</v>
      </c>
      <c r="F476" s="237" t="s">
        <v>1391</v>
      </c>
      <c r="G476" s="234"/>
      <c r="H476" s="236" t="s">
        <v>22</v>
      </c>
      <c r="I476" s="238"/>
      <c r="J476" s="234"/>
      <c r="K476" s="234"/>
      <c r="L476" s="239"/>
      <c r="M476" s="240"/>
      <c r="N476" s="241"/>
      <c r="O476" s="241"/>
      <c r="P476" s="241"/>
      <c r="Q476" s="241"/>
      <c r="R476" s="241"/>
      <c r="S476" s="241"/>
      <c r="T476" s="242"/>
      <c r="AT476" s="243" t="s">
        <v>162</v>
      </c>
      <c r="AU476" s="243" t="s">
        <v>82</v>
      </c>
      <c r="AV476" s="11" t="s">
        <v>24</v>
      </c>
      <c r="AW476" s="11" t="s">
        <v>37</v>
      </c>
      <c r="AX476" s="11" t="s">
        <v>73</v>
      </c>
      <c r="AY476" s="243" t="s">
        <v>153</v>
      </c>
    </row>
    <row r="477" spans="2:51" s="11" customFormat="1" ht="13.5">
      <c r="B477" s="233"/>
      <c r="C477" s="234"/>
      <c r="D477" s="235" t="s">
        <v>162</v>
      </c>
      <c r="E477" s="236" t="s">
        <v>22</v>
      </c>
      <c r="F477" s="237" t="s">
        <v>1372</v>
      </c>
      <c r="G477" s="234"/>
      <c r="H477" s="236" t="s">
        <v>22</v>
      </c>
      <c r="I477" s="238"/>
      <c r="J477" s="234"/>
      <c r="K477" s="234"/>
      <c r="L477" s="239"/>
      <c r="M477" s="240"/>
      <c r="N477" s="241"/>
      <c r="O477" s="241"/>
      <c r="P477" s="241"/>
      <c r="Q477" s="241"/>
      <c r="R477" s="241"/>
      <c r="S477" s="241"/>
      <c r="T477" s="242"/>
      <c r="AT477" s="243" t="s">
        <v>162</v>
      </c>
      <c r="AU477" s="243" t="s">
        <v>82</v>
      </c>
      <c r="AV477" s="11" t="s">
        <v>24</v>
      </c>
      <c r="AW477" s="11" t="s">
        <v>37</v>
      </c>
      <c r="AX477" s="11" t="s">
        <v>73</v>
      </c>
      <c r="AY477" s="243" t="s">
        <v>153</v>
      </c>
    </row>
    <row r="478" spans="2:51" s="12" customFormat="1" ht="13.5">
      <c r="B478" s="244"/>
      <c r="C478" s="245"/>
      <c r="D478" s="235" t="s">
        <v>162</v>
      </c>
      <c r="E478" s="246" t="s">
        <v>22</v>
      </c>
      <c r="F478" s="247" t="s">
        <v>180</v>
      </c>
      <c r="G478" s="245"/>
      <c r="H478" s="248">
        <v>5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AT478" s="254" t="s">
        <v>162</v>
      </c>
      <c r="AU478" s="254" t="s">
        <v>82</v>
      </c>
      <c r="AV478" s="12" t="s">
        <v>82</v>
      </c>
      <c r="AW478" s="12" t="s">
        <v>37</v>
      </c>
      <c r="AX478" s="12" t="s">
        <v>24</v>
      </c>
      <c r="AY478" s="254" t="s">
        <v>153</v>
      </c>
    </row>
    <row r="479" spans="2:65" s="1" customFormat="1" ht="16.5" customHeight="1">
      <c r="B479" s="46"/>
      <c r="C479" s="221" t="s">
        <v>568</v>
      </c>
      <c r="D479" s="221" t="s">
        <v>155</v>
      </c>
      <c r="E479" s="222" t="s">
        <v>650</v>
      </c>
      <c r="F479" s="223" t="s">
        <v>1392</v>
      </c>
      <c r="G479" s="224" t="s">
        <v>290</v>
      </c>
      <c r="H479" s="225">
        <v>8</v>
      </c>
      <c r="I479" s="226"/>
      <c r="J479" s="227">
        <f>ROUND(I479*H479,2)</f>
        <v>0</v>
      </c>
      <c r="K479" s="223" t="s">
        <v>22</v>
      </c>
      <c r="L479" s="72"/>
      <c r="M479" s="228" t="s">
        <v>22</v>
      </c>
      <c r="N479" s="229" t="s">
        <v>44</v>
      </c>
      <c r="O479" s="47"/>
      <c r="P479" s="230">
        <f>O479*H479</f>
        <v>0</v>
      </c>
      <c r="Q479" s="230">
        <v>0</v>
      </c>
      <c r="R479" s="230">
        <f>Q479*H479</f>
        <v>0</v>
      </c>
      <c r="S479" s="230">
        <v>0.007</v>
      </c>
      <c r="T479" s="231">
        <f>S479*H479</f>
        <v>0.056</v>
      </c>
      <c r="AR479" s="24" t="s">
        <v>160</v>
      </c>
      <c r="AT479" s="24" t="s">
        <v>155</v>
      </c>
      <c r="AU479" s="24" t="s">
        <v>82</v>
      </c>
      <c r="AY479" s="24" t="s">
        <v>153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24" t="s">
        <v>24</v>
      </c>
      <c r="BK479" s="232">
        <f>ROUND(I479*H479,2)</f>
        <v>0</v>
      </c>
      <c r="BL479" s="24" t="s">
        <v>160</v>
      </c>
      <c r="BM479" s="24" t="s">
        <v>1393</v>
      </c>
    </row>
    <row r="480" spans="2:51" s="11" customFormat="1" ht="13.5">
      <c r="B480" s="233"/>
      <c r="C480" s="234"/>
      <c r="D480" s="235" t="s">
        <v>162</v>
      </c>
      <c r="E480" s="236" t="s">
        <v>22</v>
      </c>
      <c r="F480" s="237" t="s">
        <v>1394</v>
      </c>
      <c r="G480" s="234"/>
      <c r="H480" s="236" t="s">
        <v>22</v>
      </c>
      <c r="I480" s="238"/>
      <c r="J480" s="234"/>
      <c r="K480" s="234"/>
      <c r="L480" s="239"/>
      <c r="M480" s="240"/>
      <c r="N480" s="241"/>
      <c r="O480" s="241"/>
      <c r="P480" s="241"/>
      <c r="Q480" s="241"/>
      <c r="R480" s="241"/>
      <c r="S480" s="241"/>
      <c r="T480" s="242"/>
      <c r="AT480" s="243" t="s">
        <v>162</v>
      </c>
      <c r="AU480" s="243" t="s">
        <v>82</v>
      </c>
      <c r="AV480" s="11" t="s">
        <v>24</v>
      </c>
      <c r="AW480" s="11" t="s">
        <v>37</v>
      </c>
      <c r="AX480" s="11" t="s">
        <v>73</v>
      </c>
      <c r="AY480" s="243" t="s">
        <v>153</v>
      </c>
    </row>
    <row r="481" spans="2:51" s="11" customFormat="1" ht="13.5">
      <c r="B481" s="233"/>
      <c r="C481" s="234"/>
      <c r="D481" s="235" t="s">
        <v>162</v>
      </c>
      <c r="E481" s="236" t="s">
        <v>22</v>
      </c>
      <c r="F481" s="237" t="s">
        <v>617</v>
      </c>
      <c r="G481" s="234"/>
      <c r="H481" s="236" t="s">
        <v>22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AT481" s="243" t="s">
        <v>162</v>
      </c>
      <c r="AU481" s="243" t="s">
        <v>82</v>
      </c>
      <c r="AV481" s="11" t="s">
        <v>24</v>
      </c>
      <c r="AW481" s="11" t="s">
        <v>37</v>
      </c>
      <c r="AX481" s="11" t="s">
        <v>73</v>
      </c>
      <c r="AY481" s="243" t="s">
        <v>153</v>
      </c>
    </row>
    <row r="482" spans="2:51" s="11" customFormat="1" ht="13.5">
      <c r="B482" s="233"/>
      <c r="C482" s="234"/>
      <c r="D482" s="235" t="s">
        <v>162</v>
      </c>
      <c r="E482" s="236" t="s">
        <v>22</v>
      </c>
      <c r="F482" s="237" t="s">
        <v>1395</v>
      </c>
      <c r="G482" s="234"/>
      <c r="H482" s="236" t="s">
        <v>22</v>
      </c>
      <c r="I482" s="238"/>
      <c r="J482" s="234"/>
      <c r="K482" s="234"/>
      <c r="L482" s="239"/>
      <c r="M482" s="240"/>
      <c r="N482" s="241"/>
      <c r="O482" s="241"/>
      <c r="P482" s="241"/>
      <c r="Q482" s="241"/>
      <c r="R482" s="241"/>
      <c r="S482" s="241"/>
      <c r="T482" s="242"/>
      <c r="AT482" s="243" t="s">
        <v>162</v>
      </c>
      <c r="AU482" s="243" t="s">
        <v>82</v>
      </c>
      <c r="AV482" s="11" t="s">
        <v>24</v>
      </c>
      <c r="AW482" s="11" t="s">
        <v>37</v>
      </c>
      <c r="AX482" s="11" t="s">
        <v>73</v>
      </c>
      <c r="AY482" s="243" t="s">
        <v>153</v>
      </c>
    </row>
    <row r="483" spans="2:51" s="12" customFormat="1" ht="13.5">
      <c r="B483" s="244"/>
      <c r="C483" s="245"/>
      <c r="D483" s="235" t="s">
        <v>162</v>
      </c>
      <c r="E483" s="246" t="s">
        <v>22</v>
      </c>
      <c r="F483" s="247" t="s">
        <v>1396</v>
      </c>
      <c r="G483" s="245"/>
      <c r="H483" s="248">
        <v>8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AT483" s="254" t="s">
        <v>162</v>
      </c>
      <c r="AU483" s="254" t="s">
        <v>82</v>
      </c>
      <c r="AV483" s="12" t="s">
        <v>82</v>
      </c>
      <c r="AW483" s="12" t="s">
        <v>37</v>
      </c>
      <c r="AX483" s="12" t="s">
        <v>24</v>
      </c>
      <c r="AY483" s="254" t="s">
        <v>153</v>
      </c>
    </row>
    <row r="484" spans="2:65" s="1" customFormat="1" ht="25.5" customHeight="1">
      <c r="B484" s="46"/>
      <c r="C484" s="221" t="s">
        <v>573</v>
      </c>
      <c r="D484" s="221" t="s">
        <v>155</v>
      </c>
      <c r="E484" s="222" t="s">
        <v>656</v>
      </c>
      <c r="F484" s="223" t="s">
        <v>657</v>
      </c>
      <c r="G484" s="224" t="s">
        <v>158</v>
      </c>
      <c r="H484" s="225">
        <v>217.62</v>
      </c>
      <c r="I484" s="226"/>
      <c r="J484" s="227">
        <f>ROUND(I484*H484,2)</f>
        <v>0</v>
      </c>
      <c r="K484" s="223" t="s">
        <v>159</v>
      </c>
      <c r="L484" s="72"/>
      <c r="M484" s="228" t="s">
        <v>22</v>
      </c>
      <c r="N484" s="229" t="s">
        <v>44</v>
      </c>
      <c r="O484" s="47"/>
      <c r="P484" s="230">
        <f>O484*H484</f>
        <v>0</v>
      </c>
      <c r="Q484" s="230">
        <v>0</v>
      </c>
      <c r="R484" s="230">
        <f>Q484*H484</f>
        <v>0</v>
      </c>
      <c r="S484" s="230">
        <v>0.01</v>
      </c>
      <c r="T484" s="231">
        <f>S484*H484</f>
        <v>2.1762</v>
      </c>
      <c r="AR484" s="24" t="s">
        <v>160</v>
      </c>
      <c r="AT484" s="24" t="s">
        <v>155</v>
      </c>
      <c r="AU484" s="24" t="s">
        <v>82</v>
      </c>
      <c r="AY484" s="24" t="s">
        <v>153</v>
      </c>
      <c r="BE484" s="232">
        <f>IF(N484="základní",J484,0)</f>
        <v>0</v>
      </c>
      <c r="BF484" s="232">
        <f>IF(N484="snížená",J484,0)</f>
        <v>0</v>
      </c>
      <c r="BG484" s="232">
        <f>IF(N484="zákl. přenesená",J484,0)</f>
        <v>0</v>
      </c>
      <c r="BH484" s="232">
        <f>IF(N484="sníž. přenesená",J484,0)</f>
        <v>0</v>
      </c>
      <c r="BI484" s="232">
        <f>IF(N484="nulová",J484,0)</f>
        <v>0</v>
      </c>
      <c r="BJ484" s="24" t="s">
        <v>24</v>
      </c>
      <c r="BK484" s="232">
        <f>ROUND(I484*H484,2)</f>
        <v>0</v>
      </c>
      <c r="BL484" s="24" t="s">
        <v>160</v>
      </c>
      <c r="BM484" s="24" t="s">
        <v>1397</v>
      </c>
    </row>
    <row r="485" spans="2:51" s="11" customFormat="1" ht="13.5">
      <c r="B485" s="233"/>
      <c r="C485" s="234"/>
      <c r="D485" s="235" t="s">
        <v>162</v>
      </c>
      <c r="E485" s="236" t="s">
        <v>22</v>
      </c>
      <c r="F485" s="237" t="s">
        <v>1237</v>
      </c>
      <c r="G485" s="234"/>
      <c r="H485" s="236" t="s">
        <v>22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162</v>
      </c>
      <c r="AU485" s="243" t="s">
        <v>82</v>
      </c>
      <c r="AV485" s="11" t="s">
        <v>24</v>
      </c>
      <c r="AW485" s="11" t="s">
        <v>37</v>
      </c>
      <c r="AX485" s="11" t="s">
        <v>73</v>
      </c>
      <c r="AY485" s="243" t="s">
        <v>153</v>
      </c>
    </row>
    <row r="486" spans="2:51" s="12" customFormat="1" ht="13.5">
      <c r="B486" s="244"/>
      <c r="C486" s="245"/>
      <c r="D486" s="235" t="s">
        <v>162</v>
      </c>
      <c r="E486" s="246" t="s">
        <v>22</v>
      </c>
      <c r="F486" s="247" t="s">
        <v>1398</v>
      </c>
      <c r="G486" s="245"/>
      <c r="H486" s="248">
        <v>201.42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AT486" s="254" t="s">
        <v>162</v>
      </c>
      <c r="AU486" s="254" t="s">
        <v>82</v>
      </c>
      <c r="AV486" s="12" t="s">
        <v>82</v>
      </c>
      <c r="AW486" s="12" t="s">
        <v>37</v>
      </c>
      <c r="AX486" s="12" t="s">
        <v>73</v>
      </c>
      <c r="AY486" s="254" t="s">
        <v>153</v>
      </c>
    </row>
    <row r="487" spans="2:51" s="12" customFormat="1" ht="13.5">
      <c r="B487" s="244"/>
      <c r="C487" s="245"/>
      <c r="D487" s="235" t="s">
        <v>162</v>
      </c>
      <c r="E487" s="246" t="s">
        <v>22</v>
      </c>
      <c r="F487" s="247" t="s">
        <v>1399</v>
      </c>
      <c r="G487" s="245"/>
      <c r="H487" s="248">
        <v>16.2</v>
      </c>
      <c r="I487" s="249"/>
      <c r="J487" s="245"/>
      <c r="K487" s="245"/>
      <c r="L487" s="250"/>
      <c r="M487" s="251"/>
      <c r="N487" s="252"/>
      <c r="O487" s="252"/>
      <c r="P487" s="252"/>
      <c r="Q487" s="252"/>
      <c r="R487" s="252"/>
      <c r="S487" s="252"/>
      <c r="T487" s="253"/>
      <c r="AT487" s="254" t="s">
        <v>162</v>
      </c>
      <c r="AU487" s="254" t="s">
        <v>82</v>
      </c>
      <c r="AV487" s="12" t="s">
        <v>82</v>
      </c>
      <c r="AW487" s="12" t="s">
        <v>37</v>
      </c>
      <c r="AX487" s="12" t="s">
        <v>73</v>
      </c>
      <c r="AY487" s="254" t="s">
        <v>153</v>
      </c>
    </row>
    <row r="488" spans="2:51" s="13" customFormat="1" ht="13.5">
      <c r="B488" s="255"/>
      <c r="C488" s="256"/>
      <c r="D488" s="235" t="s">
        <v>162</v>
      </c>
      <c r="E488" s="257" t="s">
        <v>22</v>
      </c>
      <c r="F488" s="258" t="s">
        <v>172</v>
      </c>
      <c r="G488" s="256"/>
      <c r="H488" s="259">
        <v>217.62</v>
      </c>
      <c r="I488" s="260"/>
      <c r="J488" s="256"/>
      <c r="K488" s="256"/>
      <c r="L488" s="261"/>
      <c r="M488" s="262"/>
      <c r="N488" s="263"/>
      <c r="O488" s="263"/>
      <c r="P488" s="263"/>
      <c r="Q488" s="263"/>
      <c r="R488" s="263"/>
      <c r="S488" s="263"/>
      <c r="T488" s="264"/>
      <c r="AT488" s="265" t="s">
        <v>162</v>
      </c>
      <c r="AU488" s="265" t="s">
        <v>82</v>
      </c>
      <c r="AV488" s="13" t="s">
        <v>160</v>
      </c>
      <c r="AW488" s="13" t="s">
        <v>37</v>
      </c>
      <c r="AX488" s="13" t="s">
        <v>24</v>
      </c>
      <c r="AY488" s="265" t="s">
        <v>153</v>
      </c>
    </row>
    <row r="489" spans="2:65" s="1" customFormat="1" ht="25.5" customHeight="1">
      <c r="B489" s="46"/>
      <c r="C489" s="221" t="s">
        <v>579</v>
      </c>
      <c r="D489" s="221" t="s">
        <v>155</v>
      </c>
      <c r="E489" s="222" t="s">
        <v>661</v>
      </c>
      <c r="F489" s="223" t="s">
        <v>662</v>
      </c>
      <c r="G489" s="224" t="s">
        <v>158</v>
      </c>
      <c r="H489" s="225">
        <v>2027.536</v>
      </c>
      <c r="I489" s="226"/>
      <c r="J489" s="227">
        <f>ROUND(I489*H489,2)</f>
        <v>0</v>
      </c>
      <c r="K489" s="223" t="s">
        <v>159</v>
      </c>
      <c r="L489" s="72"/>
      <c r="M489" s="228" t="s">
        <v>22</v>
      </c>
      <c r="N489" s="229" t="s">
        <v>44</v>
      </c>
      <c r="O489" s="47"/>
      <c r="P489" s="230">
        <f>O489*H489</f>
        <v>0</v>
      </c>
      <c r="Q489" s="230">
        <v>0</v>
      </c>
      <c r="R489" s="230">
        <f>Q489*H489</f>
        <v>0</v>
      </c>
      <c r="S489" s="230">
        <v>0.016</v>
      </c>
      <c r="T489" s="231">
        <f>S489*H489</f>
        <v>32.440576</v>
      </c>
      <c r="AR489" s="24" t="s">
        <v>160</v>
      </c>
      <c r="AT489" s="24" t="s">
        <v>155</v>
      </c>
      <c r="AU489" s="24" t="s">
        <v>82</v>
      </c>
      <c r="AY489" s="24" t="s">
        <v>153</v>
      </c>
      <c r="BE489" s="232">
        <f>IF(N489="základní",J489,0)</f>
        <v>0</v>
      </c>
      <c r="BF489" s="232">
        <f>IF(N489="snížená",J489,0)</f>
        <v>0</v>
      </c>
      <c r="BG489" s="232">
        <f>IF(N489="zákl. přenesená",J489,0)</f>
        <v>0</v>
      </c>
      <c r="BH489" s="232">
        <f>IF(N489="sníž. přenesená",J489,0)</f>
        <v>0</v>
      </c>
      <c r="BI489" s="232">
        <f>IF(N489="nulová",J489,0)</f>
        <v>0</v>
      </c>
      <c r="BJ489" s="24" t="s">
        <v>24</v>
      </c>
      <c r="BK489" s="232">
        <f>ROUND(I489*H489,2)</f>
        <v>0</v>
      </c>
      <c r="BL489" s="24" t="s">
        <v>160</v>
      </c>
      <c r="BM489" s="24" t="s">
        <v>1400</v>
      </c>
    </row>
    <row r="490" spans="2:51" s="11" customFormat="1" ht="13.5">
      <c r="B490" s="233"/>
      <c r="C490" s="234"/>
      <c r="D490" s="235" t="s">
        <v>162</v>
      </c>
      <c r="E490" s="236" t="s">
        <v>22</v>
      </c>
      <c r="F490" s="237" t="s">
        <v>1321</v>
      </c>
      <c r="G490" s="234"/>
      <c r="H490" s="236" t="s">
        <v>22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AT490" s="243" t="s">
        <v>162</v>
      </c>
      <c r="AU490" s="243" t="s">
        <v>82</v>
      </c>
      <c r="AV490" s="11" t="s">
        <v>24</v>
      </c>
      <c r="AW490" s="11" t="s">
        <v>37</v>
      </c>
      <c r="AX490" s="11" t="s">
        <v>73</v>
      </c>
      <c r="AY490" s="243" t="s">
        <v>153</v>
      </c>
    </row>
    <row r="491" spans="2:51" s="11" customFormat="1" ht="13.5">
      <c r="B491" s="233"/>
      <c r="C491" s="234"/>
      <c r="D491" s="235" t="s">
        <v>162</v>
      </c>
      <c r="E491" s="236" t="s">
        <v>22</v>
      </c>
      <c r="F491" s="237" t="s">
        <v>1199</v>
      </c>
      <c r="G491" s="234"/>
      <c r="H491" s="236" t="s">
        <v>22</v>
      </c>
      <c r="I491" s="238"/>
      <c r="J491" s="234"/>
      <c r="K491" s="234"/>
      <c r="L491" s="239"/>
      <c r="M491" s="240"/>
      <c r="N491" s="241"/>
      <c r="O491" s="241"/>
      <c r="P491" s="241"/>
      <c r="Q491" s="241"/>
      <c r="R491" s="241"/>
      <c r="S491" s="241"/>
      <c r="T491" s="242"/>
      <c r="AT491" s="243" t="s">
        <v>162</v>
      </c>
      <c r="AU491" s="243" t="s">
        <v>82</v>
      </c>
      <c r="AV491" s="11" t="s">
        <v>24</v>
      </c>
      <c r="AW491" s="11" t="s">
        <v>37</v>
      </c>
      <c r="AX491" s="11" t="s">
        <v>73</v>
      </c>
      <c r="AY491" s="243" t="s">
        <v>153</v>
      </c>
    </row>
    <row r="492" spans="2:51" s="11" customFormat="1" ht="13.5">
      <c r="B492" s="233"/>
      <c r="C492" s="234"/>
      <c r="D492" s="235" t="s">
        <v>162</v>
      </c>
      <c r="E492" s="236" t="s">
        <v>22</v>
      </c>
      <c r="F492" s="237" t="s">
        <v>1322</v>
      </c>
      <c r="G492" s="234"/>
      <c r="H492" s="236" t="s">
        <v>22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162</v>
      </c>
      <c r="AU492" s="243" t="s">
        <v>82</v>
      </c>
      <c r="AV492" s="11" t="s">
        <v>24</v>
      </c>
      <c r="AW492" s="11" t="s">
        <v>37</v>
      </c>
      <c r="AX492" s="11" t="s">
        <v>73</v>
      </c>
      <c r="AY492" s="243" t="s">
        <v>153</v>
      </c>
    </row>
    <row r="493" spans="2:51" s="12" customFormat="1" ht="13.5">
      <c r="B493" s="244"/>
      <c r="C493" s="245"/>
      <c r="D493" s="235" t="s">
        <v>162</v>
      </c>
      <c r="E493" s="246" t="s">
        <v>22</v>
      </c>
      <c r="F493" s="247" t="s">
        <v>1323</v>
      </c>
      <c r="G493" s="245"/>
      <c r="H493" s="248">
        <v>785.103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AT493" s="254" t="s">
        <v>162</v>
      </c>
      <c r="AU493" s="254" t="s">
        <v>82</v>
      </c>
      <c r="AV493" s="12" t="s">
        <v>82</v>
      </c>
      <c r="AW493" s="12" t="s">
        <v>37</v>
      </c>
      <c r="AX493" s="12" t="s">
        <v>73</v>
      </c>
      <c r="AY493" s="254" t="s">
        <v>153</v>
      </c>
    </row>
    <row r="494" spans="2:51" s="12" customFormat="1" ht="13.5">
      <c r="B494" s="244"/>
      <c r="C494" s="245"/>
      <c r="D494" s="235" t="s">
        <v>162</v>
      </c>
      <c r="E494" s="246" t="s">
        <v>22</v>
      </c>
      <c r="F494" s="247" t="s">
        <v>1324</v>
      </c>
      <c r="G494" s="245"/>
      <c r="H494" s="248">
        <v>-0.251</v>
      </c>
      <c r="I494" s="249"/>
      <c r="J494" s="245"/>
      <c r="K494" s="245"/>
      <c r="L494" s="250"/>
      <c r="M494" s="251"/>
      <c r="N494" s="252"/>
      <c r="O494" s="252"/>
      <c r="P494" s="252"/>
      <c r="Q494" s="252"/>
      <c r="R494" s="252"/>
      <c r="S494" s="252"/>
      <c r="T494" s="253"/>
      <c r="AT494" s="254" t="s">
        <v>162</v>
      </c>
      <c r="AU494" s="254" t="s">
        <v>82</v>
      </c>
      <c r="AV494" s="12" t="s">
        <v>82</v>
      </c>
      <c r="AW494" s="12" t="s">
        <v>37</v>
      </c>
      <c r="AX494" s="12" t="s">
        <v>73</v>
      </c>
      <c r="AY494" s="254" t="s">
        <v>153</v>
      </c>
    </row>
    <row r="495" spans="2:51" s="12" customFormat="1" ht="13.5">
      <c r="B495" s="244"/>
      <c r="C495" s="245"/>
      <c r="D495" s="235" t="s">
        <v>162</v>
      </c>
      <c r="E495" s="246" t="s">
        <v>22</v>
      </c>
      <c r="F495" s="247" t="s">
        <v>1325</v>
      </c>
      <c r="G495" s="245"/>
      <c r="H495" s="248">
        <v>303.063</v>
      </c>
      <c r="I495" s="249"/>
      <c r="J495" s="245"/>
      <c r="K495" s="245"/>
      <c r="L495" s="250"/>
      <c r="M495" s="251"/>
      <c r="N495" s="252"/>
      <c r="O495" s="252"/>
      <c r="P495" s="252"/>
      <c r="Q495" s="252"/>
      <c r="R495" s="252"/>
      <c r="S495" s="252"/>
      <c r="T495" s="253"/>
      <c r="AT495" s="254" t="s">
        <v>162</v>
      </c>
      <c r="AU495" s="254" t="s">
        <v>82</v>
      </c>
      <c r="AV495" s="12" t="s">
        <v>82</v>
      </c>
      <c r="AW495" s="12" t="s">
        <v>37</v>
      </c>
      <c r="AX495" s="12" t="s">
        <v>73</v>
      </c>
      <c r="AY495" s="254" t="s">
        <v>153</v>
      </c>
    </row>
    <row r="496" spans="2:51" s="11" customFormat="1" ht="13.5">
      <c r="B496" s="233"/>
      <c r="C496" s="234"/>
      <c r="D496" s="235" t="s">
        <v>162</v>
      </c>
      <c r="E496" s="236" t="s">
        <v>22</v>
      </c>
      <c r="F496" s="237" t="s">
        <v>1203</v>
      </c>
      <c r="G496" s="234"/>
      <c r="H496" s="236" t="s">
        <v>22</v>
      </c>
      <c r="I496" s="238"/>
      <c r="J496" s="234"/>
      <c r="K496" s="234"/>
      <c r="L496" s="239"/>
      <c r="M496" s="240"/>
      <c r="N496" s="241"/>
      <c r="O496" s="241"/>
      <c r="P496" s="241"/>
      <c r="Q496" s="241"/>
      <c r="R496" s="241"/>
      <c r="S496" s="241"/>
      <c r="T496" s="242"/>
      <c r="AT496" s="243" t="s">
        <v>162</v>
      </c>
      <c r="AU496" s="243" t="s">
        <v>82</v>
      </c>
      <c r="AV496" s="11" t="s">
        <v>24</v>
      </c>
      <c r="AW496" s="11" t="s">
        <v>37</v>
      </c>
      <c r="AX496" s="11" t="s">
        <v>73</v>
      </c>
      <c r="AY496" s="243" t="s">
        <v>153</v>
      </c>
    </row>
    <row r="497" spans="2:51" s="11" customFormat="1" ht="13.5">
      <c r="B497" s="233"/>
      <c r="C497" s="234"/>
      <c r="D497" s="235" t="s">
        <v>162</v>
      </c>
      <c r="E497" s="236" t="s">
        <v>22</v>
      </c>
      <c r="F497" s="237" t="s">
        <v>1326</v>
      </c>
      <c r="G497" s="234"/>
      <c r="H497" s="236" t="s">
        <v>22</v>
      </c>
      <c r="I497" s="238"/>
      <c r="J497" s="234"/>
      <c r="K497" s="234"/>
      <c r="L497" s="239"/>
      <c r="M497" s="240"/>
      <c r="N497" s="241"/>
      <c r="O497" s="241"/>
      <c r="P497" s="241"/>
      <c r="Q497" s="241"/>
      <c r="R497" s="241"/>
      <c r="S497" s="241"/>
      <c r="T497" s="242"/>
      <c r="AT497" s="243" t="s">
        <v>162</v>
      </c>
      <c r="AU497" s="243" t="s">
        <v>82</v>
      </c>
      <c r="AV497" s="11" t="s">
        <v>24</v>
      </c>
      <c r="AW497" s="11" t="s">
        <v>37</v>
      </c>
      <c r="AX497" s="11" t="s">
        <v>73</v>
      </c>
      <c r="AY497" s="243" t="s">
        <v>153</v>
      </c>
    </row>
    <row r="498" spans="2:51" s="12" customFormat="1" ht="13.5">
      <c r="B498" s="244"/>
      <c r="C498" s="245"/>
      <c r="D498" s="235" t="s">
        <v>162</v>
      </c>
      <c r="E498" s="246" t="s">
        <v>22</v>
      </c>
      <c r="F498" s="247" t="s">
        <v>1327</v>
      </c>
      <c r="G498" s="245"/>
      <c r="H498" s="248">
        <v>870.025</v>
      </c>
      <c r="I498" s="249"/>
      <c r="J498" s="245"/>
      <c r="K498" s="245"/>
      <c r="L498" s="250"/>
      <c r="M498" s="251"/>
      <c r="N498" s="252"/>
      <c r="O498" s="252"/>
      <c r="P498" s="252"/>
      <c r="Q498" s="252"/>
      <c r="R498" s="252"/>
      <c r="S498" s="252"/>
      <c r="T498" s="253"/>
      <c r="AT498" s="254" t="s">
        <v>162</v>
      </c>
      <c r="AU498" s="254" t="s">
        <v>82</v>
      </c>
      <c r="AV498" s="12" t="s">
        <v>82</v>
      </c>
      <c r="AW498" s="12" t="s">
        <v>37</v>
      </c>
      <c r="AX498" s="12" t="s">
        <v>73</v>
      </c>
      <c r="AY498" s="254" t="s">
        <v>153</v>
      </c>
    </row>
    <row r="499" spans="2:51" s="11" customFormat="1" ht="13.5">
      <c r="B499" s="233"/>
      <c r="C499" s="234"/>
      <c r="D499" s="235" t="s">
        <v>162</v>
      </c>
      <c r="E499" s="236" t="s">
        <v>22</v>
      </c>
      <c r="F499" s="237" t="s">
        <v>1201</v>
      </c>
      <c r="G499" s="234"/>
      <c r="H499" s="236" t="s">
        <v>22</v>
      </c>
      <c r="I499" s="238"/>
      <c r="J499" s="234"/>
      <c r="K499" s="234"/>
      <c r="L499" s="239"/>
      <c r="M499" s="240"/>
      <c r="N499" s="241"/>
      <c r="O499" s="241"/>
      <c r="P499" s="241"/>
      <c r="Q499" s="241"/>
      <c r="R499" s="241"/>
      <c r="S499" s="241"/>
      <c r="T499" s="242"/>
      <c r="AT499" s="243" t="s">
        <v>162</v>
      </c>
      <c r="AU499" s="243" t="s">
        <v>82</v>
      </c>
      <c r="AV499" s="11" t="s">
        <v>24</v>
      </c>
      <c r="AW499" s="11" t="s">
        <v>37</v>
      </c>
      <c r="AX499" s="11" t="s">
        <v>73</v>
      </c>
      <c r="AY499" s="243" t="s">
        <v>153</v>
      </c>
    </row>
    <row r="500" spans="2:51" s="11" customFormat="1" ht="13.5">
      <c r="B500" s="233"/>
      <c r="C500" s="234"/>
      <c r="D500" s="235" t="s">
        <v>162</v>
      </c>
      <c r="E500" s="236" t="s">
        <v>22</v>
      </c>
      <c r="F500" s="237" t="s">
        <v>1328</v>
      </c>
      <c r="G500" s="234"/>
      <c r="H500" s="236" t="s">
        <v>22</v>
      </c>
      <c r="I500" s="238"/>
      <c r="J500" s="234"/>
      <c r="K500" s="234"/>
      <c r="L500" s="239"/>
      <c r="M500" s="240"/>
      <c r="N500" s="241"/>
      <c r="O500" s="241"/>
      <c r="P500" s="241"/>
      <c r="Q500" s="241"/>
      <c r="R500" s="241"/>
      <c r="S500" s="241"/>
      <c r="T500" s="242"/>
      <c r="AT500" s="243" t="s">
        <v>162</v>
      </c>
      <c r="AU500" s="243" t="s">
        <v>82</v>
      </c>
      <c r="AV500" s="11" t="s">
        <v>24</v>
      </c>
      <c r="AW500" s="11" t="s">
        <v>37</v>
      </c>
      <c r="AX500" s="11" t="s">
        <v>73</v>
      </c>
      <c r="AY500" s="243" t="s">
        <v>153</v>
      </c>
    </row>
    <row r="501" spans="2:51" s="12" customFormat="1" ht="13.5">
      <c r="B501" s="244"/>
      <c r="C501" s="245"/>
      <c r="D501" s="235" t="s">
        <v>162</v>
      </c>
      <c r="E501" s="246" t="s">
        <v>22</v>
      </c>
      <c r="F501" s="247" t="s">
        <v>1329</v>
      </c>
      <c r="G501" s="245"/>
      <c r="H501" s="248">
        <v>359.496</v>
      </c>
      <c r="I501" s="249"/>
      <c r="J501" s="245"/>
      <c r="K501" s="245"/>
      <c r="L501" s="250"/>
      <c r="M501" s="251"/>
      <c r="N501" s="252"/>
      <c r="O501" s="252"/>
      <c r="P501" s="252"/>
      <c r="Q501" s="252"/>
      <c r="R501" s="252"/>
      <c r="S501" s="252"/>
      <c r="T501" s="253"/>
      <c r="AT501" s="254" t="s">
        <v>162</v>
      </c>
      <c r="AU501" s="254" t="s">
        <v>82</v>
      </c>
      <c r="AV501" s="12" t="s">
        <v>82</v>
      </c>
      <c r="AW501" s="12" t="s">
        <v>37</v>
      </c>
      <c r="AX501" s="12" t="s">
        <v>73</v>
      </c>
      <c r="AY501" s="254" t="s">
        <v>153</v>
      </c>
    </row>
    <row r="502" spans="2:51" s="11" customFormat="1" ht="13.5">
      <c r="B502" s="233"/>
      <c r="C502" s="234"/>
      <c r="D502" s="235" t="s">
        <v>162</v>
      </c>
      <c r="E502" s="236" t="s">
        <v>22</v>
      </c>
      <c r="F502" s="237" t="s">
        <v>1226</v>
      </c>
      <c r="G502" s="234"/>
      <c r="H502" s="236" t="s">
        <v>22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162</v>
      </c>
      <c r="AU502" s="243" t="s">
        <v>82</v>
      </c>
      <c r="AV502" s="11" t="s">
        <v>24</v>
      </c>
      <c r="AW502" s="11" t="s">
        <v>37</v>
      </c>
      <c r="AX502" s="11" t="s">
        <v>73</v>
      </c>
      <c r="AY502" s="243" t="s">
        <v>153</v>
      </c>
    </row>
    <row r="503" spans="2:51" s="11" customFormat="1" ht="13.5">
      <c r="B503" s="233"/>
      <c r="C503" s="234"/>
      <c r="D503" s="235" t="s">
        <v>162</v>
      </c>
      <c r="E503" s="236" t="s">
        <v>22</v>
      </c>
      <c r="F503" s="237" t="s">
        <v>1330</v>
      </c>
      <c r="G503" s="234"/>
      <c r="H503" s="236" t="s">
        <v>22</v>
      </c>
      <c r="I503" s="238"/>
      <c r="J503" s="234"/>
      <c r="K503" s="234"/>
      <c r="L503" s="239"/>
      <c r="M503" s="240"/>
      <c r="N503" s="241"/>
      <c r="O503" s="241"/>
      <c r="P503" s="241"/>
      <c r="Q503" s="241"/>
      <c r="R503" s="241"/>
      <c r="S503" s="241"/>
      <c r="T503" s="242"/>
      <c r="AT503" s="243" t="s">
        <v>162</v>
      </c>
      <c r="AU503" s="243" t="s">
        <v>82</v>
      </c>
      <c r="AV503" s="11" t="s">
        <v>24</v>
      </c>
      <c r="AW503" s="11" t="s">
        <v>37</v>
      </c>
      <c r="AX503" s="11" t="s">
        <v>73</v>
      </c>
      <c r="AY503" s="243" t="s">
        <v>153</v>
      </c>
    </row>
    <row r="504" spans="2:51" s="12" customFormat="1" ht="13.5">
      <c r="B504" s="244"/>
      <c r="C504" s="245"/>
      <c r="D504" s="235" t="s">
        <v>162</v>
      </c>
      <c r="E504" s="246" t="s">
        <v>22</v>
      </c>
      <c r="F504" s="247" t="s">
        <v>1331</v>
      </c>
      <c r="G504" s="245"/>
      <c r="H504" s="248">
        <v>69</v>
      </c>
      <c r="I504" s="249"/>
      <c r="J504" s="245"/>
      <c r="K504" s="245"/>
      <c r="L504" s="250"/>
      <c r="M504" s="251"/>
      <c r="N504" s="252"/>
      <c r="O504" s="252"/>
      <c r="P504" s="252"/>
      <c r="Q504" s="252"/>
      <c r="R504" s="252"/>
      <c r="S504" s="252"/>
      <c r="T504" s="253"/>
      <c r="AT504" s="254" t="s">
        <v>162</v>
      </c>
      <c r="AU504" s="254" t="s">
        <v>82</v>
      </c>
      <c r="AV504" s="12" t="s">
        <v>82</v>
      </c>
      <c r="AW504" s="12" t="s">
        <v>37</v>
      </c>
      <c r="AX504" s="12" t="s">
        <v>73</v>
      </c>
      <c r="AY504" s="254" t="s">
        <v>153</v>
      </c>
    </row>
    <row r="505" spans="2:51" s="12" customFormat="1" ht="13.5">
      <c r="B505" s="244"/>
      <c r="C505" s="245"/>
      <c r="D505" s="235" t="s">
        <v>162</v>
      </c>
      <c r="E505" s="246" t="s">
        <v>22</v>
      </c>
      <c r="F505" s="247" t="s">
        <v>1291</v>
      </c>
      <c r="G505" s="245"/>
      <c r="H505" s="248">
        <v>28.5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AT505" s="254" t="s">
        <v>162</v>
      </c>
      <c r="AU505" s="254" t="s">
        <v>82</v>
      </c>
      <c r="AV505" s="12" t="s">
        <v>82</v>
      </c>
      <c r="AW505" s="12" t="s">
        <v>37</v>
      </c>
      <c r="AX505" s="12" t="s">
        <v>73</v>
      </c>
      <c r="AY505" s="254" t="s">
        <v>153</v>
      </c>
    </row>
    <row r="506" spans="2:51" s="11" customFormat="1" ht="13.5">
      <c r="B506" s="233"/>
      <c r="C506" s="234"/>
      <c r="D506" s="235" t="s">
        <v>162</v>
      </c>
      <c r="E506" s="236" t="s">
        <v>22</v>
      </c>
      <c r="F506" s="237" t="s">
        <v>1294</v>
      </c>
      <c r="G506" s="234"/>
      <c r="H506" s="236" t="s">
        <v>22</v>
      </c>
      <c r="I506" s="238"/>
      <c r="J506" s="234"/>
      <c r="K506" s="234"/>
      <c r="L506" s="239"/>
      <c r="M506" s="240"/>
      <c r="N506" s="241"/>
      <c r="O506" s="241"/>
      <c r="P506" s="241"/>
      <c r="Q506" s="241"/>
      <c r="R506" s="241"/>
      <c r="S506" s="241"/>
      <c r="T506" s="242"/>
      <c r="AT506" s="243" t="s">
        <v>162</v>
      </c>
      <c r="AU506" s="243" t="s">
        <v>82</v>
      </c>
      <c r="AV506" s="11" t="s">
        <v>24</v>
      </c>
      <c r="AW506" s="11" t="s">
        <v>37</v>
      </c>
      <c r="AX506" s="11" t="s">
        <v>73</v>
      </c>
      <c r="AY506" s="243" t="s">
        <v>153</v>
      </c>
    </row>
    <row r="507" spans="2:51" s="12" customFormat="1" ht="13.5">
      <c r="B507" s="244"/>
      <c r="C507" s="245"/>
      <c r="D507" s="235" t="s">
        <v>162</v>
      </c>
      <c r="E507" s="246" t="s">
        <v>22</v>
      </c>
      <c r="F507" s="247" t="s">
        <v>1295</v>
      </c>
      <c r="G507" s="245"/>
      <c r="H507" s="248">
        <v>-381.9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AT507" s="254" t="s">
        <v>162</v>
      </c>
      <c r="AU507" s="254" t="s">
        <v>82</v>
      </c>
      <c r="AV507" s="12" t="s">
        <v>82</v>
      </c>
      <c r="AW507" s="12" t="s">
        <v>37</v>
      </c>
      <c r="AX507" s="12" t="s">
        <v>73</v>
      </c>
      <c r="AY507" s="254" t="s">
        <v>153</v>
      </c>
    </row>
    <row r="508" spans="2:51" s="12" customFormat="1" ht="13.5">
      <c r="B508" s="244"/>
      <c r="C508" s="245"/>
      <c r="D508" s="235" t="s">
        <v>162</v>
      </c>
      <c r="E508" s="246" t="s">
        <v>22</v>
      </c>
      <c r="F508" s="247" t="s">
        <v>1296</v>
      </c>
      <c r="G508" s="245"/>
      <c r="H508" s="248">
        <v>-73.74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AT508" s="254" t="s">
        <v>162</v>
      </c>
      <c r="AU508" s="254" t="s">
        <v>82</v>
      </c>
      <c r="AV508" s="12" t="s">
        <v>82</v>
      </c>
      <c r="AW508" s="12" t="s">
        <v>37</v>
      </c>
      <c r="AX508" s="12" t="s">
        <v>73</v>
      </c>
      <c r="AY508" s="254" t="s">
        <v>153</v>
      </c>
    </row>
    <row r="509" spans="2:51" s="11" customFormat="1" ht="13.5">
      <c r="B509" s="233"/>
      <c r="C509" s="234"/>
      <c r="D509" s="235" t="s">
        <v>162</v>
      </c>
      <c r="E509" s="236" t="s">
        <v>22</v>
      </c>
      <c r="F509" s="237" t="s">
        <v>1332</v>
      </c>
      <c r="G509" s="234"/>
      <c r="H509" s="236" t="s">
        <v>22</v>
      </c>
      <c r="I509" s="238"/>
      <c r="J509" s="234"/>
      <c r="K509" s="234"/>
      <c r="L509" s="239"/>
      <c r="M509" s="240"/>
      <c r="N509" s="241"/>
      <c r="O509" s="241"/>
      <c r="P509" s="241"/>
      <c r="Q509" s="241"/>
      <c r="R509" s="241"/>
      <c r="S509" s="241"/>
      <c r="T509" s="242"/>
      <c r="AT509" s="243" t="s">
        <v>162</v>
      </c>
      <c r="AU509" s="243" t="s">
        <v>82</v>
      </c>
      <c r="AV509" s="11" t="s">
        <v>24</v>
      </c>
      <c r="AW509" s="11" t="s">
        <v>37</v>
      </c>
      <c r="AX509" s="11" t="s">
        <v>73</v>
      </c>
      <c r="AY509" s="243" t="s">
        <v>153</v>
      </c>
    </row>
    <row r="510" spans="2:51" s="12" customFormat="1" ht="13.5">
      <c r="B510" s="244"/>
      <c r="C510" s="245"/>
      <c r="D510" s="235" t="s">
        <v>162</v>
      </c>
      <c r="E510" s="246" t="s">
        <v>22</v>
      </c>
      <c r="F510" s="247" t="s">
        <v>1333</v>
      </c>
      <c r="G510" s="245"/>
      <c r="H510" s="248">
        <v>68.24</v>
      </c>
      <c r="I510" s="249"/>
      <c r="J510" s="245"/>
      <c r="K510" s="245"/>
      <c r="L510" s="250"/>
      <c r="M510" s="251"/>
      <c r="N510" s="252"/>
      <c r="O510" s="252"/>
      <c r="P510" s="252"/>
      <c r="Q510" s="252"/>
      <c r="R510" s="252"/>
      <c r="S510" s="252"/>
      <c r="T510" s="253"/>
      <c r="AT510" s="254" t="s">
        <v>162</v>
      </c>
      <c r="AU510" s="254" t="s">
        <v>82</v>
      </c>
      <c r="AV510" s="12" t="s">
        <v>82</v>
      </c>
      <c r="AW510" s="12" t="s">
        <v>37</v>
      </c>
      <c r="AX510" s="12" t="s">
        <v>73</v>
      </c>
      <c r="AY510" s="254" t="s">
        <v>153</v>
      </c>
    </row>
    <row r="511" spans="2:51" s="13" customFormat="1" ht="13.5">
      <c r="B511" s="255"/>
      <c r="C511" s="256"/>
      <c r="D511" s="235" t="s">
        <v>162</v>
      </c>
      <c r="E511" s="257" t="s">
        <v>22</v>
      </c>
      <c r="F511" s="258" t="s">
        <v>172</v>
      </c>
      <c r="G511" s="256"/>
      <c r="H511" s="259">
        <v>2027.536</v>
      </c>
      <c r="I511" s="260"/>
      <c r="J511" s="256"/>
      <c r="K511" s="256"/>
      <c r="L511" s="261"/>
      <c r="M511" s="262"/>
      <c r="N511" s="263"/>
      <c r="O511" s="263"/>
      <c r="P511" s="263"/>
      <c r="Q511" s="263"/>
      <c r="R511" s="263"/>
      <c r="S511" s="263"/>
      <c r="T511" s="264"/>
      <c r="AT511" s="265" t="s">
        <v>162</v>
      </c>
      <c r="AU511" s="265" t="s">
        <v>82</v>
      </c>
      <c r="AV511" s="13" t="s">
        <v>160</v>
      </c>
      <c r="AW511" s="13" t="s">
        <v>37</v>
      </c>
      <c r="AX511" s="13" t="s">
        <v>24</v>
      </c>
      <c r="AY511" s="265" t="s">
        <v>153</v>
      </c>
    </row>
    <row r="512" spans="2:65" s="1" customFormat="1" ht="16.5" customHeight="1">
      <c r="B512" s="46"/>
      <c r="C512" s="221" t="s">
        <v>585</v>
      </c>
      <c r="D512" s="221" t="s">
        <v>155</v>
      </c>
      <c r="E512" s="222" t="s">
        <v>1401</v>
      </c>
      <c r="F512" s="223" t="s">
        <v>1402</v>
      </c>
      <c r="G512" s="224" t="s">
        <v>187</v>
      </c>
      <c r="H512" s="225">
        <v>2.4</v>
      </c>
      <c r="I512" s="226"/>
      <c r="J512" s="227">
        <f>ROUND(I512*H512,2)</f>
        <v>0</v>
      </c>
      <c r="K512" s="223" t="s">
        <v>22</v>
      </c>
      <c r="L512" s="72"/>
      <c r="M512" s="228" t="s">
        <v>22</v>
      </c>
      <c r="N512" s="229" t="s">
        <v>44</v>
      </c>
      <c r="O512" s="47"/>
      <c r="P512" s="230">
        <f>O512*H512</f>
        <v>0</v>
      </c>
      <c r="Q512" s="230">
        <v>0</v>
      </c>
      <c r="R512" s="230">
        <f>Q512*H512</f>
        <v>0</v>
      </c>
      <c r="S512" s="230">
        <v>0</v>
      </c>
      <c r="T512" s="231">
        <f>S512*H512</f>
        <v>0</v>
      </c>
      <c r="AR512" s="24" t="s">
        <v>160</v>
      </c>
      <c r="AT512" s="24" t="s">
        <v>155</v>
      </c>
      <c r="AU512" s="24" t="s">
        <v>82</v>
      </c>
      <c r="AY512" s="24" t="s">
        <v>153</v>
      </c>
      <c r="BE512" s="232">
        <f>IF(N512="základní",J512,0)</f>
        <v>0</v>
      </c>
      <c r="BF512" s="232">
        <f>IF(N512="snížená",J512,0)</f>
        <v>0</v>
      </c>
      <c r="BG512" s="232">
        <f>IF(N512="zákl. přenesená",J512,0)</f>
        <v>0</v>
      </c>
      <c r="BH512" s="232">
        <f>IF(N512="sníž. přenesená",J512,0)</f>
        <v>0</v>
      </c>
      <c r="BI512" s="232">
        <f>IF(N512="nulová",J512,0)</f>
        <v>0</v>
      </c>
      <c r="BJ512" s="24" t="s">
        <v>24</v>
      </c>
      <c r="BK512" s="232">
        <f>ROUND(I512*H512,2)</f>
        <v>0</v>
      </c>
      <c r="BL512" s="24" t="s">
        <v>160</v>
      </c>
      <c r="BM512" s="24" t="s">
        <v>1403</v>
      </c>
    </row>
    <row r="513" spans="2:51" s="11" customFormat="1" ht="13.5">
      <c r="B513" s="233"/>
      <c r="C513" s="234"/>
      <c r="D513" s="235" t="s">
        <v>162</v>
      </c>
      <c r="E513" s="236" t="s">
        <v>22</v>
      </c>
      <c r="F513" s="237" t="s">
        <v>1404</v>
      </c>
      <c r="G513" s="234"/>
      <c r="H513" s="236" t="s">
        <v>22</v>
      </c>
      <c r="I513" s="238"/>
      <c r="J513" s="234"/>
      <c r="K513" s="234"/>
      <c r="L513" s="239"/>
      <c r="M513" s="240"/>
      <c r="N513" s="241"/>
      <c r="O513" s="241"/>
      <c r="P513" s="241"/>
      <c r="Q513" s="241"/>
      <c r="R513" s="241"/>
      <c r="S513" s="241"/>
      <c r="T513" s="242"/>
      <c r="AT513" s="243" t="s">
        <v>162</v>
      </c>
      <c r="AU513" s="243" t="s">
        <v>82</v>
      </c>
      <c r="AV513" s="11" t="s">
        <v>24</v>
      </c>
      <c r="AW513" s="11" t="s">
        <v>37</v>
      </c>
      <c r="AX513" s="11" t="s">
        <v>73</v>
      </c>
      <c r="AY513" s="243" t="s">
        <v>153</v>
      </c>
    </row>
    <row r="514" spans="2:51" s="12" customFormat="1" ht="13.5">
      <c r="B514" s="244"/>
      <c r="C514" s="245"/>
      <c r="D514" s="235" t="s">
        <v>162</v>
      </c>
      <c r="E514" s="246" t="s">
        <v>22</v>
      </c>
      <c r="F514" s="247" t="s">
        <v>1405</v>
      </c>
      <c r="G514" s="245"/>
      <c r="H514" s="248">
        <v>2.4</v>
      </c>
      <c r="I514" s="249"/>
      <c r="J514" s="245"/>
      <c r="K514" s="245"/>
      <c r="L514" s="250"/>
      <c r="M514" s="251"/>
      <c r="N514" s="252"/>
      <c r="O514" s="252"/>
      <c r="P514" s="252"/>
      <c r="Q514" s="252"/>
      <c r="R514" s="252"/>
      <c r="S514" s="252"/>
      <c r="T514" s="253"/>
      <c r="AT514" s="254" t="s">
        <v>162</v>
      </c>
      <c r="AU514" s="254" t="s">
        <v>82</v>
      </c>
      <c r="AV514" s="12" t="s">
        <v>82</v>
      </c>
      <c r="AW514" s="12" t="s">
        <v>37</v>
      </c>
      <c r="AX514" s="12" t="s">
        <v>24</v>
      </c>
      <c r="AY514" s="254" t="s">
        <v>153</v>
      </c>
    </row>
    <row r="515" spans="2:65" s="1" customFormat="1" ht="16.5" customHeight="1">
      <c r="B515" s="46"/>
      <c r="C515" s="221" t="s">
        <v>592</v>
      </c>
      <c r="D515" s="221" t="s">
        <v>155</v>
      </c>
      <c r="E515" s="222" t="s">
        <v>665</v>
      </c>
      <c r="F515" s="223" t="s">
        <v>666</v>
      </c>
      <c r="G515" s="224" t="s">
        <v>158</v>
      </c>
      <c r="H515" s="225">
        <v>105.222</v>
      </c>
      <c r="I515" s="226"/>
      <c r="J515" s="227">
        <f>ROUND(I515*H515,2)</f>
        <v>0</v>
      </c>
      <c r="K515" s="223" t="s">
        <v>22</v>
      </c>
      <c r="L515" s="72"/>
      <c r="M515" s="228" t="s">
        <v>22</v>
      </c>
      <c r="N515" s="229" t="s">
        <v>44</v>
      </c>
      <c r="O515" s="47"/>
      <c r="P515" s="230">
        <f>O515*H515</f>
        <v>0</v>
      </c>
      <c r="Q515" s="230">
        <v>0.03885</v>
      </c>
      <c r="R515" s="230">
        <f>Q515*H515</f>
        <v>4.0878747</v>
      </c>
      <c r="S515" s="230">
        <v>0</v>
      </c>
      <c r="T515" s="231">
        <f>S515*H515</f>
        <v>0</v>
      </c>
      <c r="AR515" s="24" t="s">
        <v>160</v>
      </c>
      <c r="AT515" s="24" t="s">
        <v>155</v>
      </c>
      <c r="AU515" s="24" t="s">
        <v>82</v>
      </c>
      <c r="AY515" s="24" t="s">
        <v>153</v>
      </c>
      <c r="BE515" s="232">
        <f>IF(N515="základní",J515,0)</f>
        <v>0</v>
      </c>
      <c r="BF515" s="232">
        <f>IF(N515="snížená",J515,0)</f>
        <v>0</v>
      </c>
      <c r="BG515" s="232">
        <f>IF(N515="zákl. přenesená",J515,0)</f>
        <v>0</v>
      </c>
      <c r="BH515" s="232">
        <f>IF(N515="sníž. přenesená",J515,0)</f>
        <v>0</v>
      </c>
      <c r="BI515" s="232">
        <f>IF(N515="nulová",J515,0)</f>
        <v>0</v>
      </c>
      <c r="BJ515" s="24" t="s">
        <v>24</v>
      </c>
      <c r="BK515" s="232">
        <f>ROUND(I515*H515,2)</f>
        <v>0</v>
      </c>
      <c r="BL515" s="24" t="s">
        <v>160</v>
      </c>
      <c r="BM515" s="24" t="s">
        <v>1406</v>
      </c>
    </row>
    <row r="516" spans="2:51" s="11" customFormat="1" ht="13.5">
      <c r="B516" s="233"/>
      <c r="C516" s="234"/>
      <c r="D516" s="235" t="s">
        <v>162</v>
      </c>
      <c r="E516" s="236" t="s">
        <v>22</v>
      </c>
      <c r="F516" s="237" t="s">
        <v>1407</v>
      </c>
      <c r="G516" s="234"/>
      <c r="H516" s="236" t="s">
        <v>22</v>
      </c>
      <c r="I516" s="238"/>
      <c r="J516" s="234"/>
      <c r="K516" s="234"/>
      <c r="L516" s="239"/>
      <c r="M516" s="240"/>
      <c r="N516" s="241"/>
      <c r="O516" s="241"/>
      <c r="P516" s="241"/>
      <c r="Q516" s="241"/>
      <c r="R516" s="241"/>
      <c r="S516" s="241"/>
      <c r="T516" s="242"/>
      <c r="AT516" s="243" t="s">
        <v>162</v>
      </c>
      <c r="AU516" s="243" t="s">
        <v>82</v>
      </c>
      <c r="AV516" s="11" t="s">
        <v>24</v>
      </c>
      <c r="AW516" s="11" t="s">
        <v>37</v>
      </c>
      <c r="AX516" s="11" t="s">
        <v>73</v>
      </c>
      <c r="AY516" s="243" t="s">
        <v>153</v>
      </c>
    </row>
    <row r="517" spans="2:51" s="11" customFormat="1" ht="13.5">
      <c r="B517" s="233"/>
      <c r="C517" s="234"/>
      <c r="D517" s="235" t="s">
        <v>162</v>
      </c>
      <c r="E517" s="236" t="s">
        <v>22</v>
      </c>
      <c r="F517" s="237" t="s">
        <v>1408</v>
      </c>
      <c r="G517" s="234"/>
      <c r="H517" s="236" t="s">
        <v>22</v>
      </c>
      <c r="I517" s="238"/>
      <c r="J517" s="234"/>
      <c r="K517" s="234"/>
      <c r="L517" s="239"/>
      <c r="M517" s="240"/>
      <c r="N517" s="241"/>
      <c r="O517" s="241"/>
      <c r="P517" s="241"/>
      <c r="Q517" s="241"/>
      <c r="R517" s="241"/>
      <c r="S517" s="241"/>
      <c r="T517" s="242"/>
      <c r="AT517" s="243" t="s">
        <v>162</v>
      </c>
      <c r="AU517" s="243" t="s">
        <v>82</v>
      </c>
      <c r="AV517" s="11" t="s">
        <v>24</v>
      </c>
      <c r="AW517" s="11" t="s">
        <v>37</v>
      </c>
      <c r="AX517" s="11" t="s">
        <v>73</v>
      </c>
      <c r="AY517" s="243" t="s">
        <v>153</v>
      </c>
    </row>
    <row r="518" spans="2:51" s="11" customFormat="1" ht="13.5">
      <c r="B518" s="233"/>
      <c r="C518" s="234"/>
      <c r="D518" s="235" t="s">
        <v>162</v>
      </c>
      <c r="E518" s="236" t="s">
        <v>22</v>
      </c>
      <c r="F518" s="237" t="s">
        <v>618</v>
      </c>
      <c r="G518" s="234"/>
      <c r="H518" s="236" t="s">
        <v>22</v>
      </c>
      <c r="I518" s="238"/>
      <c r="J518" s="234"/>
      <c r="K518" s="234"/>
      <c r="L518" s="239"/>
      <c r="M518" s="240"/>
      <c r="N518" s="241"/>
      <c r="O518" s="241"/>
      <c r="P518" s="241"/>
      <c r="Q518" s="241"/>
      <c r="R518" s="241"/>
      <c r="S518" s="241"/>
      <c r="T518" s="242"/>
      <c r="AT518" s="243" t="s">
        <v>162</v>
      </c>
      <c r="AU518" s="243" t="s">
        <v>82</v>
      </c>
      <c r="AV518" s="11" t="s">
        <v>24</v>
      </c>
      <c r="AW518" s="11" t="s">
        <v>37</v>
      </c>
      <c r="AX518" s="11" t="s">
        <v>73</v>
      </c>
      <c r="AY518" s="243" t="s">
        <v>153</v>
      </c>
    </row>
    <row r="519" spans="2:51" s="11" customFormat="1" ht="13.5">
      <c r="B519" s="233"/>
      <c r="C519" s="234"/>
      <c r="D519" s="235" t="s">
        <v>162</v>
      </c>
      <c r="E519" s="236" t="s">
        <v>22</v>
      </c>
      <c r="F519" s="237" t="s">
        <v>1409</v>
      </c>
      <c r="G519" s="234"/>
      <c r="H519" s="236" t="s">
        <v>22</v>
      </c>
      <c r="I519" s="238"/>
      <c r="J519" s="234"/>
      <c r="K519" s="234"/>
      <c r="L519" s="239"/>
      <c r="M519" s="240"/>
      <c r="N519" s="241"/>
      <c r="O519" s="241"/>
      <c r="P519" s="241"/>
      <c r="Q519" s="241"/>
      <c r="R519" s="241"/>
      <c r="S519" s="241"/>
      <c r="T519" s="242"/>
      <c r="AT519" s="243" t="s">
        <v>162</v>
      </c>
      <c r="AU519" s="243" t="s">
        <v>82</v>
      </c>
      <c r="AV519" s="11" t="s">
        <v>24</v>
      </c>
      <c r="AW519" s="11" t="s">
        <v>37</v>
      </c>
      <c r="AX519" s="11" t="s">
        <v>73</v>
      </c>
      <c r="AY519" s="243" t="s">
        <v>153</v>
      </c>
    </row>
    <row r="520" spans="2:51" s="12" customFormat="1" ht="13.5">
      <c r="B520" s="244"/>
      <c r="C520" s="245"/>
      <c r="D520" s="235" t="s">
        <v>162</v>
      </c>
      <c r="E520" s="246" t="s">
        <v>22</v>
      </c>
      <c r="F520" s="247" t="s">
        <v>1410</v>
      </c>
      <c r="G520" s="245"/>
      <c r="H520" s="248">
        <v>29.22</v>
      </c>
      <c r="I520" s="249"/>
      <c r="J520" s="245"/>
      <c r="K520" s="245"/>
      <c r="L520" s="250"/>
      <c r="M520" s="251"/>
      <c r="N520" s="252"/>
      <c r="O520" s="252"/>
      <c r="P520" s="252"/>
      <c r="Q520" s="252"/>
      <c r="R520" s="252"/>
      <c r="S520" s="252"/>
      <c r="T520" s="253"/>
      <c r="AT520" s="254" t="s">
        <v>162</v>
      </c>
      <c r="AU520" s="254" t="s">
        <v>82</v>
      </c>
      <c r="AV520" s="12" t="s">
        <v>82</v>
      </c>
      <c r="AW520" s="12" t="s">
        <v>37</v>
      </c>
      <c r="AX520" s="12" t="s">
        <v>73</v>
      </c>
      <c r="AY520" s="254" t="s">
        <v>153</v>
      </c>
    </row>
    <row r="521" spans="2:51" s="12" customFormat="1" ht="13.5">
      <c r="B521" s="244"/>
      <c r="C521" s="245"/>
      <c r="D521" s="235" t="s">
        <v>162</v>
      </c>
      <c r="E521" s="246" t="s">
        <v>22</v>
      </c>
      <c r="F521" s="247" t="s">
        <v>1411</v>
      </c>
      <c r="G521" s="245"/>
      <c r="H521" s="248">
        <v>13.65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AT521" s="254" t="s">
        <v>162</v>
      </c>
      <c r="AU521" s="254" t="s">
        <v>82</v>
      </c>
      <c r="AV521" s="12" t="s">
        <v>82</v>
      </c>
      <c r="AW521" s="12" t="s">
        <v>37</v>
      </c>
      <c r="AX521" s="12" t="s">
        <v>73</v>
      </c>
      <c r="AY521" s="254" t="s">
        <v>153</v>
      </c>
    </row>
    <row r="522" spans="2:51" s="11" customFormat="1" ht="13.5">
      <c r="B522" s="233"/>
      <c r="C522" s="234"/>
      <c r="D522" s="235" t="s">
        <v>162</v>
      </c>
      <c r="E522" s="236" t="s">
        <v>22</v>
      </c>
      <c r="F522" s="237" t="s">
        <v>1412</v>
      </c>
      <c r="G522" s="234"/>
      <c r="H522" s="236" t="s">
        <v>22</v>
      </c>
      <c r="I522" s="238"/>
      <c r="J522" s="234"/>
      <c r="K522" s="234"/>
      <c r="L522" s="239"/>
      <c r="M522" s="240"/>
      <c r="N522" s="241"/>
      <c r="O522" s="241"/>
      <c r="P522" s="241"/>
      <c r="Q522" s="241"/>
      <c r="R522" s="241"/>
      <c r="S522" s="241"/>
      <c r="T522" s="242"/>
      <c r="AT522" s="243" t="s">
        <v>162</v>
      </c>
      <c r="AU522" s="243" t="s">
        <v>82</v>
      </c>
      <c r="AV522" s="11" t="s">
        <v>24</v>
      </c>
      <c r="AW522" s="11" t="s">
        <v>37</v>
      </c>
      <c r="AX522" s="11" t="s">
        <v>73</v>
      </c>
      <c r="AY522" s="243" t="s">
        <v>153</v>
      </c>
    </row>
    <row r="523" spans="2:51" s="12" customFormat="1" ht="13.5">
      <c r="B523" s="244"/>
      <c r="C523" s="245"/>
      <c r="D523" s="235" t="s">
        <v>162</v>
      </c>
      <c r="E523" s="246" t="s">
        <v>22</v>
      </c>
      <c r="F523" s="247" t="s">
        <v>1413</v>
      </c>
      <c r="G523" s="245"/>
      <c r="H523" s="248">
        <v>17.4</v>
      </c>
      <c r="I523" s="249"/>
      <c r="J523" s="245"/>
      <c r="K523" s="245"/>
      <c r="L523" s="250"/>
      <c r="M523" s="251"/>
      <c r="N523" s="252"/>
      <c r="O523" s="252"/>
      <c r="P523" s="252"/>
      <c r="Q523" s="252"/>
      <c r="R523" s="252"/>
      <c r="S523" s="252"/>
      <c r="T523" s="253"/>
      <c r="AT523" s="254" t="s">
        <v>162</v>
      </c>
      <c r="AU523" s="254" t="s">
        <v>82</v>
      </c>
      <c r="AV523" s="12" t="s">
        <v>82</v>
      </c>
      <c r="AW523" s="12" t="s">
        <v>37</v>
      </c>
      <c r="AX523" s="12" t="s">
        <v>73</v>
      </c>
      <c r="AY523" s="254" t="s">
        <v>153</v>
      </c>
    </row>
    <row r="524" spans="2:51" s="11" customFormat="1" ht="13.5">
      <c r="B524" s="233"/>
      <c r="C524" s="234"/>
      <c r="D524" s="235" t="s">
        <v>162</v>
      </c>
      <c r="E524" s="236" t="s">
        <v>22</v>
      </c>
      <c r="F524" s="237" t="s">
        <v>1150</v>
      </c>
      <c r="G524" s="234"/>
      <c r="H524" s="236" t="s">
        <v>22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AT524" s="243" t="s">
        <v>162</v>
      </c>
      <c r="AU524" s="243" t="s">
        <v>82</v>
      </c>
      <c r="AV524" s="11" t="s">
        <v>24</v>
      </c>
      <c r="AW524" s="11" t="s">
        <v>37</v>
      </c>
      <c r="AX524" s="11" t="s">
        <v>73</v>
      </c>
      <c r="AY524" s="243" t="s">
        <v>153</v>
      </c>
    </row>
    <row r="525" spans="2:51" s="11" customFormat="1" ht="13.5">
      <c r="B525" s="233"/>
      <c r="C525" s="234"/>
      <c r="D525" s="235" t="s">
        <v>162</v>
      </c>
      <c r="E525" s="236" t="s">
        <v>22</v>
      </c>
      <c r="F525" s="237" t="s">
        <v>1414</v>
      </c>
      <c r="G525" s="234"/>
      <c r="H525" s="236" t="s">
        <v>22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162</v>
      </c>
      <c r="AU525" s="243" t="s">
        <v>82</v>
      </c>
      <c r="AV525" s="11" t="s">
        <v>24</v>
      </c>
      <c r="AW525" s="11" t="s">
        <v>37</v>
      </c>
      <c r="AX525" s="11" t="s">
        <v>73</v>
      </c>
      <c r="AY525" s="243" t="s">
        <v>153</v>
      </c>
    </row>
    <row r="526" spans="2:51" s="12" customFormat="1" ht="13.5">
      <c r="B526" s="244"/>
      <c r="C526" s="245"/>
      <c r="D526" s="235" t="s">
        <v>162</v>
      </c>
      <c r="E526" s="246" t="s">
        <v>22</v>
      </c>
      <c r="F526" s="247" t="s">
        <v>1415</v>
      </c>
      <c r="G526" s="245"/>
      <c r="H526" s="248">
        <v>9.344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AT526" s="254" t="s">
        <v>162</v>
      </c>
      <c r="AU526" s="254" t="s">
        <v>82</v>
      </c>
      <c r="AV526" s="12" t="s">
        <v>82</v>
      </c>
      <c r="AW526" s="12" t="s">
        <v>37</v>
      </c>
      <c r="AX526" s="12" t="s">
        <v>73</v>
      </c>
      <c r="AY526" s="254" t="s">
        <v>153</v>
      </c>
    </row>
    <row r="527" spans="2:51" s="11" customFormat="1" ht="13.5">
      <c r="B527" s="233"/>
      <c r="C527" s="234"/>
      <c r="D527" s="235" t="s">
        <v>162</v>
      </c>
      <c r="E527" s="236" t="s">
        <v>22</v>
      </c>
      <c r="F527" s="237" t="s">
        <v>1416</v>
      </c>
      <c r="G527" s="234"/>
      <c r="H527" s="236" t="s">
        <v>22</v>
      </c>
      <c r="I527" s="238"/>
      <c r="J527" s="234"/>
      <c r="K527" s="234"/>
      <c r="L527" s="239"/>
      <c r="M527" s="240"/>
      <c r="N527" s="241"/>
      <c r="O527" s="241"/>
      <c r="P527" s="241"/>
      <c r="Q527" s="241"/>
      <c r="R527" s="241"/>
      <c r="S527" s="241"/>
      <c r="T527" s="242"/>
      <c r="AT527" s="243" t="s">
        <v>162</v>
      </c>
      <c r="AU527" s="243" t="s">
        <v>82</v>
      </c>
      <c r="AV527" s="11" t="s">
        <v>24</v>
      </c>
      <c r="AW527" s="11" t="s">
        <v>37</v>
      </c>
      <c r="AX527" s="11" t="s">
        <v>73</v>
      </c>
      <c r="AY527" s="243" t="s">
        <v>153</v>
      </c>
    </row>
    <row r="528" spans="2:51" s="12" customFormat="1" ht="13.5">
      <c r="B528" s="244"/>
      <c r="C528" s="245"/>
      <c r="D528" s="235" t="s">
        <v>162</v>
      </c>
      <c r="E528" s="246" t="s">
        <v>22</v>
      </c>
      <c r="F528" s="247" t="s">
        <v>1417</v>
      </c>
      <c r="G528" s="245"/>
      <c r="H528" s="248">
        <v>35.608</v>
      </c>
      <c r="I528" s="249"/>
      <c r="J528" s="245"/>
      <c r="K528" s="245"/>
      <c r="L528" s="250"/>
      <c r="M528" s="251"/>
      <c r="N528" s="252"/>
      <c r="O528" s="252"/>
      <c r="P528" s="252"/>
      <c r="Q528" s="252"/>
      <c r="R528" s="252"/>
      <c r="S528" s="252"/>
      <c r="T528" s="253"/>
      <c r="AT528" s="254" t="s">
        <v>162</v>
      </c>
      <c r="AU528" s="254" t="s">
        <v>82</v>
      </c>
      <c r="AV528" s="12" t="s">
        <v>82</v>
      </c>
      <c r="AW528" s="12" t="s">
        <v>37</v>
      </c>
      <c r="AX528" s="12" t="s">
        <v>73</v>
      </c>
      <c r="AY528" s="254" t="s">
        <v>153</v>
      </c>
    </row>
    <row r="529" spans="2:51" s="13" customFormat="1" ht="13.5">
      <c r="B529" s="255"/>
      <c r="C529" s="256"/>
      <c r="D529" s="235" t="s">
        <v>162</v>
      </c>
      <c r="E529" s="257" t="s">
        <v>22</v>
      </c>
      <c r="F529" s="258" t="s">
        <v>172</v>
      </c>
      <c r="G529" s="256"/>
      <c r="H529" s="259">
        <v>105.222</v>
      </c>
      <c r="I529" s="260"/>
      <c r="J529" s="256"/>
      <c r="K529" s="256"/>
      <c r="L529" s="261"/>
      <c r="M529" s="262"/>
      <c r="N529" s="263"/>
      <c r="O529" s="263"/>
      <c r="P529" s="263"/>
      <c r="Q529" s="263"/>
      <c r="R529" s="263"/>
      <c r="S529" s="263"/>
      <c r="T529" s="264"/>
      <c r="AT529" s="265" t="s">
        <v>162</v>
      </c>
      <c r="AU529" s="265" t="s">
        <v>82</v>
      </c>
      <c r="AV529" s="13" t="s">
        <v>160</v>
      </c>
      <c r="AW529" s="13" t="s">
        <v>37</v>
      </c>
      <c r="AX529" s="13" t="s">
        <v>24</v>
      </c>
      <c r="AY529" s="265" t="s">
        <v>153</v>
      </c>
    </row>
    <row r="530" spans="2:65" s="1" customFormat="1" ht="16.5" customHeight="1">
      <c r="B530" s="46"/>
      <c r="C530" s="221" t="s">
        <v>597</v>
      </c>
      <c r="D530" s="221" t="s">
        <v>155</v>
      </c>
      <c r="E530" s="222" t="s">
        <v>1418</v>
      </c>
      <c r="F530" s="223" t="s">
        <v>1419</v>
      </c>
      <c r="G530" s="224" t="s">
        <v>158</v>
      </c>
      <c r="H530" s="225">
        <v>902</v>
      </c>
      <c r="I530" s="226"/>
      <c r="J530" s="227">
        <f>ROUND(I530*H530,2)</f>
        <v>0</v>
      </c>
      <c r="K530" s="223" t="s">
        <v>22</v>
      </c>
      <c r="L530" s="72"/>
      <c r="M530" s="228" t="s">
        <v>22</v>
      </c>
      <c r="N530" s="229" t="s">
        <v>44</v>
      </c>
      <c r="O530" s="47"/>
      <c r="P530" s="230">
        <f>O530*H530</f>
        <v>0</v>
      </c>
      <c r="Q530" s="230">
        <v>0</v>
      </c>
      <c r="R530" s="230">
        <f>Q530*H530</f>
        <v>0</v>
      </c>
      <c r="S530" s="230">
        <v>0.8</v>
      </c>
      <c r="T530" s="231">
        <f>S530*H530</f>
        <v>721.6</v>
      </c>
      <c r="AR530" s="24" t="s">
        <v>160</v>
      </c>
      <c r="AT530" s="24" t="s">
        <v>155</v>
      </c>
      <c r="AU530" s="24" t="s">
        <v>82</v>
      </c>
      <c r="AY530" s="24" t="s">
        <v>153</v>
      </c>
      <c r="BE530" s="232">
        <f>IF(N530="základní",J530,0)</f>
        <v>0</v>
      </c>
      <c r="BF530" s="232">
        <f>IF(N530="snížená",J530,0)</f>
        <v>0</v>
      </c>
      <c r="BG530" s="232">
        <f>IF(N530="zákl. přenesená",J530,0)</f>
        <v>0</v>
      </c>
      <c r="BH530" s="232">
        <f>IF(N530="sníž. přenesená",J530,0)</f>
        <v>0</v>
      </c>
      <c r="BI530" s="232">
        <f>IF(N530="nulová",J530,0)</f>
        <v>0</v>
      </c>
      <c r="BJ530" s="24" t="s">
        <v>24</v>
      </c>
      <c r="BK530" s="232">
        <f>ROUND(I530*H530,2)</f>
        <v>0</v>
      </c>
      <c r="BL530" s="24" t="s">
        <v>160</v>
      </c>
      <c r="BM530" s="24" t="s">
        <v>1420</v>
      </c>
    </row>
    <row r="531" spans="2:51" s="12" customFormat="1" ht="13.5">
      <c r="B531" s="244"/>
      <c r="C531" s="245"/>
      <c r="D531" s="235" t="s">
        <v>162</v>
      </c>
      <c r="E531" s="246" t="s">
        <v>22</v>
      </c>
      <c r="F531" s="247" t="s">
        <v>1421</v>
      </c>
      <c r="G531" s="245"/>
      <c r="H531" s="248">
        <v>902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AT531" s="254" t="s">
        <v>162</v>
      </c>
      <c r="AU531" s="254" t="s">
        <v>82</v>
      </c>
      <c r="AV531" s="12" t="s">
        <v>82</v>
      </c>
      <c r="AW531" s="12" t="s">
        <v>37</v>
      </c>
      <c r="AX531" s="12" t="s">
        <v>24</v>
      </c>
      <c r="AY531" s="254" t="s">
        <v>153</v>
      </c>
    </row>
    <row r="532" spans="2:65" s="1" customFormat="1" ht="16.5" customHeight="1">
      <c r="B532" s="46"/>
      <c r="C532" s="221" t="s">
        <v>1422</v>
      </c>
      <c r="D532" s="221" t="s">
        <v>155</v>
      </c>
      <c r="E532" s="222" t="s">
        <v>1423</v>
      </c>
      <c r="F532" s="223" t="s">
        <v>1424</v>
      </c>
      <c r="G532" s="224" t="s">
        <v>158</v>
      </c>
      <c r="H532" s="225">
        <v>1587.5</v>
      </c>
      <c r="I532" s="226"/>
      <c r="J532" s="227">
        <f>ROUND(I532*H532,2)</f>
        <v>0</v>
      </c>
      <c r="K532" s="223" t="s">
        <v>22</v>
      </c>
      <c r="L532" s="72"/>
      <c r="M532" s="228" t="s">
        <v>22</v>
      </c>
      <c r="N532" s="229" t="s">
        <v>44</v>
      </c>
      <c r="O532" s="47"/>
      <c r="P532" s="230">
        <f>O532*H532</f>
        <v>0</v>
      </c>
      <c r="Q532" s="230">
        <v>0</v>
      </c>
      <c r="R532" s="230">
        <f>Q532*H532</f>
        <v>0</v>
      </c>
      <c r="S532" s="230">
        <v>0.8</v>
      </c>
      <c r="T532" s="231">
        <f>S532*H532</f>
        <v>1270</v>
      </c>
      <c r="AR532" s="24" t="s">
        <v>160</v>
      </c>
      <c r="AT532" s="24" t="s">
        <v>155</v>
      </c>
      <c r="AU532" s="24" t="s">
        <v>82</v>
      </c>
      <c r="AY532" s="24" t="s">
        <v>153</v>
      </c>
      <c r="BE532" s="232">
        <f>IF(N532="základní",J532,0)</f>
        <v>0</v>
      </c>
      <c r="BF532" s="232">
        <f>IF(N532="snížená",J532,0)</f>
        <v>0</v>
      </c>
      <c r="BG532" s="232">
        <f>IF(N532="zákl. přenesená",J532,0)</f>
        <v>0</v>
      </c>
      <c r="BH532" s="232">
        <f>IF(N532="sníž. přenesená",J532,0)</f>
        <v>0</v>
      </c>
      <c r="BI532" s="232">
        <f>IF(N532="nulová",J532,0)</f>
        <v>0</v>
      </c>
      <c r="BJ532" s="24" t="s">
        <v>24</v>
      </c>
      <c r="BK532" s="232">
        <f>ROUND(I532*H532,2)</f>
        <v>0</v>
      </c>
      <c r="BL532" s="24" t="s">
        <v>160</v>
      </c>
      <c r="BM532" s="24" t="s">
        <v>1425</v>
      </c>
    </row>
    <row r="533" spans="2:51" s="12" customFormat="1" ht="13.5">
      <c r="B533" s="244"/>
      <c r="C533" s="245"/>
      <c r="D533" s="235" t="s">
        <v>162</v>
      </c>
      <c r="E533" s="246" t="s">
        <v>22</v>
      </c>
      <c r="F533" s="247" t="s">
        <v>1426</v>
      </c>
      <c r="G533" s="245"/>
      <c r="H533" s="248">
        <v>1587.5</v>
      </c>
      <c r="I533" s="249"/>
      <c r="J533" s="245"/>
      <c r="K533" s="245"/>
      <c r="L533" s="250"/>
      <c r="M533" s="251"/>
      <c r="N533" s="252"/>
      <c r="O533" s="252"/>
      <c r="P533" s="252"/>
      <c r="Q533" s="252"/>
      <c r="R533" s="252"/>
      <c r="S533" s="252"/>
      <c r="T533" s="253"/>
      <c r="AT533" s="254" t="s">
        <v>162</v>
      </c>
      <c r="AU533" s="254" t="s">
        <v>82</v>
      </c>
      <c r="AV533" s="12" t="s">
        <v>82</v>
      </c>
      <c r="AW533" s="12" t="s">
        <v>37</v>
      </c>
      <c r="AX533" s="12" t="s">
        <v>24</v>
      </c>
      <c r="AY533" s="254" t="s">
        <v>153</v>
      </c>
    </row>
    <row r="534" spans="2:63" s="10" customFormat="1" ht="29.85" customHeight="1">
      <c r="B534" s="205"/>
      <c r="C534" s="206"/>
      <c r="D534" s="207" t="s">
        <v>72</v>
      </c>
      <c r="E534" s="219" t="s">
        <v>668</v>
      </c>
      <c r="F534" s="219" t="s">
        <v>669</v>
      </c>
      <c r="G534" s="206"/>
      <c r="H534" s="206"/>
      <c r="I534" s="209"/>
      <c r="J534" s="220">
        <f>BK534</f>
        <v>0</v>
      </c>
      <c r="K534" s="206"/>
      <c r="L534" s="211"/>
      <c r="M534" s="212"/>
      <c r="N534" s="213"/>
      <c r="O534" s="213"/>
      <c r="P534" s="214">
        <f>SUM(P535:P559)</f>
        <v>0</v>
      </c>
      <c r="Q534" s="213"/>
      <c r="R534" s="214">
        <f>SUM(R535:R559)</f>
        <v>0</v>
      </c>
      <c r="S534" s="213"/>
      <c r="T534" s="215">
        <f>SUM(T535:T559)</f>
        <v>0</v>
      </c>
      <c r="AR534" s="216" t="s">
        <v>24</v>
      </c>
      <c r="AT534" s="217" t="s">
        <v>72</v>
      </c>
      <c r="AU534" s="217" t="s">
        <v>24</v>
      </c>
      <c r="AY534" s="216" t="s">
        <v>153</v>
      </c>
      <c r="BK534" s="218">
        <f>SUM(BK535:BK559)</f>
        <v>0</v>
      </c>
    </row>
    <row r="535" spans="2:65" s="1" customFormat="1" ht="16.5" customHeight="1">
      <c r="B535" s="46"/>
      <c r="C535" s="221" t="s">
        <v>603</v>
      </c>
      <c r="D535" s="221" t="s">
        <v>155</v>
      </c>
      <c r="E535" s="222" t="s">
        <v>1427</v>
      </c>
      <c r="F535" s="223" t="s">
        <v>1428</v>
      </c>
      <c r="G535" s="224" t="s">
        <v>158</v>
      </c>
      <c r="H535" s="225">
        <v>65.5</v>
      </c>
      <c r="I535" s="226"/>
      <c r="J535" s="227">
        <f>ROUND(I535*H535,2)</f>
        <v>0</v>
      </c>
      <c r="K535" s="223" t="s">
        <v>22</v>
      </c>
      <c r="L535" s="72"/>
      <c r="M535" s="228" t="s">
        <v>22</v>
      </c>
      <c r="N535" s="229" t="s">
        <v>44</v>
      </c>
      <c r="O535" s="47"/>
      <c r="P535" s="230">
        <f>O535*H535</f>
        <v>0</v>
      </c>
      <c r="Q535" s="230">
        <v>0</v>
      </c>
      <c r="R535" s="230">
        <f>Q535*H535</f>
        <v>0</v>
      </c>
      <c r="S535" s="230">
        <v>0</v>
      </c>
      <c r="T535" s="231">
        <f>S535*H535</f>
        <v>0</v>
      </c>
      <c r="AR535" s="24" t="s">
        <v>160</v>
      </c>
      <c r="AT535" s="24" t="s">
        <v>155</v>
      </c>
      <c r="AU535" s="24" t="s">
        <v>82</v>
      </c>
      <c r="AY535" s="24" t="s">
        <v>153</v>
      </c>
      <c r="BE535" s="232">
        <f>IF(N535="základní",J535,0)</f>
        <v>0</v>
      </c>
      <c r="BF535" s="232">
        <f>IF(N535="snížená",J535,0)</f>
        <v>0</v>
      </c>
      <c r="BG535" s="232">
        <f>IF(N535="zákl. přenesená",J535,0)</f>
        <v>0</v>
      </c>
      <c r="BH535" s="232">
        <f>IF(N535="sníž. přenesená",J535,0)</f>
        <v>0</v>
      </c>
      <c r="BI535" s="232">
        <f>IF(N535="nulová",J535,0)</f>
        <v>0</v>
      </c>
      <c r="BJ535" s="24" t="s">
        <v>24</v>
      </c>
      <c r="BK535" s="232">
        <f>ROUND(I535*H535,2)</f>
        <v>0</v>
      </c>
      <c r="BL535" s="24" t="s">
        <v>160</v>
      </c>
      <c r="BM535" s="24" t="s">
        <v>1429</v>
      </c>
    </row>
    <row r="536" spans="2:51" s="11" customFormat="1" ht="13.5">
      <c r="B536" s="233"/>
      <c r="C536" s="234"/>
      <c r="D536" s="235" t="s">
        <v>162</v>
      </c>
      <c r="E536" s="236" t="s">
        <v>22</v>
      </c>
      <c r="F536" s="237" t="s">
        <v>1430</v>
      </c>
      <c r="G536" s="234"/>
      <c r="H536" s="236" t="s">
        <v>22</v>
      </c>
      <c r="I536" s="238"/>
      <c r="J536" s="234"/>
      <c r="K536" s="234"/>
      <c r="L536" s="239"/>
      <c r="M536" s="240"/>
      <c r="N536" s="241"/>
      <c r="O536" s="241"/>
      <c r="P536" s="241"/>
      <c r="Q536" s="241"/>
      <c r="R536" s="241"/>
      <c r="S536" s="241"/>
      <c r="T536" s="242"/>
      <c r="AT536" s="243" t="s">
        <v>162</v>
      </c>
      <c r="AU536" s="243" t="s">
        <v>82</v>
      </c>
      <c r="AV536" s="11" t="s">
        <v>24</v>
      </c>
      <c r="AW536" s="11" t="s">
        <v>37</v>
      </c>
      <c r="AX536" s="11" t="s">
        <v>73</v>
      </c>
      <c r="AY536" s="243" t="s">
        <v>153</v>
      </c>
    </row>
    <row r="537" spans="2:51" s="12" customFormat="1" ht="13.5">
      <c r="B537" s="244"/>
      <c r="C537" s="245"/>
      <c r="D537" s="235" t="s">
        <v>162</v>
      </c>
      <c r="E537" s="246" t="s">
        <v>22</v>
      </c>
      <c r="F537" s="247" t="s">
        <v>1431</v>
      </c>
      <c r="G537" s="245"/>
      <c r="H537" s="248">
        <v>65.5</v>
      </c>
      <c r="I537" s="249"/>
      <c r="J537" s="245"/>
      <c r="K537" s="245"/>
      <c r="L537" s="250"/>
      <c r="M537" s="251"/>
      <c r="N537" s="252"/>
      <c r="O537" s="252"/>
      <c r="P537" s="252"/>
      <c r="Q537" s="252"/>
      <c r="R537" s="252"/>
      <c r="S537" s="252"/>
      <c r="T537" s="253"/>
      <c r="AT537" s="254" t="s">
        <v>162</v>
      </c>
      <c r="AU537" s="254" t="s">
        <v>82</v>
      </c>
      <c r="AV537" s="12" t="s">
        <v>82</v>
      </c>
      <c r="AW537" s="12" t="s">
        <v>37</v>
      </c>
      <c r="AX537" s="12" t="s">
        <v>24</v>
      </c>
      <c r="AY537" s="254" t="s">
        <v>153</v>
      </c>
    </row>
    <row r="538" spans="2:65" s="1" customFormat="1" ht="25.5" customHeight="1">
      <c r="B538" s="46"/>
      <c r="C538" s="221" t="s">
        <v>613</v>
      </c>
      <c r="D538" s="221" t="s">
        <v>155</v>
      </c>
      <c r="E538" s="222" t="s">
        <v>671</v>
      </c>
      <c r="F538" s="223" t="s">
        <v>672</v>
      </c>
      <c r="G538" s="224" t="s">
        <v>158</v>
      </c>
      <c r="H538" s="225">
        <v>2493.41</v>
      </c>
      <c r="I538" s="226"/>
      <c r="J538" s="227">
        <f>ROUND(I538*H538,2)</f>
        <v>0</v>
      </c>
      <c r="K538" s="223" t="s">
        <v>159</v>
      </c>
      <c r="L538" s="72"/>
      <c r="M538" s="228" t="s">
        <v>22</v>
      </c>
      <c r="N538" s="229" t="s">
        <v>44</v>
      </c>
      <c r="O538" s="47"/>
      <c r="P538" s="230">
        <f>O538*H538</f>
        <v>0</v>
      </c>
      <c r="Q538" s="230">
        <v>0</v>
      </c>
      <c r="R538" s="230">
        <f>Q538*H538</f>
        <v>0</v>
      </c>
      <c r="S538" s="230">
        <v>0</v>
      </c>
      <c r="T538" s="231">
        <f>S538*H538</f>
        <v>0</v>
      </c>
      <c r="AR538" s="24" t="s">
        <v>160</v>
      </c>
      <c r="AT538" s="24" t="s">
        <v>155</v>
      </c>
      <c r="AU538" s="24" t="s">
        <v>82</v>
      </c>
      <c r="AY538" s="24" t="s">
        <v>153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24" t="s">
        <v>24</v>
      </c>
      <c r="BK538" s="232">
        <f>ROUND(I538*H538,2)</f>
        <v>0</v>
      </c>
      <c r="BL538" s="24" t="s">
        <v>160</v>
      </c>
      <c r="BM538" s="24" t="s">
        <v>1432</v>
      </c>
    </row>
    <row r="539" spans="2:51" s="11" customFormat="1" ht="13.5">
      <c r="B539" s="233"/>
      <c r="C539" s="234"/>
      <c r="D539" s="235" t="s">
        <v>162</v>
      </c>
      <c r="E539" s="236" t="s">
        <v>22</v>
      </c>
      <c r="F539" s="237" t="s">
        <v>1433</v>
      </c>
      <c r="G539" s="234"/>
      <c r="H539" s="236" t="s">
        <v>22</v>
      </c>
      <c r="I539" s="238"/>
      <c r="J539" s="234"/>
      <c r="K539" s="234"/>
      <c r="L539" s="239"/>
      <c r="M539" s="240"/>
      <c r="N539" s="241"/>
      <c r="O539" s="241"/>
      <c r="P539" s="241"/>
      <c r="Q539" s="241"/>
      <c r="R539" s="241"/>
      <c r="S539" s="241"/>
      <c r="T539" s="242"/>
      <c r="AT539" s="243" t="s">
        <v>162</v>
      </c>
      <c r="AU539" s="243" t="s">
        <v>82</v>
      </c>
      <c r="AV539" s="11" t="s">
        <v>24</v>
      </c>
      <c r="AW539" s="11" t="s">
        <v>37</v>
      </c>
      <c r="AX539" s="11" t="s">
        <v>73</v>
      </c>
      <c r="AY539" s="243" t="s">
        <v>153</v>
      </c>
    </row>
    <row r="540" spans="2:51" s="11" customFormat="1" ht="13.5">
      <c r="B540" s="233"/>
      <c r="C540" s="234"/>
      <c r="D540" s="235" t="s">
        <v>162</v>
      </c>
      <c r="E540" s="236" t="s">
        <v>22</v>
      </c>
      <c r="F540" s="237" t="s">
        <v>1203</v>
      </c>
      <c r="G540" s="234"/>
      <c r="H540" s="236" t="s">
        <v>22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162</v>
      </c>
      <c r="AU540" s="243" t="s">
        <v>82</v>
      </c>
      <c r="AV540" s="11" t="s">
        <v>24</v>
      </c>
      <c r="AW540" s="11" t="s">
        <v>37</v>
      </c>
      <c r="AX540" s="11" t="s">
        <v>73</v>
      </c>
      <c r="AY540" s="243" t="s">
        <v>153</v>
      </c>
    </row>
    <row r="541" spans="2:51" s="12" customFormat="1" ht="13.5">
      <c r="B541" s="244"/>
      <c r="C541" s="245"/>
      <c r="D541" s="235" t="s">
        <v>162</v>
      </c>
      <c r="E541" s="246" t="s">
        <v>22</v>
      </c>
      <c r="F541" s="247" t="s">
        <v>1434</v>
      </c>
      <c r="G541" s="245"/>
      <c r="H541" s="248">
        <v>869.25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AT541" s="254" t="s">
        <v>162</v>
      </c>
      <c r="AU541" s="254" t="s">
        <v>82</v>
      </c>
      <c r="AV541" s="12" t="s">
        <v>82</v>
      </c>
      <c r="AW541" s="12" t="s">
        <v>37</v>
      </c>
      <c r="AX541" s="12" t="s">
        <v>73</v>
      </c>
      <c r="AY541" s="254" t="s">
        <v>153</v>
      </c>
    </row>
    <row r="542" spans="2:51" s="11" customFormat="1" ht="13.5">
      <c r="B542" s="233"/>
      <c r="C542" s="234"/>
      <c r="D542" s="235" t="s">
        <v>162</v>
      </c>
      <c r="E542" s="236" t="s">
        <v>22</v>
      </c>
      <c r="F542" s="237" t="s">
        <v>1226</v>
      </c>
      <c r="G542" s="234"/>
      <c r="H542" s="236" t="s">
        <v>22</v>
      </c>
      <c r="I542" s="238"/>
      <c r="J542" s="234"/>
      <c r="K542" s="234"/>
      <c r="L542" s="239"/>
      <c r="M542" s="240"/>
      <c r="N542" s="241"/>
      <c r="O542" s="241"/>
      <c r="P542" s="241"/>
      <c r="Q542" s="241"/>
      <c r="R542" s="241"/>
      <c r="S542" s="241"/>
      <c r="T542" s="242"/>
      <c r="AT542" s="243" t="s">
        <v>162</v>
      </c>
      <c r="AU542" s="243" t="s">
        <v>82</v>
      </c>
      <c r="AV542" s="11" t="s">
        <v>24</v>
      </c>
      <c r="AW542" s="11" t="s">
        <v>37</v>
      </c>
      <c r="AX542" s="11" t="s">
        <v>73</v>
      </c>
      <c r="AY542" s="243" t="s">
        <v>153</v>
      </c>
    </row>
    <row r="543" spans="2:51" s="12" customFormat="1" ht="13.5">
      <c r="B543" s="244"/>
      <c r="C543" s="245"/>
      <c r="D543" s="235" t="s">
        <v>162</v>
      </c>
      <c r="E543" s="246" t="s">
        <v>22</v>
      </c>
      <c r="F543" s="247" t="s">
        <v>1435</v>
      </c>
      <c r="G543" s="245"/>
      <c r="H543" s="248">
        <v>124.1</v>
      </c>
      <c r="I543" s="249"/>
      <c r="J543" s="245"/>
      <c r="K543" s="245"/>
      <c r="L543" s="250"/>
      <c r="M543" s="251"/>
      <c r="N543" s="252"/>
      <c r="O543" s="252"/>
      <c r="P543" s="252"/>
      <c r="Q543" s="252"/>
      <c r="R543" s="252"/>
      <c r="S543" s="252"/>
      <c r="T543" s="253"/>
      <c r="AT543" s="254" t="s">
        <v>162</v>
      </c>
      <c r="AU543" s="254" t="s">
        <v>82</v>
      </c>
      <c r="AV543" s="12" t="s">
        <v>82</v>
      </c>
      <c r="AW543" s="12" t="s">
        <v>37</v>
      </c>
      <c r="AX543" s="12" t="s">
        <v>73</v>
      </c>
      <c r="AY543" s="254" t="s">
        <v>153</v>
      </c>
    </row>
    <row r="544" spans="2:51" s="11" customFormat="1" ht="13.5">
      <c r="B544" s="233"/>
      <c r="C544" s="234"/>
      <c r="D544" s="235" t="s">
        <v>162</v>
      </c>
      <c r="E544" s="236" t="s">
        <v>22</v>
      </c>
      <c r="F544" s="237" t="s">
        <v>1201</v>
      </c>
      <c r="G544" s="234"/>
      <c r="H544" s="236" t="s">
        <v>22</v>
      </c>
      <c r="I544" s="238"/>
      <c r="J544" s="234"/>
      <c r="K544" s="234"/>
      <c r="L544" s="239"/>
      <c r="M544" s="240"/>
      <c r="N544" s="241"/>
      <c r="O544" s="241"/>
      <c r="P544" s="241"/>
      <c r="Q544" s="241"/>
      <c r="R544" s="241"/>
      <c r="S544" s="241"/>
      <c r="T544" s="242"/>
      <c r="AT544" s="243" t="s">
        <v>162</v>
      </c>
      <c r="AU544" s="243" t="s">
        <v>82</v>
      </c>
      <c r="AV544" s="11" t="s">
        <v>24</v>
      </c>
      <c r="AW544" s="11" t="s">
        <v>37</v>
      </c>
      <c r="AX544" s="11" t="s">
        <v>73</v>
      </c>
      <c r="AY544" s="243" t="s">
        <v>153</v>
      </c>
    </row>
    <row r="545" spans="2:51" s="12" customFormat="1" ht="13.5">
      <c r="B545" s="244"/>
      <c r="C545" s="245"/>
      <c r="D545" s="235" t="s">
        <v>162</v>
      </c>
      <c r="E545" s="246" t="s">
        <v>22</v>
      </c>
      <c r="F545" s="247" t="s">
        <v>1436</v>
      </c>
      <c r="G545" s="245"/>
      <c r="H545" s="248">
        <v>395.6</v>
      </c>
      <c r="I545" s="249"/>
      <c r="J545" s="245"/>
      <c r="K545" s="245"/>
      <c r="L545" s="250"/>
      <c r="M545" s="251"/>
      <c r="N545" s="252"/>
      <c r="O545" s="252"/>
      <c r="P545" s="252"/>
      <c r="Q545" s="252"/>
      <c r="R545" s="252"/>
      <c r="S545" s="252"/>
      <c r="T545" s="253"/>
      <c r="AT545" s="254" t="s">
        <v>162</v>
      </c>
      <c r="AU545" s="254" t="s">
        <v>82</v>
      </c>
      <c r="AV545" s="12" t="s">
        <v>82</v>
      </c>
      <c r="AW545" s="12" t="s">
        <v>37</v>
      </c>
      <c r="AX545" s="12" t="s">
        <v>73</v>
      </c>
      <c r="AY545" s="254" t="s">
        <v>153</v>
      </c>
    </row>
    <row r="546" spans="2:51" s="11" customFormat="1" ht="13.5">
      <c r="B546" s="233"/>
      <c r="C546" s="234"/>
      <c r="D546" s="235" t="s">
        <v>162</v>
      </c>
      <c r="E546" s="236" t="s">
        <v>22</v>
      </c>
      <c r="F546" s="237" t="s">
        <v>1199</v>
      </c>
      <c r="G546" s="234"/>
      <c r="H546" s="236" t="s">
        <v>22</v>
      </c>
      <c r="I546" s="238"/>
      <c r="J546" s="234"/>
      <c r="K546" s="234"/>
      <c r="L546" s="239"/>
      <c r="M546" s="240"/>
      <c r="N546" s="241"/>
      <c r="O546" s="241"/>
      <c r="P546" s="241"/>
      <c r="Q546" s="241"/>
      <c r="R546" s="241"/>
      <c r="S546" s="241"/>
      <c r="T546" s="242"/>
      <c r="AT546" s="243" t="s">
        <v>162</v>
      </c>
      <c r="AU546" s="243" t="s">
        <v>82</v>
      </c>
      <c r="AV546" s="11" t="s">
        <v>24</v>
      </c>
      <c r="AW546" s="11" t="s">
        <v>37</v>
      </c>
      <c r="AX546" s="11" t="s">
        <v>73</v>
      </c>
      <c r="AY546" s="243" t="s">
        <v>153</v>
      </c>
    </row>
    <row r="547" spans="2:51" s="12" customFormat="1" ht="13.5">
      <c r="B547" s="244"/>
      <c r="C547" s="245"/>
      <c r="D547" s="235" t="s">
        <v>162</v>
      </c>
      <c r="E547" s="246" t="s">
        <v>22</v>
      </c>
      <c r="F547" s="247" t="s">
        <v>1437</v>
      </c>
      <c r="G547" s="245"/>
      <c r="H547" s="248">
        <v>1104.46</v>
      </c>
      <c r="I547" s="249"/>
      <c r="J547" s="245"/>
      <c r="K547" s="245"/>
      <c r="L547" s="250"/>
      <c r="M547" s="251"/>
      <c r="N547" s="252"/>
      <c r="O547" s="252"/>
      <c r="P547" s="252"/>
      <c r="Q547" s="252"/>
      <c r="R547" s="252"/>
      <c r="S547" s="252"/>
      <c r="T547" s="253"/>
      <c r="AT547" s="254" t="s">
        <v>162</v>
      </c>
      <c r="AU547" s="254" t="s">
        <v>82</v>
      </c>
      <c r="AV547" s="12" t="s">
        <v>82</v>
      </c>
      <c r="AW547" s="12" t="s">
        <v>37</v>
      </c>
      <c r="AX547" s="12" t="s">
        <v>73</v>
      </c>
      <c r="AY547" s="254" t="s">
        <v>153</v>
      </c>
    </row>
    <row r="548" spans="2:51" s="13" customFormat="1" ht="13.5">
      <c r="B548" s="255"/>
      <c r="C548" s="256"/>
      <c r="D548" s="235" t="s">
        <v>162</v>
      </c>
      <c r="E548" s="257" t="s">
        <v>22</v>
      </c>
      <c r="F548" s="258" t="s">
        <v>172</v>
      </c>
      <c r="G548" s="256"/>
      <c r="H548" s="259">
        <v>2493.41</v>
      </c>
      <c r="I548" s="260"/>
      <c r="J548" s="256"/>
      <c r="K548" s="256"/>
      <c r="L548" s="261"/>
      <c r="M548" s="262"/>
      <c r="N548" s="263"/>
      <c r="O548" s="263"/>
      <c r="P548" s="263"/>
      <c r="Q548" s="263"/>
      <c r="R548" s="263"/>
      <c r="S548" s="263"/>
      <c r="T548" s="264"/>
      <c r="AT548" s="265" t="s">
        <v>162</v>
      </c>
      <c r="AU548" s="265" t="s">
        <v>82</v>
      </c>
      <c r="AV548" s="13" t="s">
        <v>160</v>
      </c>
      <c r="AW548" s="13" t="s">
        <v>37</v>
      </c>
      <c r="AX548" s="13" t="s">
        <v>24</v>
      </c>
      <c r="AY548" s="265" t="s">
        <v>153</v>
      </c>
    </row>
    <row r="549" spans="2:65" s="1" customFormat="1" ht="25.5" customHeight="1">
      <c r="B549" s="46"/>
      <c r="C549" s="221" t="s">
        <v>620</v>
      </c>
      <c r="D549" s="221" t="s">
        <v>155</v>
      </c>
      <c r="E549" s="222" t="s">
        <v>677</v>
      </c>
      <c r="F549" s="223" t="s">
        <v>678</v>
      </c>
      <c r="G549" s="224" t="s">
        <v>158</v>
      </c>
      <c r="H549" s="225">
        <v>224406.9</v>
      </c>
      <c r="I549" s="226"/>
      <c r="J549" s="227">
        <f>ROUND(I549*H549,2)</f>
        <v>0</v>
      </c>
      <c r="K549" s="223" t="s">
        <v>159</v>
      </c>
      <c r="L549" s="72"/>
      <c r="M549" s="228" t="s">
        <v>22</v>
      </c>
      <c r="N549" s="229" t="s">
        <v>44</v>
      </c>
      <c r="O549" s="47"/>
      <c r="P549" s="230">
        <f>O549*H549</f>
        <v>0</v>
      </c>
      <c r="Q549" s="230">
        <v>0</v>
      </c>
      <c r="R549" s="230">
        <f>Q549*H549</f>
        <v>0</v>
      </c>
      <c r="S549" s="230">
        <v>0</v>
      </c>
      <c r="T549" s="231">
        <f>S549*H549</f>
        <v>0</v>
      </c>
      <c r="AR549" s="24" t="s">
        <v>160</v>
      </c>
      <c r="AT549" s="24" t="s">
        <v>155</v>
      </c>
      <c r="AU549" s="24" t="s">
        <v>82</v>
      </c>
      <c r="AY549" s="24" t="s">
        <v>153</v>
      </c>
      <c r="BE549" s="232">
        <f>IF(N549="základní",J549,0)</f>
        <v>0</v>
      </c>
      <c r="BF549" s="232">
        <f>IF(N549="snížená",J549,0)</f>
        <v>0</v>
      </c>
      <c r="BG549" s="232">
        <f>IF(N549="zákl. přenesená",J549,0)</f>
        <v>0</v>
      </c>
      <c r="BH549" s="232">
        <f>IF(N549="sníž. přenesená",J549,0)</f>
        <v>0</v>
      </c>
      <c r="BI549" s="232">
        <f>IF(N549="nulová",J549,0)</f>
        <v>0</v>
      </c>
      <c r="BJ549" s="24" t="s">
        <v>24</v>
      </c>
      <c r="BK549" s="232">
        <f>ROUND(I549*H549,2)</f>
        <v>0</v>
      </c>
      <c r="BL549" s="24" t="s">
        <v>160</v>
      </c>
      <c r="BM549" s="24" t="s">
        <v>1438</v>
      </c>
    </row>
    <row r="550" spans="2:51" s="12" customFormat="1" ht="13.5">
      <c r="B550" s="244"/>
      <c r="C550" s="245"/>
      <c r="D550" s="235" t="s">
        <v>162</v>
      </c>
      <c r="E550" s="246" t="s">
        <v>22</v>
      </c>
      <c r="F550" s="247" t="s">
        <v>1439</v>
      </c>
      <c r="G550" s="245"/>
      <c r="H550" s="248">
        <v>224406.9</v>
      </c>
      <c r="I550" s="249"/>
      <c r="J550" s="245"/>
      <c r="K550" s="245"/>
      <c r="L550" s="250"/>
      <c r="M550" s="251"/>
      <c r="N550" s="252"/>
      <c r="O550" s="252"/>
      <c r="P550" s="252"/>
      <c r="Q550" s="252"/>
      <c r="R550" s="252"/>
      <c r="S550" s="252"/>
      <c r="T550" s="253"/>
      <c r="AT550" s="254" t="s">
        <v>162</v>
      </c>
      <c r="AU550" s="254" t="s">
        <v>82</v>
      </c>
      <c r="AV550" s="12" t="s">
        <v>82</v>
      </c>
      <c r="AW550" s="12" t="s">
        <v>37</v>
      </c>
      <c r="AX550" s="12" t="s">
        <v>24</v>
      </c>
      <c r="AY550" s="254" t="s">
        <v>153</v>
      </c>
    </row>
    <row r="551" spans="2:65" s="1" customFormat="1" ht="25.5" customHeight="1">
      <c r="B551" s="46"/>
      <c r="C551" s="221" t="s">
        <v>626</v>
      </c>
      <c r="D551" s="221" t="s">
        <v>155</v>
      </c>
      <c r="E551" s="222" t="s">
        <v>682</v>
      </c>
      <c r="F551" s="223" t="s">
        <v>683</v>
      </c>
      <c r="G551" s="224" t="s">
        <v>158</v>
      </c>
      <c r="H551" s="225">
        <v>2493.41</v>
      </c>
      <c r="I551" s="226"/>
      <c r="J551" s="227">
        <f>ROUND(I551*H551,2)</f>
        <v>0</v>
      </c>
      <c r="K551" s="223" t="s">
        <v>159</v>
      </c>
      <c r="L551" s="72"/>
      <c r="M551" s="228" t="s">
        <v>22</v>
      </c>
      <c r="N551" s="229" t="s">
        <v>44</v>
      </c>
      <c r="O551" s="47"/>
      <c r="P551" s="230">
        <f>O551*H551</f>
        <v>0</v>
      </c>
      <c r="Q551" s="230">
        <v>0</v>
      </c>
      <c r="R551" s="230">
        <f>Q551*H551</f>
        <v>0</v>
      </c>
      <c r="S551" s="230">
        <v>0</v>
      </c>
      <c r="T551" s="231">
        <f>S551*H551</f>
        <v>0</v>
      </c>
      <c r="AR551" s="24" t="s">
        <v>160</v>
      </c>
      <c r="AT551" s="24" t="s">
        <v>155</v>
      </c>
      <c r="AU551" s="24" t="s">
        <v>82</v>
      </c>
      <c r="AY551" s="24" t="s">
        <v>153</v>
      </c>
      <c r="BE551" s="232">
        <f>IF(N551="základní",J551,0)</f>
        <v>0</v>
      </c>
      <c r="BF551" s="232">
        <f>IF(N551="snížená",J551,0)</f>
        <v>0</v>
      </c>
      <c r="BG551" s="232">
        <f>IF(N551="zákl. přenesená",J551,0)</f>
        <v>0</v>
      </c>
      <c r="BH551" s="232">
        <f>IF(N551="sníž. přenesená",J551,0)</f>
        <v>0</v>
      </c>
      <c r="BI551" s="232">
        <f>IF(N551="nulová",J551,0)</f>
        <v>0</v>
      </c>
      <c r="BJ551" s="24" t="s">
        <v>24</v>
      </c>
      <c r="BK551" s="232">
        <f>ROUND(I551*H551,2)</f>
        <v>0</v>
      </c>
      <c r="BL551" s="24" t="s">
        <v>160</v>
      </c>
      <c r="BM551" s="24" t="s">
        <v>1440</v>
      </c>
    </row>
    <row r="552" spans="2:65" s="1" customFormat="1" ht="16.5" customHeight="1">
      <c r="B552" s="46"/>
      <c r="C552" s="221" t="s">
        <v>631</v>
      </c>
      <c r="D552" s="221" t="s">
        <v>155</v>
      </c>
      <c r="E552" s="222" t="s">
        <v>685</v>
      </c>
      <c r="F552" s="223" t="s">
        <v>686</v>
      </c>
      <c r="G552" s="224" t="s">
        <v>158</v>
      </c>
      <c r="H552" s="225">
        <v>2493.41</v>
      </c>
      <c r="I552" s="226"/>
      <c r="J552" s="227">
        <f>ROUND(I552*H552,2)</f>
        <v>0</v>
      </c>
      <c r="K552" s="223" t="s">
        <v>159</v>
      </c>
      <c r="L552" s="72"/>
      <c r="M552" s="228" t="s">
        <v>22</v>
      </c>
      <c r="N552" s="229" t="s">
        <v>44</v>
      </c>
      <c r="O552" s="47"/>
      <c r="P552" s="230">
        <f>O552*H552</f>
        <v>0</v>
      </c>
      <c r="Q552" s="230">
        <v>0</v>
      </c>
      <c r="R552" s="230">
        <f>Q552*H552</f>
        <v>0</v>
      </c>
      <c r="S552" s="230">
        <v>0</v>
      </c>
      <c r="T552" s="231">
        <f>S552*H552</f>
        <v>0</v>
      </c>
      <c r="AR552" s="24" t="s">
        <v>160</v>
      </c>
      <c r="AT552" s="24" t="s">
        <v>155</v>
      </c>
      <c r="AU552" s="24" t="s">
        <v>82</v>
      </c>
      <c r="AY552" s="24" t="s">
        <v>153</v>
      </c>
      <c r="BE552" s="232">
        <f>IF(N552="základní",J552,0)</f>
        <v>0</v>
      </c>
      <c r="BF552" s="232">
        <f>IF(N552="snížená",J552,0)</f>
        <v>0</v>
      </c>
      <c r="BG552" s="232">
        <f>IF(N552="zákl. přenesená",J552,0)</f>
        <v>0</v>
      </c>
      <c r="BH552" s="232">
        <f>IF(N552="sníž. přenesená",J552,0)</f>
        <v>0</v>
      </c>
      <c r="BI552" s="232">
        <f>IF(N552="nulová",J552,0)</f>
        <v>0</v>
      </c>
      <c r="BJ552" s="24" t="s">
        <v>24</v>
      </c>
      <c r="BK552" s="232">
        <f>ROUND(I552*H552,2)</f>
        <v>0</v>
      </c>
      <c r="BL552" s="24" t="s">
        <v>160</v>
      </c>
      <c r="BM552" s="24" t="s">
        <v>1441</v>
      </c>
    </row>
    <row r="553" spans="2:65" s="1" customFormat="1" ht="16.5" customHeight="1">
      <c r="B553" s="46"/>
      <c r="C553" s="221" t="s">
        <v>637</v>
      </c>
      <c r="D553" s="221" t="s">
        <v>155</v>
      </c>
      <c r="E553" s="222" t="s">
        <v>689</v>
      </c>
      <c r="F553" s="223" t="s">
        <v>690</v>
      </c>
      <c r="G553" s="224" t="s">
        <v>158</v>
      </c>
      <c r="H553" s="225">
        <v>224406.9</v>
      </c>
      <c r="I553" s="226"/>
      <c r="J553" s="227">
        <f>ROUND(I553*H553,2)</f>
        <v>0</v>
      </c>
      <c r="K553" s="223" t="s">
        <v>159</v>
      </c>
      <c r="L553" s="72"/>
      <c r="M553" s="228" t="s">
        <v>22</v>
      </c>
      <c r="N553" s="229" t="s">
        <v>44</v>
      </c>
      <c r="O553" s="47"/>
      <c r="P553" s="230">
        <f>O553*H553</f>
        <v>0</v>
      </c>
      <c r="Q553" s="230">
        <v>0</v>
      </c>
      <c r="R553" s="230">
        <f>Q553*H553</f>
        <v>0</v>
      </c>
      <c r="S553" s="230">
        <v>0</v>
      </c>
      <c r="T553" s="231">
        <f>S553*H553</f>
        <v>0</v>
      </c>
      <c r="AR553" s="24" t="s">
        <v>160</v>
      </c>
      <c r="AT553" s="24" t="s">
        <v>155</v>
      </c>
      <c r="AU553" s="24" t="s">
        <v>82</v>
      </c>
      <c r="AY553" s="24" t="s">
        <v>153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24" t="s">
        <v>24</v>
      </c>
      <c r="BK553" s="232">
        <f>ROUND(I553*H553,2)</f>
        <v>0</v>
      </c>
      <c r="BL553" s="24" t="s">
        <v>160</v>
      </c>
      <c r="BM553" s="24" t="s">
        <v>1442</v>
      </c>
    </row>
    <row r="554" spans="2:65" s="1" customFormat="1" ht="16.5" customHeight="1">
      <c r="B554" s="46"/>
      <c r="C554" s="221" t="s">
        <v>643</v>
      </c>
      <c r="D554" s="221" t="s">
        <v>155</v>
      </c>
      <c r="E554" s="222" t="s">
        <v>693</v>
      </c>
      <c r="F554" s="223" t="s">
        <v>694</v>
      </c>
      <c r="G554" s="224" t="s">
        <v>158</v>
      </c>
      <c r="H554" s="225">
        <v>2493.41</v>
      </c>
      <c r="I554" s="226"/>
      <c r="J554" s="227">
        <f>ROUND(I554*H554,2)</f>
        <v>0</v>
      </c>
      <c r="K554" s="223" t="s">
        <v>159</v>
      </c>
      <c r="L554" s="72"/>
      <c r="M554" s="228" t="s">
        <v>22</v>
      </c>
      <c r="N554" s="229" t="s">
        <v>44</v>
      </c>
      <c r="O554" s="47"/>
      <c r="P554" s="230">
        <f>O554*H554</f>
        <v>0</v>
      </c>
      <c r="Q554" s="230">
        <v>0</v>
      </c>
      <c r="R554" s="230">
        <f>Q554*H554</f>
        <v>0</v>
      </c>
      <c r="S554" s="230">
        <v>0</v>
      </c>
      <c r="T554" s="231">
        <f>S554*H554</f>
        <v>0</v>
      </c>
      <c r="AR554" s="24" t="s">
        <v>160</v>
      </c>
      <c r="AT554" s="24" t="s">
        <v>155</v>
      </c>
      <c r="AU554" s="24" t="s">
        <v>82</v>
      </c>
      <c r="AY554" s="24" t="s">
        <v>153</v>
      </c>
      <c r="BE554" s="232">
        <f>IF(N554="základní",J554,0)</f>
        <v>0</v>
      </c>
      <c r="BF554" s="232">
        <f>IF(N554="snížená",J554,0)</f>
        <v>0</v>
      </c>
      <c r="BG554" s="232">
        <f>IF(N554="zákl. přenesená",J554,0)</f>
        <v>0</v>
      </c>
      <c r="BH554" s="232">
        <f>IF(N554="sníž. přenesená",J554,0)</f>
        <v>0</v>
      </c>
      <c r="BI554" s="232">
        <f>IF(N554="nulová",J554,0)</f>
        <v>0</v>
      </c>
      <c r="BJ554" s="24" t="s">
        <v>24</v>
      </c>
      <c r="BK554" s="232">
        <f>ROUND(I554*H554,2)</f>
        <v>0</v>
      </c>
      <c r="BL554" s="24" t="s">
        <v>160</v>
      </c>
      <c r="BM554" s="24" t="s">
        <v>1443</v>
      </c>
    </row>
    <row r="555" spans="2:65" s="1" customFormat="1" ht="16.5" customHeight="1">
      <c r="B555" s="46"/>
      <c r="C555" s="221" t="s">
        <v>649</v>
      </c>
      <c r="D555" s="221" t="s">
        <v>155</v>
      </c>
      <c r="E555" s="222" t="s">
        <v>697</v>
      </c>
      <c r="F555" s="223" t="s">
        <v>698</v>
      </c>
      <c r="G555" s="224" t="s">
        <v>187</v>
      </c>
      <c r="H555" s="225">
        <v>9</v>
      </c>
      <c r="I555" s="226"/>
      <c r="J555" s="227">
        <f>ROUND(I555*H555,2)</f>
        <v>0</v>
      </c>
      <c r="K555" s="223" t="s">
        <v>159</v>
      </c>
      <c r="L555" s="72"/>
      <c r="M555" s="228" t="s">
        <v>22</v>
      </c>
      <c r="N555" s="229" t="s">
        <v>44</v>
      </c>
      <c r="O555" s="47"/>
      <c r="P555" s="230">
        <f>O555*H555</f>
        <v>0</v>
      </c>
      <c r="Q555" s="230">
        <v>0</v>
      </c>
      <c r="R555" s="230">
        <f>Q555*H555</f>
        <v>0</v>
      </c>
      <c r="S555" s="230">
        <v>0</v>
      </c>
      <c r="T555" s="231">
        <f>S555*H555</f>
        <v>0</v>
      </c>
      <c r="AR555" s="24" t="s">
        <v>160</v>
      </c>
      <c r="AT555" s="24" t="s">
        <v>155</v>
      </c>
      <c r="AU555" s="24" t="s">
        <v>82</v>
      </c>
      <c r="AY555" s="24" t="s">
        <v>153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24" t="s">
        <v>24</v>
      </c>
      <c r="BK555" s="232">
        <f>ROUND(I555*H555,2)</f>
        <v>0</v>
      </c>
      <c r="BL555" s="24" t="s">
        <v>160</v>
      </c>
      <c r="BM555" s="24" t="s">
        <v>1444</v>
      </c>
    </row>
    <row r="556" spans="2:51" s="12" customFormat="1" ht="13.5">
      <c r="B556" s="244"/>
      <c r="C556" s="245"/>
      <c r="D556" s="235" t="s">
        <v>162</v>
      </c>
      <c r="E556" s="246" t="s">
        <v>22</v>
      </c>
      <c r="F556" s="247" t="s">
        <v>1445</v>
      </c>
      <c r="G556" s="245"/>
      <c r="H556" s="248">
        <v>9</v>
      </c>
      <c r="I556" s="249"/>
      <c r="J556" s="245"/>
      <c r="K556" s="245"/>
      <c r="L556" s="250"/>
      <c r="M556" s="251"/>
      <c r="N556" s="252"/>
      <c r="O556" s="252"/>
      <c r="P556" s="252"/>
      <c r="Q556" s="252"/>
      <c r="R556" s="252"/>
      <c r="S556" s="252"/>
      <c r="T556" s="253"/>
      <c r="AT556" s="254" t="s">
        <v>162</v>
      </c>
      <c r="AU556" s="254" t="s">
        <v>82</v>
      </c>
      <c r="AV556" s="12" t="s">
        <v>82</v>
      </c>
      <c r="AW556" s="12" t="s">
        <v>37</v>
      </c>
      <c r="AX556" s="12" t="s">
        <v>24</v>
      </c>
      <c r="AY556" s="254" t="s">
        <v>153</v>
      </c>
    </row>
    <row r="557" spans="2:65" s="1" customFormat="1" ht="16.5" customHeight="1">
      <c r="B557" s="46"/>
      <c r="C557" s="221" t="s">
        <v>655</v>
      </c>
      <c r="D557" s="221" t="s">
        <v>155</v>
      </c>
      <c r="E557" s="222" t="s">
        <v>702</v>
      </c>
      <c r="F557" s="223" t="s">
        <v>703</v>
      </c>
      <c r="G557" s="224" t="s">
        <v>187</v>
      </c>
      <c r="H557" s="225">
        <v>1080</v>
      </c>
      <c r="I557" s="226"/>
      <c r="J557" s="227">
        <f>ROUND(I557*H557,2)</f>
        <v>0</v>
      </c>
      <c r="K557" s="223" t="s">
        <v>159</v>
      </c>
      <c r="L557" s="72"/>
      <c r="M557" s="228" t="s">
        <v>22</v>
      </c>
      <c r="N557" s="229" t="s">
        <v>44</v>
      </c>
      <c r="O557" s="47"/>
      <c r="P557" s="230">
        <f>O557*H557</f>
        <v>0</v>
      </c>
      <c r="Q557" s="230">
        <v>0</v>
      </c>
      <c r="R557" s="230">
        <f>Q557*H557</f>
        <v>0</v>
      </c>
      <c r="S557" s="230">
        <v>0</v>
      </c>
      <c r="T557" s="231">
        <f>S557*H557</f>
        <v>0</v>
      </c>
      <c r="AR557" s="24" t="s">
        <v>160</v>
      </c>
      <c r="AT557" s="24" t="s">
        <v>155</v>
      </c>
      <c r="AU557" s="24" t="s">
        <v>82</v>
      </c>
      <c r="AY557" s="24" t="s">
        <v>153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24" t="s">
        <v>24</v>
      </c>
      <c r="BK557" s="232">
        <f>ROUND(I557*H557,2)</f>
        <v>0</v>
      </c>
      <c r="BL557" s="24" t="s">
        <v>160</v>
      </c>
      <c r="BM557" s="24" t="s">
        <v>1446</v>
      </c>
    </row>
    <row r="558" spans="2:51" s="12" customFormat="1" ht="13.5">
      <c r="B558" s="244"/>
      <c r="C558" s="245"/>
      <c r="D558" s="235" t="s">
        <v>162</v>
      </c>
      <c r="E558" s="246" t="s">
        <v>22</v>
      </c>
      <c r="F558" s="247" t="s">
        <v>1447</v>
      </c>
      <c r="G558" s="245"/>
      <c r="H558" s="248">
        <v>1080</v>
      </c>
      <c r="I558" s="249"/>
      <c r="J558" s="245"/>
      <c r="K558" s="245"/>
      <c r="L558" s="250"/>
      <c r="M558" s="251"/>
      <c r="N558" s="252"/>
      <c r="O558" s="252"/>
      <c r="P558" s="252"/>
      <c r="Q558" s="252"/>
      <c r="R558" s="252"/>
      <c r="S558" s="252"/>
      <c r="T558" s="253"/>
      <c r="AT558" s="254" t="s">
        <v>162</v>
      </c>
      <c r="AU558" s="254" t="s">
        <v>82</v>
      </c>
      <c r="AV558" s="12" t="s">
        <v>82</v>
      </c>
      <c r="AW558" s="12" t="s">
        <v>37</v>
      </c>
      <c r="AX558" s="12" t="s">
        <v>24</v>
      </c>
      <c r="AY558" s="254" t="s">
        <v>153</v>
      </c>
    </row>
    <row r="559" spans="2:65" s="1" customFormat="1" ht="16.5" customHeight="1">
      <c r="B559" s="46"/>
      <c r="C559" s="221" t="s">
        <v>660</v>
      </c>
      <c r="D559" s="221" t="s">
        <v>155</v>
      </c>
      <c r="E559" s="222" t="s">
        <v>707</v>
      </c>
      <c r="F559" s="223" t="s">
        <v>708</v>
      </c>
      <c r="G559" s="224" t="s">
        <v>187</v>
      </c>
      <c r="H559" s="225">
        <v>9</v>
      </c>
      <c r="I559" s="226"/>
      <c r="J559" s="227">
        <f>ROUND(I559*H559,2)</f>
        <v>0</v>
      </c>
      <c r="K559" s="223" t="s">
        <v>159</v>
      </c>
      <c r="L559" s="72"/>
      <c r="M559" s="228" t="s">
        <v>22</v>
      </c>
      <c r="N559" s="229" t="s">
        <v>44</v>
      </c>
      <c r="O559" s="47"/>
      <c r="P559" s="230">
        <f>O559*H559</f>
        <v>0</v>
      </c>
      <c r="Q559" s="230">
        <v>0</v>
      </c>
      <c r="R559" s="230">
        <f>Q559*H559</f>
        <v>0</v>
      </c>
      <c r="S559" s="230">
        <v>0</v>
      </c>
      <c r="T559" s="231">
        <f>S559*H559</f>
        <v>0</v>
      </c>
      <c r="AR559" s="24" t="s">
        <v>160</v>
      </c>
      <c r="AT559" s="24" t="s">
        <v>155</v>
      </c>
      <c r="AU559" s="24" t="s">
        <v>82</v>
      </c>
      <c r="AY559" s="24" t="s">
        <v>153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24" t="s">
        <v>24</v>
      </c>
      <c r="BK559" s="232">
        <f>ROUND(I559*H559,2)</f>
        <v>0</v>
      </c>
      <c r="BL559" s="24" t="s">
        <v>160</v>
      </c>
      <c r="BM559" s="24" t="s">
        <v>1448</v>
      </c>
    </row>
    <row r="560" spans="2:63" s="10" customFormat="1" ht="29.85" customHeight="1">
      <c r="B560" s="205"/>
      <c r="C560" s="206"/>
      <c r="D560" s="207" t="s">
        <v>72</v>
      </c>
      <c r="E560" s="219" t="s">
        <v>688</v>
      </c>
      <c r="F560" s="219" t="s">
        <v>710</v>
      </c>
      <c r="G560" s="206"/>
      <c r="H560" s="206"/>
      <c r="I560" s="209"/>
      <c r="J560" s="220">
        <f>BK560</f>
        <v>0</v>
      </c>
      <c r="K560" s="206"/>
      <c r="L560" s="211"/>
      <c r="M560" s="212"/>
      <c r="N560" s="213"/>
      <c r="O560" s="213"/>
      <c r="P560" s="214">
        <f>SUM(P561:P564)</f>
        <v>0</v>
      </c>
      <c r="Q560" s="213"/>
      <c r="R560" s="214">
        <f>SUM(R561:R564)</f>
        <v>0.18736000000000003</v>
      </c>
      <c r="S560" s="213"/>
      <c r="T560" s="215">
        <f>SUM(T561:T564)</f>
        <v>0</v>
      </c>
      <c r="AR560" s="216" t="s">
        <v>24</v>
      </c>
      <c r="AT560" s="217" t="s">
        <v>72</v>
      </c>
      <c r="AU560" s="217" t="s">
        <v>24</v>
      </c>
      <c r="AY560" s="216" t="s">
        <v>153</v>
      </c>
      <c r="BK560" s="218">
        <f>SUM(BK561:BK564)</f>
        <v>0</v>
      </c>
    </row>
    <row r="561" spans="2:65" s="1" customFormat="1" ht="16.5" customHeight="1">
      <c r="B561" s="46"/>
      <c r="C561" s="221" t="s">
        <v>664</v>
      </c>
      <c r="D561" s="221" t="s">
        <v>155</v>
      </c>
      <c r="E561" s="222" t="s">
        <v>712</v>
      </c>
      <c r="F561" s="223" t="s">
        <v>713</v>
      </c>
      <c r="G561" s="224" t="s">
        <v>158</v>
      </c>
      <c r="H561" s="225">
        <v>4684</v>
      </c>
      <c r="I561" s="226"/>
      <c r="J561" s="227">
        <f>ROUND(I561*H561,2)</f>
        <v>0</v>
      </c>
      <c r="K561" s="223" t="s">
        <v>159</v>
      </c>
      <c r="L561" s="72"/>
      <c r="M561" s="228" t="s">
        <v>22</v>
      </c>
      <c r="N561" s="229" t="s">
        <v>44</v>
      </c>
      <c r="O561" s="47"/>
      <c r="P561" s="230">
        <f>O561*H561</f>
        <v>0</v>
      </c>
      <c r="Q561" s="230">
        <v>4E-05</v>
      </c>
      <c r="R561" s="230">
        <f>Q561*H561</f>
        <v>0.18736000000000003</v>
      </c>
      <c r="S561" s="230">
        <v>0</v>
      </c>
      <c r="T561" s="231">
        <f>S561*H561</f>
        <v>0</v>
      </c>
      <c r="AR561" s="24" t="s">
        <v>160</v>
      </c>
      <c r="AT561" s="24" t="s">
        <v>155</v>
      </c>
      <c r="AU561" s="24" t="s">
        <v>82</v>
      </c>
      <c r="AY561" s="24" t="s">
        <v>153</v>
      </c>
      <c r="BE561" s="232">
        <f>IF(N561="základní",J561,0)</f>
        <v>0</v>
      </c>
      <c r="BF561" s="232">
        <f>IF(N561="snížená",J561,0)</f>
        <v>0</v>
      </c>
      <c r="BG561" s="232">
        <f>IF(N561="zákl. přenesená",J561,0)</f>
        <v>0</v>
      </c>
      <c r="BH561" s="232">
        <f>IF(N561="sníž. přenesená",J561,0)</f>
        <v>0</v>
      </c>
      <c r="BI561" s="232">
        <f>IF(N561="nulová",J561,0)</f>
        <v>0</v>
      </c>
      <c r="BJ561" s="24" t="s">
        <v>24</v>
      </c>
      <c r="BK561" s="232">
        <f>ROUND(I561*H561,2)</f>
        <v>0</v>
      </c>
      <c r="BL561" s="24" t="s">
        <v>160</v>
      </c>
      <c r="BM561" s="24" t="s">
        <v>1449</v>
      </c>
    </row>
    <row r="562" spans="2:51" s="11" customFormat="1" ht="13.5">
      <c r="B562" s="233"/>
      <c r="C562" s="234"/>
      <c r="D562" s="235" t="s">
        <v>162</v>
      </c>
      <c r="E562" s="236" t="s">
        <v>22</v>
      </c>
      <c r="F562" s="237" t="s">
        <v>1450</v>
      </c>
      <c r="G562" s="234"/>
      <c r="H562" s="236" t="s">
        <v>22</v>
      </c>
      <c r="I562" s="238"/>
      <c r="J562" s="234"/>
      <c r="K562" s="234"/>
      <c r="L562" s="239"/>
      <c r="M562" s="240"/>
      <c r="N562" s="241"/>
      <c r="O562" s="241"/>
      <c r="P562" s="241"/>
      <c r="Q562" s="241"/>
      <c r="R562" s="241"/>
      <c r="S562" s="241"/>
      <c r="T562" s="242"/>
      <c r="AT562" s="243" t="s">
        <v>162</v>
      </c>
      <c r="AU562" s="243" t="s">
        <v>82</v>
      </c>
      <c r="AV562" s="11" t="s">
        <v>24</v>
      </c>
      <c r="AW562" s="11" t="s">
        <v>37</v>
      </c>
      <c r="AX562" s="11" t="s">
        <v>73</v>
      </c>
      <c r="AY562" s="243" t="s">
        <v>153</v>
      </c>
    </row>
    <row r="563" spans="2:51" s="11" customFormat="1" ht="13.5">
      <c r="B563" s="233"/>
      <c r="C563" s="234"/>
      <c r="D563" s="235" t="s">
        <v>162</v>
      </c>
      <c r="E563" s="236" t="s">
        <v>22</v>
      </c>
      <c r="F563" s="237" t="s">
        <v>1451</v>
      </c>
      <c r="G563" s="234"/>
      <c r="H563" s="236" t="s">
        <v>22</v>
      </c>
      <c r="I563" s="238"/>
      <c r="J563" s="234"/>
      <c r="K563" s="234"/>
      <c r="L563" s="239"/>
      <c r="M563" s="240"/>
      <c r="N563" s="241"/>
      <c r="O563" s="241"/>
      <c r="P563" s="241"/>
      <c r="Q563" s="241"/>
      <c r="R563" s="241"/>
      <c r="S563" s="241"/>
      <c r="T563" s="242"/>
      <c r="AT563" s="243" t="s">
        <v>162</v>
      </c>
      <c r="AU563" s="243" t="s">
        <v>82</v>
      </c>
      <c r="AV563" s="11" t="s">
        <v>24</v>
      </c>
      <c r="AW563" s="11" t="s">
        <v>37</v>
      </c>
      <c r="AX563" s="11" t="s">
        <v>73</v>
      </c>
      <c r="AY563" s="243" t="s">
        <v>153</v>
      </c>
    </row>
    <row r="564" spans="2:51" s="12" customFormat="1" ht="13.5">
      <c r="B564" s="244"/>
      <c r="C564" s="245"/>
      <c r="D564" s="235" t="s">
        <v>162</v>
      </c>
      <c r="E564" s="246" t="s">
        <v>22</v>
      </c>
      <c r="F564" s="247" t="s">
        <v>1452</v>
      </c>
      <c r="G564" s="245"/>
      <c r="H564" s="248">
        <v>4684</v>
      </c>
      <c r="I564" s="249"/>
      <c r="J564" s="245"/>
      <c r="K564" s="245"/>
      <c r="L564" s="250"/>
      <c r="M564" s="251"/>
      <c r="N564" s="252"/>
      <c r="O564" s="252"/>
      <c r="P564" s="252"/>
      <c r="Q564" s="252"/>
      <c r="R564" s="252"/>
      <c r="S564" s="252"/>
      <c r="T564" s="253"/>
      <c r="AT564" s="254" t="s">
        <v>162</v>
      </c>
      <c r="AU564" s="254" t="s">
        <v>82</v>
      </c>
      <c r="AV564" s="12" t="s">
        <v>82</v>
      </c>
      <c r="AW564" s="12" t="s">
        <v>37</v>
      </c>
      <c r="AX564" s="12" t="s">
        <v>24</v>
      </c>
      <c r="AY564" s="254" t="s">
        <v>153</v>
      </c>
    </row>
    <row r="565" spans="2:63" s="10" customFormat="1" ht="29.85" customHeight="1">
      <c r="B565" s="205"/>
      <c r="C565" s="206"/>
      <c r="D565" s="207" t="s">
        <v>72</v>
      </c>
      <c r="E565" s="219" t="s">
        <v>716</v>
      </c>
      <c r="F565" s="219" t="s">
        <v>717</v>
      </c>
      <c r="G565" s="206"/>
      <c r="H565" s="206"/>
      <c r="I565" s="209"/>
      <c r="J565" s="220">
        <f>BK565</f>
        <v>0</v>
      </c>
      <c r="K565" s="206"/>
      <c r="L565" s="211"/>
      <c r="M565" s="212"/>
      <c r="N565" s="213"/>
      <c r="O565" s="213"/>
      <c r="P565" s="214">
        <f>SUM(P566:P570)</f>
        <v>0</v>
      </c>
      <c r="Q565" s="213"/>
      <c r="R565" s="214">
        <f>SUM(R566:R570)</f>
        <v>0</v>
      </c>
      <c r="S565" s="213"/>
      <c r="T565" s="215">
        <f>SUM(T566:T570)</f>
        <v>0</v>
      </c>
      <c r="AR565" s="216" t="s">
        <v>24</v>
      </c>
      <c r="AT565" s="217" t="s">
        <v>72</v>
      </c>
      <c r="AU565" s="217" t="s">
        <v>24</v>
      </c>
      <c r="AY565" s="216" t="s">
        <v>153</v>
      </c>
      <c r="BK565" s="218">
        <f>SUM(BK566:BK570)</f>
        <v>0</v>
      </c>
    </row>
    <row r="566" spans="2:65" s="1" customFormat="1" ht="25.5" customHeight="1">
      <c r="B566" s="46"/>
      <c r="C566" s="221" t="s">
        <v>670</v>
      </c>
      <c r="D566" s="221" t="s">
        <v>155</v>
      </c>
      <c r="E566" s="222" t="s">
        <v>1453</v>
      </c>
      <c r="F566" s="223" t="s">
        <v>1454</v>
      </c>
      <c r="G566" s="224" t="s">
        <v>236</v>
      </c>
      <c r="H566" s="225">
        <v>2054.097</v>
      </c>
      <c r="I566" s="226"/>
      <c r="J566" s="227">
        <f>ROUND(I566*H566,2)</f>
        <v>0</v>
      </c>
      <c r="K566" s="223" t="s">
        <v>159</v>
      </c>
      <c r="L566" s="72"/>
      <c r="M566" s="228" t="s">
        <v>22</v>
      </c>
      <c r="N566" s="229" t="s">
        <v>44</v>
      </c>
      <c r="O566" s="47"/>
      <c r="P566" s="230">
        <f>O566*H566</f>
        <v>0</v>
      </c>
      <c r="Q566" s="230">
        <v>0</v>
      </c>
      <c r="R566" s="230">
        <f>Q566*H566</f>
        <v>0</v>
      </c>
      <c r="S566" s="230">
        <v>0</v>
      </c>
      <c r="T566" s="231">
        <f>S566*H566</f>
        <v>0</v>
      </c>
      <c r="AR566" s="24" t="s">
        <v>160</v>
      </c>
      <c r="AT566" s="24" t="s">
        <v>155</v>
      </c>
      <c r="AU566" s="24" t="s">
        <v>82</v>
      </c>
      <c r="AY566" s="24" t="s">
        <v>153</v>
      </c>
      <c r="BE566" s="232">
        <f>IF(N566="základní",J566,0)</f>
        <v>0</v>
      </c>
      <c r="BF566" s="232">
        <f>IF(N566="snížená",J566,0)</f>
        <v>0</v>
      </c>
      <c r="BG566" s="232">
        <f>IF(N566="zákl. přenesená",J566,0)</f>
        <v>0</v>
      </c>
      <c r="BH566" s="232">
        <f>IF(N566="sníž. přenesená",J566,0)</f>
        <v>0</v>
      </c>
      <c r="BI566" s="232">
        <f>IF(N566="nulová",J566,0)</f>
        <v>0</v>
      </c>
      <c r="BJ566" s="24" t="s">
        <v>24</v>
      </c>
      <c r="BK566" s="232">
        <f>ROUND(I566*H566,2)</f>
        <v>0</v>
      </c>
      <c r="BL566" s="24" t="s">
        <v>160</v>
      </c>
      <c r="BM566" s="24" t="s">
        <v>1455</v>
      </c>
    </row>
    <row r="567" spans="2:65" s="1" customFormat="1" ht="25.5" customHeight="1">
      <c r="B567" s="46"/>
      <c r="C567" s="221" t="s">
        <v>676</v>
      </c>
      <c r="D567" s="221" t="s">
        <v>155</v>
      </c>
      <c r="E567" s="222" t="s">
        <v>723</v>
      </c>
      <c r="F567" s="223" t="s">
        <v>724</v>
      </c>
      <c r="G567" s="224" t="s">
        <v>236</v>
      </c>
      <c r="H567" s="225">
        <v>2054.097</v>
      </c>
      <c r="I567" s="226"/>
      <c r="J567" s="227">
        <f>ROUND(I567*H567,2)</f>
        <v>0</v>
      </c>
      <c r="K567" s="223" t="s">
        <v>159</v>
      </c>
      <c r="L567" s="72"/>
      <c r="M567" s="228" t="s">
        <v>22</v>
      </c>
      <c r="N567" s="229" t="s">
        <v>44</v>
      </c>
      <c r="O567" s="47"/>
      <c r="P567" s="230">
        <f>O567*H567</f>
        <v>0</v>
      </c>
      <c r="Q567" s="230">
        <v>0</v>
      </c>
      <c r="R567" s="230">
        <f>Q567*H567</f>
        <v>0</v>
      </c>
      <c r="S567" s="230">
        <v>0</v>
      </c>
      <c r="T567" s="231">
        <f>S567*H567</f>
        <v>0</v>
      </c>
      <c r="AR567" s="24" t="s">
        <v>160</v>
      </c>
      <c r="AT567" s="24" t="s">
        <v>155</v>
      </c>
      <c r="AU567" s="24" t="s">
        <v>82</v>
      </c>
      <c r="AY567" s="24" t="s">
        <v>153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24" t="s">
        <v>24</v>
      </c>
      <c r="BK567" s="232">
        <f>ROUND(I567*H567,2)</f>
        <v>0</v>
      </c>
      <c r="BL567" s="24" t="s">
        <v>160</v>
      </c>
      <c r="BM567" s="24" t="s">
        <v>1456</v>
      </c>
    </row>
    <row r="568" spans="2:65" s="1" customFormat="1" ht="25.5" customHeight="1">
      <c r="B568" s="46"/>
      <c r="C568" s="221" t="s">
        <v>681</v>
      </c>
      <c r="D568" s="221" t="s">
        <v>155</v>
      </c>
      <c r="E568" s="222" t="s">
        <v>727</v>
      </c>
      <c r="F568" s="223" t="s">
        <v>728</v>
      </c>
      <c r="G568" s="224" t="s">
        <v>236</v>
      </c>
      <c r="H568" s="225">
        <v>873.264</v>
      </c>
      <c r="I568" s="226"/>
      <c r="J568" s="227">
        <f>ROUND(I568*H568,2)</f>
        <v>0</v>
      </c>
      <c r="K568" s="223" t="s">
        <v>159</v>
      </c>
      <c r="L568" s="72"/>
      <c r="M568" s="228" t="s">
        <v>22</v>
      </c>
      <c r="N568" s="229" t="s">
        <v>44</v>
      </c>
      <c r="O568" s="47"/>
      <c r="P568" s="230">
        <f>O568*H568</f>
        <v>0</v>
      </c>
      <c r="Q568" s="230">
        <v>0</v>
      </c>
      <c r="R568" s="230">
        <f>Q568*H568</f>
        <v>0</v>
      </c>
      <c r="S568" s="230">
        <v>0</v>
      </c>
      <c r="T568" s="231">
        <f>S568*H568</f>
        <v>0</v>
      </c>
      <c r="AR568" s="24" t="s">
        <v>160</v>
      </c>
      <c r="AT568" s="24" t="s">
        <v>155</v>
      </c>
      <c r="AU568" s="24" t="s">
        <v>82</v>
      </c>
      <c r="AY568" s="24" t="s">
        <v>153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24" t="s">
        <v>24</v>
      </c>
      <c r="BK568" s="232">
        <f>ROUND(I568*H568,2)</f>
        <v>0</v>
      </c>
      <c r="BL568" s="24" t="s">
        <v>160</v>
      </c>
      <c r="BM568" s="24" t="s">
        <v>1457</v>
      </c>
    </row>
    <row r="569" spans="2:51" s="12" customFormat="1" ht="13.5">
      <c r="B569" s="244"/>
      <c r="C569" s="245"/>
      <c r="D569" s="235" t="s">
        <v>162</v>
      </c>
      <c r="E569" s="246" t="s">
        <v>22</v>
      </c>
      <c r="F569" s="247" t="s">
        <v>1458</v>
      </c>
      <c r="G569" s="245"/>
      <c r="H569" s="248">
        <v>873.264</v>
      </c>
      <c r="I569" s="249"/>
      <c r="J569" s="245"/>
      <c r="K569" s="245"/>
      <c r="L569" s="250"/>
      <c r="M569" s="251"/>
      <c r="N569" s="252"/>
      <c r="O569" s="252"/>
      <c r="P569" s="252"/>
      <c r="Q569" s="252"/>
      <c r="R569" s="252"/>
      <c r="S569" s="252"/>
      <c r="T569" s="253"/>
      <c r="AT569" s="254" t="s">
        <v>162</v>
      </c>
      <c r="AU569" s="254" t="s">
        <v>82</v>
      </c>
      <c r="AV569" s="12" t="s">
        <v>82</v>
      </c>
      <c r="AW569" s="12" t="s">
        <v>37</v>
      </c>
      <c r="AX569" s="12" t="s">
        <v>24</v>
      </c>
      <c r="AY569" s="254" t="s">
        <v>153</v>
      </c>
    </row>
    <row r="570" spans="2:65" s="1" customFormat="1" ht="16.5" customHeight="1">
      <c r="B570" s="46"/>
      <c r="C570" s="221" t="s">
        <v>668</v>
      </c>
      <c r="D570" s="221" t="s">
        <v>155</v>
      </c>
      <c r="E570" s="222" t="s">
        <v>732</v>
      </c>
      <c r="F570" s="223" t="s">
        <v>733</v>
      </c>
      <c r="G570" s="224" t="s">
        <v>236</v>
      </c>
      <c r="H570" s="225">
        <v>2054.097</v>
      </c>
      <c r="I570" s="226"/>
      <c r="J570" s="227">
        <f>ROUND(I570*H570,2)</f>
        <v>0</v>
      </c>
      <c r="K570" s="223" t="s">
        <v>159</v>
      </c>
      <c r="L570" s="72"/>
      <c r="M570" s="228" t="s">
        <v>22</v>
      </c>
      <c r="N570" s="229" t="s">
        <v>44</v>
      </c>
      <c r="O570" s="47"/>
      <c r="P570" s="230">
        <f>O570*H570</f>
        <v>0</v>
      </c>
      <c r="Q570" s="230">
        <v>0</v>
      </c>
      <c r="R570" s="230">
        <f>Q570*H570</f>
        <v>0</v>
      </c>
      <c r="S570" s="230">
        <v>0</v>
      </c>
      <c r="T570" s="231">
        <f>S570*H570</f>
        <v>0</v>
      </c>
      <c r="AR570" s="24" t="s">
        <v>160</v>
      </c>
      <c r="AT570" s="24" t="s">
        <v>155</v>
      </c>
      <c r="AU570" s="24" t="s">
        <v>82</v>
      </c>
      <c r="AY570" s="24" t="s">
        <v>153</v>
      </c>
      <c r="BE570" s="232">
        <f>IF(N570="základní",J570,0)</f>
        <v>0</v>
      </c>
      <c r="BF570" s="232">
        <f>IF(N570="snížená",J570,0)</f>
        <v>0</v>
      </c>
      <c r="BG570" s="232">
        <f>IF(N570="zákl. přenesená",J570,0)</f>
        <v>0</v>
      </c>
      <c r="BH570" s="232">
        <f>IF(N570="sníž. přenesená",J570,0)</f>
        <v>0</v>
      </c>
      <c r="BI570" s="232">
        <f>IF(N570="nulová",J570,0)</f>
        <v>0</v>
      </c>
      <c r="BJ570" s="24" t="s">
        <v>24</v>
      </c>
      <c r="BK570" s="232">
        <f>ROUND(I570*H570,2)</f>
        <v>0</v>
      </c>
      <c r="BL570" s="24" t="s">
        <v>160</v>
      </c>
      <c r="BM570" s="24" t="s">
        <v>1459</v>
      </c>
    </row>
    <row r="571" spans="2:63" s="10" customFormat="1" ht="29.85" customHeight="1">
      <c r="B571" s="205"/>
      <c r="C571" s="206"/>
      <c r="D571" s="207" t="s">
        <v>72</v>
      </c>
      <c r="E571" s="219" t="s">
        <v>735</v>
      </c>
      <c r="F571" s="219" t="s">
        <v>736</v>
      </c>
      <c r="G571" s="206"/>
      <c r="H571" s="206"/>
      <c r="I571" s="209"/>
      <c r="J571" s="220">
        <f>BK571</f>
        <v>0</v>
      </c>
      <c r="K571" s="206"/>
      <c r="L571" s="211"/>
      <c r="M571" s="212"/>
      <c r="N571" s="213"/>
      <c r="O571" s="213"/>
      <c r="P571" s="214">
        <f>P572</f>
        <v>0</v>
      </c>
      <c r="Q571" s="213"/>
      <c r="R571" s="214">
        <f>R572</f>
        <v>0</v>
      </c>
      <c r="S571" s="213"/>
      <c r="T571" s="215">
        <f>T572</f>
        <v>0</v>
      </c>
      <c r="AR571" s="216" t="s">
        <v>24</v>
      </c>
      <c r="AT571" s="217" t="s">
        <v>72</v>
      </c>
      <c r="AU571" s="217" t="s">
        <v>24</v>
      </c>
      <c r="AY571" s="216" t="s">
        <v>153</v>
      </c>
      <c r="BK571" s="218">
        <f>BK572</f>
        <v>0</v>
      </c>
    </row>
    <row r="572" spans="2:65" s="1" customFormat="1" ht="16.5" customHeight="1">
      <c r="B572" s="46"/>
      <c r="C572" s="221" t="s">
        <v>688</v>
      </c>
      <c r="D572" s="221" t="s">
        <v>155</v>
      </c>
      <c r="E572" s="222" t="s">
        <v>1460</v>
      </c>
      <c r="F572" s="223" t="s">
        <v>1461</v>
      </c>
      <c r="G572" s="224" t="s">
        <v>236</v>
      </c>
      <c r="H572" s="225">
        <v>204.076</v>
      </c>
      <c r="I572" s="226"/>
      <c r="J572" s="227">
        <f>ROUND(I572*H572,2)</f>
        <v>0</v>
      </c>
      <c r="K572" s="223" t="s">
        <v>159</v>
      </c>
      <c r="L572" s="72"/>
      <c r="M572" s="228" t="s">
        <v>22</v>
      </c>
      <c r="N572" s="229" t="s">
        <v>44</v>
      </c>
      <c r="O572" s="47"/>
      <c r="P572" s="230">
        <f>O572*H572</f>
        <v>0</v>
      </c>
      <c r="Q572" s="230">
        <v>0</v>
      </c>
      <c r="R572" s="230">
        <f>Q572*H572</f>
        <v>0</v>
      </c>
      <c r="S572" s="230">
        <v>0</v>
      </c>
      <c r="T572" s="231">
        <f>S572*H572</f>
        <v>0</v>
      </c>
      <c r="AR572" s="24" t="s">
        <v>160</v>
      </c>
      <c r="AT572" s="24" t="s">
        <v>155</v>
      </c>
      <c r="AU572" s="24" t="s">
        <v>82</v>
      </c>
      <c r="AY572" s="24" t="s">
        <v>153</v>
      </c>
      <c r="BE572" s="232">
        <f>IF(N572="základní",J572,0)</f>
        <v>0</v>
      </c>
      <c r="BF572" s="232">
        <f>IF(N572="snížená",J572,0)</f>
        <v>0</v>
      </c>
      <c r="BG572" s="232">
        <f>IF(N572="zákl. přenesená",J572,0)</f>
        <v>0</v>
      </c>
      <c r="BH572" s="232">
        <f>IF(N572="sníž. přenesená",J572,0)</f>
        <v>0</v>
      </c>
      <c r="BI572" s="232">
        <f>IF(N572="nulová",J572,0)</f>
        <v>0</v>
      </c>
      <c r="BJ572" s="24" t="s">
        <v>24</v>
      </c>
      <c r="BK572" s="232">
        <f>ROUND(I572*H572,2)</f>
        <v>0</v>
      </c>
      <c r="BL572" s="24" t="s">
        <v>160</v>
      </c>
      <c r="BM572" s="24" t="s">
        <v>1462</v>
      </c>
    </row>
    <row r="573" spans="2:63" s="10" customFormat="1" ht="37.4" customHeight="1">
      <c r="B573" s="205"/>
      <c r="C573" s="206"/>
      <c r="D573" s="207" t="s">
        <v>72</v>
      </c>
      <c r="E573" s="208" t="s">
        <v>741</v>
      </c>
      <c r="F573" s="208" t="s">
        <v>742</v>
      </c>
      <c r="G573" s="206"/>
      <c r="H573" s="206"/>
      <c r="I573" s="209"/>
      <c r="J573" s="210">
        <f>BK573</f>
        <v>0</v>
      </c>
      <c r="K573" s="206"/>
      <c r="L573" s="211"/>
      <c r="M573" s="212"/>
      <c r="N573" s="213"/>
      <c r="O573" s="213"/>
      <c r="P573" s="214">
        <f>P574+P595+P613+P642+P651+P663+P749+P761+P791+P802+P822</f>
        <v>0</v>
      </c>
      <c r="Q573" s="213"/>
      <c r="R573" s="214">
        <f>R574+R595+R613+R642+R651+R663+R749+R761+R791+R802+R822</f>
        <v>52.424942679999994</v>
      </c>
      <c r="S573" s="213"/>
      <c r="T573" s="215">
        <f>T574+T595+T613+T642+T651+T663+T749+T761+T791+T802+T822</f>
        <v>4.01728</v>
      </c>
      <c r="AR573" s="216" t="s">
        <v>82</v>
      </c>
      <c r="AT573" s="217" t="s">
        <v>72</v>
      </c>
      <c r="AU573" s="217" t="s">
        <v>73</v>
      </c>
      <c r="AY573" s="216" t="s">
        <v>153</v>
      </c>
      <c r="BK573" s="218">
        <f>BK574+BK595+BK613+BK642+BK651+BK663+BK749+BK761+BK791+BK802+BK822</f>
        <v>0</v>
      </c>
    </row>
    <row r="574" spans="2:63" s="10" customFormat="1" ht="19.9" customHeight="1">
      <c r="B574" s="205"/>
      <c r="C574" s="206"/>
      <c r="D574" s="207" t="s">
        <v>72</v>
      </c>
      <c r="E574" s="219" t="s">
        <v>743</v>
      </c>
      <c r="F574" s="219" t="s">
        <v>1463</v>
      </c>
      <c r="G574" s="206"/>
      <c r="H574" s="206"/>
      <c r="I574" s="209"/>
      <c r="J574" s="220">
        <f>BK574</f>
        <v>0</v>
      </c>
      <c r="K574" s="206"/>
      <c r="L574" s="211"/>
      <c r="M574" s="212"/>
      <c r="N574" s="213"/>
      <c r="O574" s="213"/>
      <c r="P574" s="214">
        <f>SUM(P575:P594)</f>
        <v>0</v>
      </c>
      <c r="Q574" s="213"/>
      <c r="R574" s="214">
        <f>SUM(R575:R594)</f>
        <v>1.0978075</v>
      </c>
      <c r="S574" s="213"/>
      <c r="T574" s="215">
        <f>SUM(T575:T594)</f>
        <v>0</v>
      </c>
      <c r="AR574" s="216" t="s">
        <v>82</v>
      </c>
      <c r="AT574" s="217" t="s">
        <v>72</v>
      </c>
      <c r="AU574" s="217" t="s">
        <v>24</v>
      </c>
      <c r="AY574" s="216" t="s">
        <v>153</v>
      </c>
      <c r="BK574" s="218">
        <f>SUM(BK575:BK594)</f>
        <v>0</v>
      </c>
    </row>
    <row r="575" spans="2:65" s="1" customFormat="1" ht="16.5" customHeight="1">
      <c r="B575" s="46"/>
      <c r="C575" s="221" t="s">
        <v>692</v>
      </c>
      <c r="D575" s="221" t="s">
        <v>155</v>
      </c>
      <c r="E575" s="222" t="s">
        <v>746</v>
      </c>
      <c r="F575" s="223" t="s">
        <v>747</v>
      </c>
      <c r="G575" s="224" t="s">
        <v>158</v>
      </c>
      <c r="H575" s="225">
        <v>190.01</v>
      </c>
      <c r="I575" s="226"/>
      <c r="J575" s="227">
        <f>ROUND(I575*H575,2)</f>
        <v>0</v>
      </c>
      <c r="K575" s="223" t="s">
        <v>159</v>
      </c>
      <c r="L575" s="72"/>
      <c r="M575" s="228" t="s">
        <v>22</v>
      </c>
      <c r="N575" s="229" t="s">
        <v>44</v>
      </c>
      <c r="O575" s="47"/>
      <c r="P575" s="230">
        <f>O575*H575</f>
        <v>0</v>
      </c>
      <c r="Q575" s="230">
        <v>0</v>
      </c>
      <c r="R575" s="230">
        <f>Q575*H575</f>
        <v>0</v>
      </c>
      <c r="S575" s="230">
        <v>0</v>
      </c>
      <c r="T575" s="231">
        <f>S575*H575</f>
        <v>0</v>
      </c>
      <c r="AR575" s="24" t="s">
        <v>239</v>
      </c>
      <c r="AT575" s="24" t="s">
        <v>155</v>
      </c>
      <c r="AU575" s="24" t="s">
        <v>82</v>
      </c>
      <c r="AY575" s="24" t="s">
        <v>153</v>
      </c>
      <c r="BE575" s="232">
        <f>IF(N575="základní",J575,0)</f>
        <v>0</v>
      </c>
      <c r="BF575" s="232">
        <f>IF(N575="snížená",J575,0)</f>
        <v>0</v>
      </c>
      <c r="BG575" s="232">
        <f>IF(N575="zákl. přenesená",J575,0)</f>
        <v>0</v>
      </c>
      <c r="BH575" s="232">
        <f>IF(N575="sníž. přenesená",J575,0)</f>
        <v>0</v>
      </c>
      <c r="BI575" s="232">
        <f>IF(N575="nulová",J575,0)</f>
        <v>0</v>
      </c>
      <c r="BJ575" s="24" t="s">
        <v>24</v>
      </c>
      <c r="BK575" s="232">
        <f>ROUND(I575*H575,2)</f>
        <v>0</v>
      </c>
      <c r="BL575" s="24" t="s">
        <v>239</v>
      </c>
      <c r="BM575" s="24" t="s">
        <v>1464</v>
      </c>
    </row>
    <row r="576" spans="2:51" s="11" customFormat="1" ht="13.5">
      <c r="B576" s="233"/>
      <c r="C576" s="234"/>
      <c r="D576" s="235" t="s">
        <v>162</v>
      </c>
      <c r="E576" s="236" t="s">
        <v>22</v>
      </c>
      <c r="F576" s="237" t="s">
        <v>1265</v>
      </c>
      <c r="G576" s="234"/>
      <c r="H576" s="236" t="s">
        <v>22</v>
      </c>
      <c r="I576" s="238"/>
      <c r="J576" s="234"/>
      <c r="K576" s="234"/>
      <c r="L576" s="239"/>
      <c r="M576" s="240"/>
      <c r="N576" s="241"/>
      <c r="O576" s="241"/>
      <c r="P576" s="241"/>
      <c r="Q576" s="241"/>
      <c r="R576" s="241"/>
      <c r="S576" s="241"/>
      <c r="T576" s="242"/>
      <c r="AT576" s="243" t="s">
        <v>162</v>
      </c>
      <c r="AU576" s="243" t="s">
        <v>82</v>
      </c>
      <c r="AV576" s="11" t="s">
        <v>24</v>
      </c>
      <c r="AW576" s="11" t="s">
        <v>37</v>
      </c>
      <c r="AX576" s="11" t="s">
        <v>73</v>
      </c>
      <c r="AY576" s="243" t="s">
        <v>153</v>
      </c>
    </row>
    <row r="577" spans="2:51" s="11" customFormat="1" ht="13.5">
      <c r="B577" s="233"/>
      <c r="C577" s="234"/>
      <c r="D577" s="235" t="s">
        <v>162</v>
      </c>
      <c r="E577" s="236" t="s">
        <v>22</v>
      </c>
      <c r="F577" s="237" t="s">
        <v>1272</v>
      </c>
      <c r="G577" s="234"/>
      <c r="H577" s="236" t="s">
        <v>22</v>
      </c>
      <c r="I577" s="238"/>
      <c r="J577" s="234"/>
      <c r="K577" s="234"/>
      <c r="L577" s="239"/>
      <c r="M577" s="240"/>
      <c r="N577" s="241"/>
      <c r="O577" s="241"/>
      <c r="P577" s="241"/>
      <c r="Q577" s="241"/>
      <c r="R577" s="241"/>
      <c r="S577" s="241"/>
      <c r="T577" s="242"/>
      <c r="AT577" s="243" t="s">
        <v>162</v>
      </c>
      <c r="AU577" s="243" t="s">
        <v>82</v>
      </c>
      <c r="AV577" s="11" t="s">
        <v>24</v>
      </c>
      <c r="AW577" s="11" t="s">
        <v>37</v>
      </c>
      <c r="AX577" s="11" t="s">
        <v>73</v>
      </c>
      <c r="AY577" s="243" t="s">
        <v>153</v>
      </c>
    </row>
    <row r="578" spans="2:51" s="12" customFormat="1" ht="13.5">
      <c r="B578" s="244"/>
      <c r="C578" s="245"/>
      <c r="D578" s="235" t="s">
        <v>162</v>
      </c>
      <c r="E578" s="246" t="s">
        <v>22</v>
      </c>
      <c r="F578" s="247" t="s">
        <v>1465</v>
      </c>
      <c r="G578" s="245"/>
      <c r="H578" s="248">
        <v>180.01</v>
      </c>
      <c r="I578" s="249"/>
      <c r="J578" s="245"/>
      <c r="K578" s="245"/>
      <c r="L578" s="250"/>
      <c r="M578" s="251"/>
      <c r="N578" s="252"/>
      <c r="O578" s="252"/>
      <c r="P578" s="252"/>
      <c r="Q578" s="252"/>
      <c r="R578" s="252"/>
      <c r="S578" s="252"/>
      <c r="T578" s="253"/>
      <c r="AT578" s="254" t="s">
        <v>162</v>
      </c>
      <c r="AU578" s="254" t="s">
        <v>82</v>
      </c>
      <c r="AV578" s="12" t="s">
        <v>82</v>
      </c>
      <c r="AW578" s="12" t="s">
        <v>37</v>
      </c>
      <c r="AX578" s="12" t="s">
        <v>73</v>
      </c>
      <c r="AY578" s="254" t="s">
        <v>153</v>
      </c>
    </row>
    <row r="579" spans="2:51" s="12" customFormat="1" ht="13.5">
      <c r="B579" s="244"/>
      <c r="C579" s="245"/>
      <c r="D579" s="235" t="s">
        <v>162</v>
      </c>
      <c r="E579" s="246" t="s">
        <v>22</v>
      </c>
      <c r="F579" s="247" t="s">
        <v>1466</v>
      </c>
      <c r="G579" s="245"/>
      <c r="H579" s="248">
        <v>10</v>
      </c>
      <c r="I579" s="249"/>
      <c r="J579" s="245"/>
      <c r="K579" s="245"/>
      <c r="L579" s="250"/>
      <c r="M579" s="251"/>
      <c r="N579" s="252"/>
      <c r="O579" s="252"/>
      <c r="P579" s="252"/>
      <c r="Q579" s="252"/>
      <c r="R579" s="252"/>
      <c r="S579" s="252"/>
      <c r="T579" s="253"/>
      <c r="AT579" s="254" t="s">
        <v>162</v>
      </c>
      <c r="AU579" s="254" t="s">
        <v>82</v>
      </c>
      <c r="AV579" s="12" t="s">
        <v>82</v>
      </c>
      <c r="AW579" s="12" t="s">
        <v>37</v>
      </c>
      <c r="AX579" s="12" t="s">
        <v>73</v>
      </c>
      <c r="AY579" s="254" t="s">
        <v>153</v>
      </c>
    </row>
    <row r="580" spans="2:51" s="13" customFormat="1" ht="13.5">
      <c r="B580" s="255"/>
      <c r="C580" s="256"/>
      <c r="D580" s="235" t="s">
        <v>162</v>
      </c>
      <c r="E580" s="257" t="s">
        <v>22</v>
      </c>
      <c r="F580" s="258" t="s">
        <v>172</v>
      </c>
      <c r="G580" s="256"/>
      <c r="H580" s="259">
        <v>190.01</v>
      </c>
      <c r="I580" s="260"/>
      <c r="J580" s="256"/>
      <c r="K580" s="256"/>
      <c r="L580" s="261"/>
      <c r="M580" s="262"/>
      <c r="N580" s="263"/>
      <c r="O580" s="263"/>
      <c r="P580" s="263"/>
      <c r="Q580" s="263"/>
      <c r="R580" s="263"/>
      <c r="S580" s="263"/>
      <c r="T580" s="264"/>
      <c r="AT580" s="265" t="s">
        <v>162</v>
      </c>
      <c r="AU580" s="265" t="s">
        <v>82</v>
      </c>
      <c r="AV580" s="13" t="s">
        <v>160</v>
      </c>
      <c r="AW580" s="13" t="s">
        <v>37</v>
      </c>
      <c r="AX580" s="13" t="s">
        <v>24</v>
      </c>
      <c r="AY580" s="265" t="s">
        <v>153</v>
      </c>
    </row>
    <row r="581" spans="2:65" s="1" customFormat="1" ht="16.5" customHeight="1">
      <c r="B581" s="46"/>
      <c r="C581" s="266" t="s">
        <v>696</v>
      </c>
      <c r="D581" s="266" t="s">
        <v>246</v>
      </c>
      <c r="E581" s="267" t="s">
        <v>751</v>
      </c>
      <c r="F581" s="268" t="s">
        <v>752</v>
      </c>
      <c r="G581" s="269" t="s">
        <v>236</v>
      </c>
      <c r="H581" s="270">
        <v>0.038</v>
      </c>
      <c r="I581" s="271"/>
      <c r="J581" s="272">
        <f>ROUND(I581*H581,2)</f>
        <v>0</v>
      </c>
      <c r="K581" s="268" t="s">
        <v>159</v>
      </c>
      <c r="L581" s="273"/>
      <c r="M581" s="274" t="s">
        <v>22</v>
      </c>
      <c r="N581" s="275" t="s">
        <v>44</v>
      </c>
      <c r="O581" s="47"/>
      <c r="P581" s="230">
        <f>O581*H581</f>
        <v>0</v>
      </c>
      <c r="Q581" s="230">
        <v>1</v>
      </c>
      <c r="R581" s="230">
        <f>Q581*H581</f>
        <v>0.038</v>
      </c>
      <c r="S581" s="230">
        <v>0</v>
      </c>
      <c r="T581" s="231">
        <f>S581*H581</f>
        <v>0</v>
      </c>
      <c r="AR581" s="24" t="s">
        <v>320</v>
      </c>
      <c r="AT581" s="24" t="s">
        <v>246</v>
      </c>
      <c r="AU581" s="24" t="s">
        <v>82</v>
      </c>
      <c r="AY581" s="24" t="s">
        <v>153</v>
      </c>
      <c r="BE581" s="232">
        <f>IF(N581="základní",J581,0)</f>
        <v>0</v>
      </c>
      <c r="BF581" s="232">
        <f>IF(N581="snížená",J581,0)</f>
        <v>0</v>
      </c>
      <c r="BG581" s="232">
        <f>IF(N581="zákl. přenesená",J581,0)</f>
        <v>0</v>
      </c>
      <c r="BH581" s="232">
        <f>IF(N581="sníž. přenesená",J581,0)</f>
        <v>0</v>
      </c>
      <c r="BI581" s="232">
        <f>IF(N581="nulová",J581,0)</f>
        <v>0</v>
      </c>
      <c r="BJ581" s="24" t="s">
        <v>24</v>
      </c>
      <c r="BK581" s="232">
        <f>ROUND(I581*H581,2)</f>
        <v>0</v>
      </c>
      <c r="BL581" s="24" t="s">
        <v>239</v>
      </c>
      <c r="BM581" s="24" t="s">
        <v>1467</v>
      </c>
    </row>
    <row r="582" spans="2:47" s="1" customFormat="1" ht="13.5">
      <c r="B582" s="46"/>
      <c r="C582" s="74"/>
      <c r="D582" s="235" t="s">
        <v>378</v>
      </c>
      <c r="E582" s="74"/>
      <c r="F582" s="276" t="s">
        <v>754</v>
      </c>
      <c r="G582" s="74"/>
      <c r="H582" s="74"/>
      <c r="I582" s="191"/>
      <c r="J582" s="74"/>
      <c r="K582" s="74"/>
      <c r="L582" s="72"/>
      <c r="M582" s="277"/>
      <c r="N582" s="47"/>
      <c r="O582" s="47"/>
      <c r="P582" s="47"/>
      <c r="Q582" s="47"/>
      <c r="R582" s="47"/>
      <c r="S582" s="47"/>
      <c r="T582" s="95"/>
      <c r="AT582" s="24" t="s">
        <v>378</v>
      </c>
      <c r="AU582" s="24" t="s">
        <v>82</v>
      </c>
    </row>
    <row r="583" spans="2:51" s="12" customFormat="1" ht="13.5">
      <c r="B583" s="244"/>
      <c r="C583" s="245"/>
      <c r="D583" s="235" t="s">
        <v>162</v>
      </c>
      <c r="E583" s="246" t="s">
        <v>22</v>
      </c>
      <c r="F583" s="247" t="s">
        <v>1468</v>
      </c>
      <c r="G583" s="245"/>
      <c r="H583" s="248">
        <v>0.038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AT583" s="254" t="s">
        <v>162</v>
      </c>
      <c r="AU583" s="254" t="s">
        <v>82</v>
      </c>
      <c r="AV583" s="12" t="s">
        <v>82</v>
      </c>
      <c r="AW583" s="12" t="s">
        <v>37</v>
      </c>
      <c r="AX583" s="12" t="s">
        <v>24</v>
      </c>
      <c r="AY583" s="254" t="s">
        <v>153</v>
      </c>
    </row>
    <row r="584" spans="2:65" s="1" customFormat="1" ht="16.5" customHeight="1">
      <c r="B584" s="46"/>
      <c r="C584" s="221" t="s">
        <v>701</v>
      </c>
      <c r="D584" s="221" t="s">
        <v>155</v>
      </c>
      <c r="E584" s="222" t="s">
        <v>757</v>
      </c>
      <c r="F584" s="223" t="s">
        <v>758</v>
      </c>
      <c r="G584" s="224" t="s">
        <v>158</v>
      </c>
      <c r="H584" s="225">
        <v>190.1</v>
      </c>
      <c r="I584" s="226"/>
      <c r="J584" s="227">
        <f>ROUND(I584*H584,2)</f>
        <v>0</v>
      </c>
      <c r="K584" s="223" t="s">
        <v>159</v>
      </c>
      <c r="L584" s="72"/>
      <c r="M584" s="228" t="s">
        <v>22</v>
      </c>
      <c r="N584" s="229" t="s">
        <v>44</v>
      </c>
      <c r="O584" s="47"/>
      <c r="P584" s="230">
        <f>O584*H584</f>
        <v>0</v>
      </c>
      <c r="Q584" s="230">
        <v>0.0004</v>
      </c>
      <c r="R584" s="230">
        <f>Q584*H584</f>
        <v>0.07604</v>
      </c>
      <c r="S584" s="230">
        <v>0</v>
      </c>
      <c r="T584" s="231">
        <f>S584*H584</f>
        <v>0</v>
      </c>
      <c r="AR584" s="24" t="s">
        <v>239</v>
      </c>
      <c r="AT584" s="24" t="s">
        <v>155</v>
      </c>
      <c r="AU584" s="24" t="s">
        <v>82</v>
      </c>
      <c r="AY584" s="24" t="s">
        <v>153</v>
      </c>
      <c r="BE584" s="232">
        <f>IF(N584="základní",J584,0)</f>
        <v>0</v>
      </c>
      <c r="BF584" s="232">
        <f>IF(N584="snížená",J584,0)</f>
        <v>0</v>
      </c>
      <c r="BG584" s="232">
        <f>IF(N584="zákl. přenesená",J584,0)</f>
        <v>0</v>
      </c>
      <c r="BH584" s="232">
        <f>IF(N584="sníž. přenesená",J584,0)</f>
        <v>0</v>
      </c>
      <c r="BI584" s="232">
        <f>IF(N584="nulová",J584,0)</f>
        <v>0</v>
      </c>
      <c r="BJ584" s="24" t="s">
        <v>24</v>
      </c>
      <c r="BK584" s="232">
        <f>ROUND(I584*H584,2)</f>
        <v>0</v>
      </c>
      <c r="BL584" s="24" t="s">
        <v>239</v>
      </c>
      <c r="BM584" s="24" t="s">
        <v>1469</v>
      </c>
    </row>
    <row r="585" spans="2:51" s="12" customFormat="1" ht="13.5">
      <c r="B585" s="244"/>
      <c r="C585" s="245"/>
      <c r="D585" s="235" t="s">
        <v>162</v>
      </c>
      <c r="E585" s="246" t="s">
        <v>22</v>
      </c>
      <c r="F585" s="247" t="s">
        <v>1470</v>
      </c>
      <c r="G585" s="245"/>
      <c r="H585" s="248">
        <v>190.1</v>
      </c>
      <c r="I585" s="249"/>
      <c r="J585" s="245"/>
      <c r="K585" s="245"/>
      <c r="L585" s="250"/>
      <c r="M585" s="251"/>
      <c r="N585" s="252"/>
      <c r="O585" s="252"/>
      <c r="P585" s="252"/>
      <c r="Q585" s="252"/>
      <c r="R585" s="252"/>
      <c r="S585" s="252"/>
      <c r="T585" s="253"/>
      <c r="AT585" s="254" t="s">
        <v>162</v>
      </c>
      <c r="AU585" s="254" t="s">
        <v>82</v>
      </c>
      <c r="AV585" s="12" t="s">
        <v>82</v>
      </c>
      <c r="AW585" s="12" t="s">
        <v>37</v>
      </c>
      <c r="AX585" s="12" t="s">
        <v>24</v>
      </c>
      <c r="AY585" s="254" t="s">
        <v>153</v>
      </c>
    </row>
    <row r="586" spans="2:65" s="1" customFormat="1" ht="16.5" customHeight="1">
      <c r="B586" s="46"/>
      <c r="C586" s="266" t="s">
        <v>706</v>
      </c>
      <c r="D586" s="266" t="s">
        <v>246</v>
      </c>
      <c r="E586" s="267" t="s">
        <v>761</v>
      </c>
      <c r="F586" s="268" t="s">
        <v>762</v>
      </c>
      <c r="G586" s="269" t="s">
        <v>158</v>
      </c>
      <c r="H586" s="270">
        <v>218.615</v>
      </c>
      <c r="I586" s="271"/>
      <c r="J586" s="272">
        <f>ROUND(I586*H586,2)</f>
        <v>0</v>
      </c>
      <c r="K586" s="268" t="s">
        <v>22</v>
      </c>
      <c r="L586" s="273"/>
      <c r="M586" s="274" t="s">
        <v>22</v>
      </c>
      <c r="N586" s="275" t="s">
        <v>44</v>
      </c>
      <c r="O586" s="47"/>
      <c r="P586" s="230">
        <f>O586*H586</f>
        <v>0</v>
      </c>
      <c r="Q586" s="230">
        <v>0.0045</v>
      </c>
      <c r="R586" s="230">
        <f>Q586*H586</f>
        <v>0.9837675</v>
      </c>
      <c r="S586" s="230">
        <v>0</v>
      </c>
      <c r="T586" s="231">
        <f>S586*H586</f>
        <v>0</v>
      </c>
      <c r="AR586" s="24" t="s">
        <v>320</v>
      </c>
      <c r="AT586" s="24" t="s">
        <v>246</v>
      </c>
      <c r="AU586" s="24" t="s">
        <v>82</v>
      </c>
      <c r="AY586" s="24" t="s">
        <v>153</v>
      </c>
      <c r="BE586" s="232">
        <f>IF(N586="základní",J586,0)</f>
        <v>0</v>
      </c>
      <c r="BF586" s="232">
        <f>IF(N586="snížená",J586,0)</f>
        <v>0</v>
      </c>
      <c r="BG586" s="232">
        <f>IF(N586="zákl. přenesená",J586,0)</f>
        <v>0</v>
      </c>
      <c r="BH586" s="232">
        <f>IF(N586="sníž. přenesená",J586,0)</f>
        <v>0</v>
      </c>
      <c r="BI586" s="232">
        <f>IF(N586="nulová",J586,0)</f>
        <v>0</v>
      </c>
      <c r="BJ586" s="24" t="s">
        <v>24</v>
      </c>
      <c r="BK586" s="232">
        <f>ROUND(I586*H586,2)</f>
        <v>0</v>
      </c>
      <c r="BL586" s="24" t="s">
        <v>239</v>
      </c>
      <c r="BM586" s="24" t="s">
        <v>1471</v>
      </c>
    </row>
    <row r="587" spans="2:51" s="12" customFormat="1" ht="13.5">
      <c r="B587" s="244"/>
      <c r="C587" s="245"/>
      <c r="D587" s="235" t="s">
        <v>162</v>
      </c>
      <c r="E587" s="246" t="s">
        <v>22</v>
      </c>
      <c r="F587" s="247" t="s">
        <v>1472</v>
      </c>
      <c r="G587" s="245"/>
      <c r="H587" s="248">
        <v>218.615</v>
      </c>
      <c r="I587" s="249"/>
      <c r="J587" s="245"/>
      <c r="K587" s="245"/>
      <c r="L587" s="250"/>
      <c r="M587" s="251"/>
      <c r="N587" s="252"/>
      <c r="O587" s="252"/>
      <c r="P587" s="252"/>
      <c r="Q587" s="252"/>
      <c r="R587" s="252"/>
      <c r="S587" s="252"/>
      <c r="T587" s="253"/>
      <c r="AT587" s="254" t="s">
        <v>162</v>
      </c>
      <c r="AU587" s="254" t="s">
        <v>82</v>
      </c>
      <c r="AV587" s="12" t="s">
        <v>82</v>
      </c>
      <c r="AW587" s="12" t="s">
        <v>37</v>
      </c>
      <c r="AX587" s="12" t="s">
        <v>24</v>
      </c>
      <c r="AY587" s="254" t="s">
        <v>153</v>
      </c>
    </row>
    <row r="588" spans="2:65" s="1" customFormat="1" ht="16.5" customHeight="1">
      <c r="B588" s="46"/>
      <c r="C588" s="221" t="s">
        <v>711</v>
      </c>
      <c r="D588" s="221" t="s">
        <v>155</v>
      </c>
      <c r="E588" s="222" t="s">
        <v>766</v>
      </c>
      <c r="F588" s="223" t="s">
        <v>767</v>
      </c>
      <c r="G588" s="224" t="s">
        <v>158</v>
      </c>
      <c r="H588" s="225">
        <v>201.01</v>
      </c>
      <c r="I588" s="226"/>
      <c r="J588" s="227">
        <f>ROUND(I588*H588,2)</f>
        <v>0</v>
      </c>
      <c r="K588" s="223" t="s">
        <v>22</v>
      </c>
      <c r="L588" s="72"/>
      <c r="M588" s="228" t="s">
        <v>22</v>
      </c>
      <c r="N588" s="229" t="s">
        <v>44</v>
      </c>
      <c r="O588" s="47"/>
      <c r="P588" s="230">
        <f>O588*H588</f>
        <v>0</v>
      </c>
      <c r="Q588" s="230">
        <v>0</v>
      </c>
      <c r="R588" s="230">
        <f>Q588*H588</f>
        <v>0</v>
      </c>
      <c r="S588" s="230">
        <v>0</v>
      </c>
      <c r="T588" s="231">
        <f>S588*H588</f>
        <v>0</v>
      </c>
      <c r="AR588" s="24" t="s">
        <v>239</v>
      </c>
      <c r="AT588" s="24" t="s">
        <v>155</v>
      </c>
      <c r="AU588" s="24" t="s">
        <v>82</v>
      </c>
      <c r="AY588" s="24" t="s">
        <v>153</v>
      </c>
      <c r="BE588" s="232">
        <f>IF(N588="základní",J588,0)</f>
        <v>0</v>
      </c>
      <c r="BF588" s="232">
        <f>IF(N588="snížená",J588,0)</f>
        <v>0</v>
      </c>
      <c r="BG588" s="232">
        <f>IF(N588="zákl. přenesená",J588,0)</f>
        <v>0</v>
      </c>
      <c r="BH588" s="232">
        <f>IF(N588="sníž. přenesená",J588,0)</f>
        <v>0</v>
      </c>
      <c r="BI588" s="232">
        <f>IF(N588="nulová",J588,0)</f>
        <v>0</v>
      </c>
      <c r="BJ588" s="24" t="s">
        <v>24</v>
      </c>
      <c r="BK588" s="232">
        <f>ROUND(I588*H588,2)</f>
        <v>0</v>
      </c>
      <c r="BL588" s="24" t="s">
        <v>239</v>
      </c>
      <c r="BM588" s="24" t="s">
        <v>1473</v>
      </c>
    </row>
    <row r="589" spans="2:51" s="11" customFormat="1" ht="13.5">
      <c r="B589" s="233"/>
      <c r="C589" s="234"/>
      <c r="D589" s="235" t="s">
        <v>162</v>
      </c>
      <c r="E589" s="236" t="s">
        <v>22</v>
      </c>
      <c r="F589" s="237" t="s">
        <v>1265</v>
      </c>
      <c r="G589" s="234"/>
      <c r="H589" s="236" t="s">
        <v>22</v>
      </c>
      <c r="I589" s="238"/>
      <c r="J589" s="234"/>
      <c r="K589" s="234"/>
      <c r="L589" s="239"/>
      <c r="M589" s="240"/>
      <c r="N589" s="241"/>
      <c r="O589" s="241"/>
      <c r="P589" s="241"/>
      <c r="Q589" s="241"/>
      <c r="R589" s="241"/>
      <c r="S589" s="241"/>
      <c r="T589" s="242"/>
      <c r="AT589" s="243" t="s">
        <v>162</v>
      </c>
      <c r="AU589" s="243" t="s">
        <v>82</v>
      </c>
      <c r="AV589" s="11" t="s">
        <v>24</v>
      </c>
      <c r="AW589" s="11" t="s">
        <v>37</v>
      </c>
      <c r="AX589" s="11" t="s">
        <v>73</v>
      </c>
      <c r="AY589" s="243" t="s">
        <v>153</v>
      </c>
    </row>
    <row r="590" spans="2:51" s="11" customFormat="1" ht="13.5">
      <c r="B590" s="233"/>
      <c r="C590" s="234"/>
      <c r="D590" s="235" t="s">
        <v>162</v>
      </c>
      <c r="E590" s="236" t="s">
        <v>22</v>
      </c>
      <c r="F590" s="237" t="s">
        <v>1272</v>
      </c>
      <c r="G590" s="234"/>
      <c r="H590" s="236" t="s">
        <v>22</v>
      </c>
      <c r="I590" s="238"/>
      <c r="J590" s="234"/>
      <c r="K590" s="234"/>
      <c r="L590" s="239"/>
      <c r="M590" s="240"/>
      <c r="N590" s="241"/>
      <c r="O590" s="241"/>
      <c r="P590" s="241"/>
      <c r="Q590" s="241"/>
      <c r="R590" s="241"/>
      <c r="S590" s="241"/>
      <c r="T590" s="242"/>
      <c r="AT590" s="243" t="s">
        <v>162</v>
      </c>
      <c r="AU590" s="243" t="s">
        <v>82</v>
      </c>
      <c r="AV590" s="11" t="s">
        <v>24</v>
      </c>
      <c r="AW590" s="11" t="s">
        <v>37</v>
      </c>
      <c r="AX590" s="11" t="s">
        <v>73</v>
      </c>
      <c r="AY590" s="243" t="s">
        <v>153</v>
      </c>
    </row>
    <row r="591" spans="2:51" s="12" customFormat="1" ht="13.5">
      <c r="B591" s="244"/>
      <c r="C591" s="245"/>
      <c r="D591" s="235" t="s">
        <v>162</v>
      </c>
      <c r="E591" s="246" t="s">
        <v>22</v>
      </c>
      <c r="F591" s="247" t="s">
        <v>1474</v>
      </c>
      <c r="G591" s="245"/>
      <c r="H591" s="248">
        <v>191.01</v>
      </c>
      <c r="I591" s="249"/>
      <c r="J591" s="245"/>
      <c r="K591" s="245"/>
      <c r="L591" s="250"/>
      <c r="M591" s="251"/>
      <c r="N591" s="252"/>
      <c r="O591" s="252"/>
      <c r="P591" s="252"/>
      <c r="Q591" s="252"/>
      <c r="R591" s="252"/>
      <c r="S591" s="252"/>
      <c r="T591" s="253"/>
      <c r="AT591" s="254" t="s">
        <v>162</v>
      </c>
      <c r="AU591" s="254" t="s">
        <v>82</v>
      </c>
      <c r="AV591" s="12" t="s">
        <v>82</v>
      </c>
      <c r="AW591" s="12" t="s">
        <v>37</v>
      </c>
      <c r="AX591" s="12" t="s">
        <v>73</v>
      </c>
      <c r="AY591" s="254" t="s">
        <v>153</v>
      </c>
    </row>
    <row r="592" spans="2:51" s="12" customFormat="1" ht="13.5">
      <c r="B592" s="244"/>
      <c r="C592" s="245"/>
      <c r="D592" s="235" t="s">
        <v>162</v>
      </c>
      <c r="E592" s="246" t="s">
        <v>22</v>
      </c>
      <c r="F592" s="247" t="s">
        <v>1466</v>
      </c>
      <c r="G592" s="245"/>
      <c r="H592" s="248">
        <v>10</v>
      </c>
      <c r="I592" s="249"/>
      <c r="J592" s="245"/>
      <c r="K592" s="245"/>
      <c r="L592" s="250"/>
      <c r="M592" s="251"/>
      <c r="N592" s="252"/>
      <c r="O592" s="252"/>
      <c r="P592" s="252"/>
      <c r="Q592" s="252"/>
      <c r="R592" s="252"/>
      <c r="S592" s="252"/>
      <c r="T592" s="253"/>
      <c r="AT592" s="254" t="s">
        <v>162</v>
      </c>
      <c r="AU592" s="254" t="s">
        <v>82</v>
      </c>
      <c r="AV592" s="12" t="s">
        <v>82</v>
      </c>
      <c r="AW592" s="12" t="s">
        <v>37</v>
      </c>
      <c r="AX592" s="12" t="s">
        <v>73</v>
      </c>
      <c r="AY592" s="254" t="s">
        <v>153</v>
      </c>
    </row>
    <row r="593" spans="2:51" s="13" customFormat="1" ht="13.5">
      <c r="B593" s="255"/>
      <c r="C593" s="256"/>
      <c r="D593" s="235" t="s">
        <v>162</v>
      </c>
      <c r="E593" s="257" t="s">
        <v>22</v>
      </c>
      <c r="F593" s="258" t="s">
        <v>172</v>
      </c>
      <c r="G593" s="256"/>
      <c r="H593" s="259">
        <v>201.01</v>
      </c>
      <c r="I593" s="260"/>
      <c r="J593" s="256"/>
      <c r="K593" s="256"/>
      <c r="L593" s="261"/>
      <c r="M593" s="262"/>
      <c r="N593" s="263"/>
      <c r="O593" s="263"/>
      <c r="P593" s="263"/>
      <c r="Q593" s="263"/>
      <c r="R593" s="263"/>
      <c r="S593" s="263"/>
      <c r="T593" s="264"/>
      <c r="AT593" s="265" t="s">
        <v>162</v>
      </c>
      <c r="AU593" s="265" t="s">
        <v>82</v>
      </c>
      <c r="AV593" s="13" t="s">
        <v>160</v>
      </c>
      <c r="AW593" s="13" t="s">
        <v>37</v>
      </c>
      <c r="AX593" s="13" t="s">
        <v>24</v>
      </c>
      <c r="AY593" s="265" t="s">
        <v>153</v>
      </c>
    </row>
    <row r="594" spans="2:65" s="1" customFormat="1" ht="25.5" customHeight="1">
      <c r="B594" s="46"/>
      <c r="C594" s="221" t="s">
        <v>718</v>
      </c>
      <c r="D594" s="221" t="s">
        <v>155</v>
      </c>
      <c r="E594" s="222" t="s">
        <v>776</v>
      </c>
      <c r="F594" s="223" t="s">
        <v>777</v>
      </c>
      <c r="G594" s="224" t="s">
        <v>778</v>
      </c>
      <c r="H594" s="225">
        <v>1</v>
      </c>
      <c r="I594" s="226"/>
      <c r="J594" s="227">
        <f>ROUND(I594*H594,2)</f>
        <v>0</v>
      </c>
      <c r="K594" s="223" t="s">
        <v>22</v>
      </c>
      <c r="L594" s="72"/>
      <c r="M594" s="228" t="s">
        <v>22</v>
      </c>
      <c r="N594" s="229" t="s">
        <v>44</v>
      </c>
      <c r="O594" s="47"/>
      <c r="P594" s="230">
        <f>O594*H594</f>
        <v>0</v>
      </c>
      <c r="Q594" s="230">
        <v>0</v>
      </c>
      <c r="R594" s="230">
        <f>Q594*H594</f>
        <v>0</v>
      </c>
      <c r="S594" s="230">
        <v>0</v>
      </c>
      <c r="T594" s="231">
        <f>S594*H594</f>
        <v>0</v>
      </c>
      <c r="AR594" s="24" t="s">
        <v>239</v>
      </c>
      <c r="AT594" s="24" t="s">
        <v>155</v>
      </c>
      <c r="AU594" s="24" t="s">
        <v>82</v>
      </c>
      <c r="AY594" s="24" t="s">
        <v>153</v>
      </c>
      <c r="BE594" s="232">
        <f>IF(N594="základní",J594,0)</f>
        <v>0</v>
      </c>
      <c r="BF594" s="232">
        <f>IF(N594="snížená",J594,0)</f>
        <v>0</v>
      </c>
      <c r="BG594" s="232">
        <f>IF(N594="zákl. přenesená",J594,0)</f>
        <v>0</v>
      </c>
      <c r="BH594" s="232">
        <f>IF(N594="sníž. přenesená",J594,0)</f>
        <v>0</v>
      </c>
      <c r="BI594" s="232">
        <f>IF(N594="nulová",J594,0)</f>
        <v>0</v>
      </c>
      <c r="BJ594" s="24" t="s">
        <v>24</v>
      </c>
      <c r="BK594" s="232">
        <f>ROUND(I594*H594,2)</f>
        <v>0</v>
      </c>
      <c r="BL594" s="24" t="s">
        <v>239</v>
      </c>
      <c r="BM594" s="24" t="s">
        <v>1475</v>
      </c>
    </row>
    <row r="595" spans="2:63" s="10" customFormat="1" ht="29.85" customHeight="1">
      <c r="B595" s="205"/>
      <c r="C595" s="206"/>
      <c r="D595" s="207" t="s">
        <v>72</v>
      </c>
      <c r="E595" s="219" t="s">
        <v>780</v>
      </c>
      <c r="F595" s="219" t="s">
        <v>781</v>
      </c>
      <c r="G595" s="206"/>
      <c r="H595" s="206"/>
      <c r="I595" s="209"/>
      <c r="J595" s="220">
        <f>BK595</f>
        <v>0</v>
      </c>
      <c r="K595" s="206"/>
      <c r="L595" s="211"/>
      <c r="M595" s="212"/>
      <c r="N595" s="213"/>
      <c r="O595" s="213"/>
      <c r="P595" s="214">
        <f>SUM(P596:P612)</f>
        <v>0</v>
      </c>
      <c r="Q595" s="213"/>
      <c r="R595" s="214">
        <f>SUM(R596:R612)</f>
        <v>17.847137399999998</v>
      </c>
      <c r="S595" s="213"/>
      <c r="T595" s="215">
        <f>SUM(T596:T612)</f>
        <v>0</v>
      </c>
      <c r="AR595" s="216" t="s">
        <v>82</v>
      </c>
      <c r="AT595" s="217" t="s">
        <v>72</v>
      </c>
      <c r="AU595" s="217" t="s">
        <v>24</v>
      </c>
      <c r="AY595" s="216" t="s">
        <v>153</v>
      </c>
      <c r="BK595" s="218">
        <f>SUM(BK596:BK612)</f>
        <v>0</v>
      </c>
    </row>
    <row r="596" spans="2:65" s="1" customFormat="1" ht="16.5" customHeight="1">
      <c r="B596" s="46"/>
      <c r="C596" s="221" t="s">
        <v>722</v>
      </c>
      <c r="D596" s="221" t="s">
        <v>155</v>
      </c>
      <c r="E596" s="222" t="s">
        <v>1476</v>
      </c>
      <c r="F596" s="223" t="s">
        <v>1477</v>
      </c>
      <c r="G596" s="224" t="s">
        <v>158</v>
      </c>
      <c r="H596" s="225">
        <v>2839.64</v>
      </c>
      <c r="I596" s="226"/>
      <c r="J596" s="227">
        <f>ROUND(I596*H596,2)</f>
        <v>0</v>
      </c>
      <c r="K596" s="223" t="s">
        <v>159</v>
      </c>
      <c r="L596" s="72"/>
      <c r="M596" s="228" t="s">
        <v>22</v>
      </c>
      <c r="N596" s="229" t="s">
        <v>44</v>
      </c>
      <c r="O596" s="47"/>
      <c r="P596" s="230">
        <f>O596*H596</f>
        <v>0</v>
      </c>
      <c r="Q596" s="230">
        <v>3E-05</v>
      </c>
      <c r="R596" s="230">
        <f>Q596*H596</f>
        <v>0.08518919999999999</v>
      </c>
      <c r="S596" s="230">
        <v>0</v>
      </c>
      <c r="T596" s="231">
        <f>S596*H596</f>
        <v>0</v>
      </c>
      <c r="AR596" s="24" t="s">
        <v>239</v>
      </c>
      <c r="AT596" s="24" t="s">
        <v>155</v>
      </c>
      <c r="AU596" s="24" t="s">
        <v>82</v>
      </c>
      <c r="AY596" s="24" t="s">
        <v>153</v>
      </c>
      <c r="BE596" s="232">
        <f>IF(N596="základní",J596,0)</f>
        <v>0</v>
      </c>
      <c r="BF596" s="232">
        <f>IF(N596="snížená",J596,0)</f>
        <v>0</v>
      </c>
      <c r="BG596" s="232">
        <f>IF(N596="zákl. přenesená",J596,0)</f>
        <v>0</v>
      </c>
      <c r="BH596" s="232">
        <f>IF(N596="sníž. přenesená",J596,0)</f>
        <v>0</v>
      </c>
      <c r="BI596" s="232">
        <f>IF(N596="nulová",J596,0)</f>
        <v>0</v>
      </c>
      <c r="BJ596" s="24" t="s">
        <v>24</v>
      </c>
      <c r="BK596" s="232">
        <f>ROUND(I596*H596,2)</f>
        <v>0</v>
      </c>
      <c r="BL596" s="24" t="s">
        <v>239</v>
      </c>
      <c r="BM596" s="24" t="s">
        <v>1478</v>
      </c>
    </row>
    <row r="597" spans="2:51" s="12" customFormat="1" ht="13.5">
      <c r="B597" s="244"/>
      <c r="C597" s="245"/>
      <c r="D597" s="235" t="s">
        <v>162</v>
      </c>
      <c r="E597" s="246" t="s">
        <v>22</v>
      </c>
      <c r="F597" s="247" t="s">
        <v>1253</v>
      </c>
      <c r="G597" s="245"/>
      <c r="H597" s="248">
        <v>2489.5</v>
      </c>
      <c r="I597" s="249"/>
      <c r="J597" s="245"/>
      <c r="K597" s="245"/>
      <c r="L597" s="250"/>
      <c r="M597" s="251"/>
      <c r="N597" s="252"/>
      <c r="O597" s="252"/>
      <c r="P597" s="252"/>
      <c r="Q597" s="252"/>
      <c r="R597" s="252"/>
      <c r="S597" s="252"/>
      <c r="T597" s="253"/>
      <c r="AT597" s="254" t="s">
        <v>162</v>
      </c>
      <c r="AU597" s="254" t="s">
        <v>82</v>
      </c>
      <c r="AV597" s="12" t="s">
        <v>82</v>
      </c>
      <c r="AW597" s="12" t="s">
        <v>37</v>
      </c>
      <c r="AX597" s="12" t="s">
        <v>73</v>
      </c>
      <c r="AY597" s="254" t="s">
        <v>153</v>
      </c>
    </row>
    <row r="598" spans="2:51" s="12" customFormat="1" ht="13.5">
      <c r="B598" s="244"/>
      <c r="C598" s="245"/>
      <c r="D598" s="235" t="s">
        <v>162</v>
      </c>
      <c r="E598" s="246" t="s">
        <v>22</v>
      </c>
      <c r="F598" s="247" t="s">
        <v>1365</v>
      </c>
      <c r="G598" s="245"/>
      <c r="H598" s="248">
        <v>350.14</v>
      </c>
      <c r="I598" s="249"/>
      <c r="J598" s="245"/>
      <c r="K598" s="245"/>
      <c r="L598" s="250"/>
      <c r="M598" s="251"/>
      <c r="N598" s="252"/>
      <c r="O598" s="252"/>
      <c r="P598" s="252"/>
      <c r="Q598" s="252"/>
      <c r="R598" s="252"/>
      <c r="S598" s="252"/>
      <c r="T598" s="253"/>
      <c r="AT598" s="254" t="s">
        <v>162</v>
      </c>
      <c r="AU598" s="254" t="s">
        <v>82</v>
      </c>
      <c r="AV598" s="12" t="s">
        <v>82</v>
      </c>
      <c r="AW598" s="12" t="s">
        <v>37</v>
      </c>
      <c r="AX598" s="12" t="s">
        <v>73</v>
      </c>
      <c r="AY598" s="254" t="s">
        <v>153</v>
      </c>
    </row>
    <row r="599" spans="2:51" s="13" customFormat="1" ht="13.5">
      <c r="B599" s="255"/>
      <c r="C599" s="256"/>
      <c r="D599" s="235" t="s">
        <v>162</v>
      </c>
      <c r="E599" s="257" t="s">
        <v>22</v>
      </c>
      <c r="F599" s="258" t="s">
        <v>172</v>
      </c>
      <c r="G599" s="256"/>
      <c r="H599" s="259">
        <v>2839.64</v>
      </c>
      <c r="I599" s="260"/>
      <c r="J599" s="256"/>
      <c r="K599" s="256"/>
      <c r="L599" s="261"/>
      <c r="M599" s="262"/>
      <c r="N599" s="263"/>
      <c r="O599" s="263"/>
      <c r="P599" s="263"/>
      <c r="Q599" s="263"/>
      <c r="R599" s="263"/>
      <c r="S599" s="263"/>
      <c r="T599" s="264"/>
      <c r="AT599" s="265" t="s">
        <v>162</v>
      </c>
      <c r="AU599" s="265" t="s">
        <v>82</v>
      </c>
      <c r="AV599" s="13" t="s">
        <v>160</v>
      </c>
      <c r="AW599" s="13" t="s">
        <v>37</v>
      </c>
      <c r="AX599" s="13" t="s">
        <v>24</v>
      </c>
      <c r="AY599" s="265" t="s">
        <v>153</v>
      </c>
    </row>
    <row r="600" spans="2:65" s="1" customFormat="1" ht="16.5" customHeight="1">
      <c r="B600" s="46"/>
      <c r="C600" s="266" t="s">
        <v>726</v>
      </c>
      <c r="D600" s="266" t="s">
        <v>246</v>
      </c>
      <c r="E600" s="267" t="s">
        <v>1479</v>
      </c>
      <c r="F600" s="268" t="s">
        <v>1480</v>
      </c>
      <c r="G600" s="269" t="s">
        <v>249</v>
      </c>
      <c r="H600" s="270">
        <v>567.928</v>
      </c>
      <c r="I600" s="271"/>
      <c r="J600" s="272">
        <f>ROUND(I600*H600,2)</f>
        <v>0</v>
      </c>
      <c r="K600" s="268" t="s">
        <v>159</v>
      </c>
      <c r="L600" s="273"/>
      <c r="M600" s="274" t="s">
        <v>22</v>
      </c>
      <c r="N600" s="275" t="s">
        <v>44</v>
      </c>
      <c r="O600" s="47"/>
      <c r="P600" s="230">
        <f>O600*H600</f>
        <v>0</v>
      </c>
      <c r="Q600" s="230">
        <v>0.001</v>
      </c>
      <c r="R600" s="230">
        <f>Q600*H600</f>
        <v>0.567928</v>
      </c>
      <c r="S600" s="230">
        <v>0</v>
      </c>
      <c r="T600" s="231">
        <f>S600*H600</f>
        <v>0</v>
      </c>
      <c r="AR600" s="24" t="s">
        <v>320</v>
      </c>
      <c r="AT600" s="24" t="s">
        <v>246</v>
      </c>
      <c r="AU600" s="24" t="s">
        <v>82</v>
      </c>
      <c r="AY600" s="24" t="s">
        <v>153</v>
      </c>
      <c r="BE600" s="232">
        <f>IF(N600="základní",J600,0)</f>
        <v>0</v>
      </c>
      <c r="BF600" s="232">
        <f>IF(N600="snížená",J600,0)</f>
        <v>0</v>
      </c>
      <c r="BG600" s="232">
        <f>IF(N600="zákl. přenesená",J600,0)</f>
        <v>0</v>
      </c>
      <c r="BH600" s="232">
        <f>IF(N600="sníž. přenesená",J600,0)</f>
        <v>0</v>
      </c>
      <c r="BI600" s="232">
        <f>IF(N600="nulová",J600,0)</f>
        <v>0</v>
      </c>
      <c r="BJ600" s="24" t="s">
        <v>24</v>
      </c>
      <c r="BK600" s="232">
        <f>ROUND(I600*H600,2)</f>
        <v>0</v>
      </c>
      <c r="BL600" s="24" t="s">
        <v>239</v>
      </c>
      <c r="BM600" s="24" t="s">
        <v>1481</v>
      </c>
    </row>
    <row r="601" spans="2:51" s="12" customFormat="1" ht="13.5">
      <c r="B601" s="244"/>
      <c r="C601" s="245"/>
      <c r="D601" s="235" t="s">
        <v>162</v>
      </c>
      <c r="E601" s="246" t="s">
        <v>22</v>
      </c>
      <c r="F601" s="247" t="s">
        <v>1482</v>
      </c>
      <c r="G601" s="245"/>
      <c r="H601" s="248">
        <v>567.928</v>
      </c>
      <c r="I601" s="249"/>
      <c r="J601" s="245"/>
      <c r="K601" s="245"/>
      <c r="L601" s="250"/>
      <c r="M601" s="251"/>
      <c r="N601" s="252"/>
      <c r="O601" s="252"/>
      <c r="P601" s="252"/>
      <c r="Q601" s="252"/>
      <c r="R601" s="252"/>
      <c r="S601" s="252"/>
      <c r="T601" s="253"/>
      <c r="AT601" s="254" t="s">
        <v>162</v>
      </c>
      <c r="AU601" s="254" t="s">
        <v>82</v>
      </c>
      <c r="AV601" s="12" t="s">
        <v>82</v>
      </c>
      <c r="AW601" s="12" t="s">
        <v>37</v>
      </c>
      <c r="AX601" s="12" t="s">
        <v>73</v>
      </c>
      <c r="AY601" s="254" t="s">
        <v>153</v>
      </c>
    </row>
    <row r="602" spans="2:65" s="1" customFormat="1" ht="25.5" customHeight="1">
      <c r="B602" s="46"/>
      <c r="C602" s="221" t="s">
        <v>731</v>
      </c>
      <c r="D602" s="221" t="s">
        <v>155</v>
      </c>
      <c r="E602" s="222" t="s">
        <v>1483</v>
      </c>
      <c r="F602" s="223" t="s">
        <v>1484</v>
      </c>
      <c r="G602" s="224" t="s">
        <v>158</v>
      </c>
      <c r="H602" s="225">
        <v>2839.64</v>
      </c>
      <c r="I602" s="226"/>
      <c r="J602" s="227">
        <f>ROUND(I602*H602,2)</f>
        <v>0</v>
      </c>
      <c r="K602" s="223" t="s">
        <v>159</v>
      </c>
      <c r="L602" s="72"/>
      <c r="M602" s="228" t="s">
        <v>22</v>
      </c>
      <c r="N602" s="229" t="s">
        <v>44</v>
      </c>
      <c r="O602" s="47"/>
      <c r="P602" s="230">
        <f>O602*H602</f>
        <v>0</v>
      </c>
      <c r="Q602" s="230">
        <v>0.00088</v>
      </c>
      <c r="R602" s="230">
        <f>Q602*H602</f>
        <v>2.4988832</v>
      </c>
      <c r="S602" s="230">
        <v>0</v>
      </c>
      <c r="T602" s="231">
        <f>S602*H602</f>
        <v>0</v>
      </c>
      <c r="AR602" s="24" t="s">
        <v>239</v>
      </c>
      <c r="AT602" s="24" t="s">
        <v>155</v>
      </c>
      <c r="AU602" s="24" t="s">
        <v>82</v>
      </c>
      <c r="AY602" s="24" t="s">
        <v>153</v>
      </c>
      <c r="BE602" s="232">
        <f>IF(N602="základní",J602,0)</f>
        <v>0</v>
      </c>
      <c r="BF602" s="232">
        <f>IF(N602="snížená",J602,0)</f>
        <v>0</v>
      </c>
      <c r="BG602" s="232">
        <f>IF(N602="zákl. přenesená",J602,0)</f>
        <v>0</v>
      </c>
      <c r="BH602" s="232">
        <f>IF(N602="sníž. přenesená",J602,0)</f>
        <v>0</v>
      </c>
      <c r="BI602" s="232">
        <f>IF(N602="nulová",J602,0)</f>
        <v>0</v>
      </c>
      <c r="BJ602" s="24" t="s">
        <v>24</v>
      </c>
      <c r="BK602" s="232">
        <f>ROUND(I602*H602,2)</f>
        <v>0</v>
      </c>
      <c r="BL602" s="24" t="s">
        <v>239</v>
      </c>
      <c r="BM602" s="24" t="s">
        <v>1485</v>
      </c>
    </row>
    <row r="603" spans="2:51" s="12" customFormat="1" ht="13.5">
      <c r="B603" s="244"/>
      <c r="C603" s="245"/>
      <c r="D603" s="235" t="s">
        <v>162</v>
      </c>
      <c r="E603" s="246" t="s">
        <v>22</v>
      </c>
      <c r="F603" s="247" t="s">
        <v>1253</v>
      </c>
      <c r="G603" s="245"/>
      <c r="H603" s="248">
        <v>2489.5</v>
      </c>
      <c r="I603" s="249"/>
      <c r="J603" s="245"/>
      <c r="K603" s="245"/>
      <c r="L603" s="250"/>
      <c r="M603" s="251"/>
      <c r="N603" s="252"/>
      <c r="O603" s="252"/>
      <c r="P603" s="252"/>
      <c r="Q603" s="252"/>
      <c r="R603" s="252"/>
      <c r="S603" s="252"/>
      <c r="T603" s="253"/>
      <c r="AT603" s="254" t="s">
        <v>162</v>
      </c>
      <c r="AU603" s="254" t="s">
        <v>82</v>
      </c>
      <c r="AV603" s="12" t="s">
        <v>82</v>
      </c>
      <c r="AW603" s="12" t="s">
        <v>37</v>
      </c>
      <c r="AX603" s="12" t="s">
        <v>73</v>
      </c>
      <c r="AY603" s="254" t="s">
        <v>153</v>
      </c>
    </row>
    <row r="604" spans="2:51" s="12" customFormat="1" ht="13.5">
      <c r="B604" s="244"/>
      <c r="C604" s="245"/>
      <c r="D604" s="235" t="s">
        <v>162</v>
      </c>
      <c r="E604" s="246" t="s">
        <v>22</v>
      </c>
      <c r="F604" s="247" t="s">
        <v>1365</v>
      </c>
      <c r="G604" s="245"/>
      <c r="H604" s="248">
        <v>350.14</v>
      </c>
      <c r="I604" s="249"/>
      <c r="J604" s="245"/>
      <c r="K604" s="245"/>
      <c r="L604" s="250"/>
      <c r="M604" s="251"/>
      <c r="N604" s="252"/>
      <c r="O604" s="252"/>
      <c r="P604" s="252"/>
      <c r="Q604" s="252"/>
      <c r="R604" s="252"/>
      <c r="S604" s="252"/>
      <c r="T604" s="253"/>
      <c r="AT604" s="254" t="s">
        <v>162</v>
      </c>
      <c r="AU604" s="254" t="s">
        <v>82</v>
      </c>
      <c r="AV604" s="12" t="s">
        <v>82</v>
      </c>
      <c r="AW604" s="12" t="s">
        <v>37</v>
      </c>
      <c r="AX604" s="12" t="s">
        <v>73</v>
      </c>
      <c r="AY604" s="254" t="s">
        <v>153</v>
      </c>
    </row>
    <row r="605" spans="2:51" s="13" customFormat="1" ht="13.5">
      <c r="B605" s="255"/>
      <c r="C605" s="256"/>
      <c r="D605" s="235" t="s">
        <v>162</v>
      </c>
      <c r="E605" s="257" t="s">
        <v>22</v>
      </c>
      <c r="F605" s="258" t="s">
        <v>172</v>
      </c>
      <c r="G605" s="256"/>
      <c r="H605" s="259">
        <v>2839.64</v>
      </c>
      <c r="I605" s="260"/>
      <c r="J605" s="256"/>
      <c r="K605" s="256"/>
      <c r="L605" s="261"/>
      <c r="M605" s="262"/>
      <c r="N605" s="263"/>
      <c r="O605" s="263"/>
      <c r="P605" s="263"/>
      <c r="Q605" s="263"/>
      <c r="R605" s="263"/>
      <c r="S605" s="263"/>
      <c r="T605" s="264"/>
      <c r="AT605" s="265" t="s">
        <v>162</v>
      </c>
      <c r="AU605" s="265" t="s">
        <v>82</v>
      </c>
      <c r="AV605" s="13" t="s">
        <v>160</v>
      </c>
      <c r="AW605" s="13" t="s">
        <v>37</v>
      </c>
      <c r="AX605" s="13" t="s">
        <v>24</v>
      </c>
      <c r="AY605" s="265" t="s">
        <v>153</v>
      </c>
    </row>
    <row r="606" spans="2:65" s="1" customFormat="1" ht="25.5" customHeight="1">
      <c r="B606" s="46"/>
      <c r="C606" s="266" t="s">
        <v>737</v>
      </c>
      <c r="D606" s="266" t="s">
        <v>246</v>
      </c>
      <c r="E606" s="267" t="s">
        <v>1486</v>
      </c>
      <c r="F606" s="268" t="s">
        <v>1487</v>
      </c>
      <c r="G606" s="269" t="s">
        <v>158</v>
      </c>
      <c r="H606" s="270">
        <v>3265.586</v>
      </c>
      <c r="I606" s="271"/>
      <c r="J606" s="272">
        <f>ROUND(I606*H606,2)</f>
        <v>0</v>
      </c>
      <c r="K606" s="268" t="s">
        <v>22</v>
      </c>
      <c r="L606" s="273"/>
      <c r="M606" s="274" t="s">
        <v>22</v>
      </c>
      <c r="N606" s="275" t="s">
        <v>44</v>
      </c>
      <c r="O606" s="47"/>
      <c r="P606" s="230">
        <f>O606*H606</f>
        <v>0</v>
      </c>
      <c r="Q606" s="230">
        <v>0.0045</v>
      </c>
      <c r="R606" s="230">
        <f>Q606*H606</f>
        <v>14.695136999999997</v>
      </c>
      <c r="S606" s="230">
        <v>0</v>
      </c>
      <c r="T606" s="231">
        <f>S606*H606</f>
        <v>0</v>
      </c>
      <c r="AR606" s="24" t="s">
        <v>320</v>
      </c>
      <c r="AT606" s="24" t="s">
        <v>246</v>
      </c>
      <c r="AU606" s="24" t="s">
        <v>82</v>
      </c>
      <c r="AY606" s="24" t="s">
        <v>153</v>
      </c>
      <c r="BE606" s="232">
        <f>IF(N606="základní",J606,0)</f>
        <v>0</v>
      </c>
      <c r="BF606" s="232">
        <f>IF(N606="snížená",J606,0)</f>
        <v>0</v>
      </c>
      <c r="BG606" s="232">
        <f>IF(N606="zákl. přenesená",J606,0)</f>
        <v>0</v>
      </c>
      <c r="BH606" s="232">
        <f>IF(N606="sníž. přenesená",J606,0)</f>
        <v>0</v>
      </c>
      <c r="BI606" s="232">
        <f>IF(N606="nulová",J606,0)</f>
        <v>0</v>
      </c>
      <c r="BJ606" s="24" t="s">
        <v>24</v>
      </c>
      <c r="BK606" s="232">
        <f>ROUND(I606*H606,2)</f>
        <v>0</v>
      </c>
      <c r="BL606" s="24" t="s">
        <v>239</v>
      </c>
      <c r="BM606" s="24" t="s">
        <v>1488</v>
      </c>
    </row>
    <row r="607" spans="2:51" s="12" customFormat="1" ht="13.5">
      <c r="B607" s="244"/>
      <c r="C607" s="245"/>
      <c r="D607" s="235" t="s">
        <v>162</v>
      </c>
      <c r="E607" s="246" t="s">
        <v>22</v>
      </c>
      <c r="F607" s="247" t="s">
        <v>1489</v>
      </c>
      <c r="G607" s="245"/>
      <c r="H607" s="248">
        <v>3265.586</v>
      </c>
      <c r="I607" s="249"/>
      <c r="J607" s="245"/>
      <c r="K607" s="245"/>
      <c r="L607" s="250"/>
      <c r="M607" s="251"/>
      <c r="N607" s="252"/>
      <c r="O607" s="252"/>
      <c r="P607" s="252"/>
      <c r="Q607" s="252"/>
      <c r="R607" s="252"/>
      <c r="S607" s="252"/>
      <c r="T607" s="253"/>
      <c r="AT607" s="254" t="s">
        <v>162</v>
      </c>
      <c r="AU607" s="254" t="s">
        <v>82</v>
      </c>
      <c r="AV607" s="12" t="s">
        <v>82</v>
      </c>
      <c r="AW607" s="12" t="s">
        <v>37</v>
      </c>
      <c r="AX607" s="12" t="s">
        <v>24</v>
      </c>
      <c r="AY607" s="254" t="s">
        <v>153</v>
      </c>
    </row>
    <row r="608" spans="2:65" s="1" customFormat="1" ht="25.5" customHeight="1">
      <c r="B608" s="46"/>
      <c r="C608" s="221" t="s">
        <v>745</v>
      </c>
      <c r="D608" s="221" t="s">
        <v>155</v>
      </c>
      <c r="E608" s="222" t="s">
        <v>791</v>
      </c>
      <c r="F608" s="223" t="s">
        <v>792</v>
      </c>
      <c r="G608" s="224" t="s">
        <v>158</v>
      </c>
      <c r="H608" s="225">
        <v>2839.64</v>
      </c>
      <c r="I608" s="226"/>
      <c r="J608" s="227">
        <f>ROUND(I608*H608,2)</f>
        <v>0</v>
      </c>
      <c r="K608" s="223" t="s">
        <v>22</v>
      </c>
      <c r="L608" s="72"/>
      <c r="M608" s="228" t="s">
        <v>22</v>
      </c>
      <c r="N608" s="229" t="s">
        <v>44</v>
      </c>
      <c r="O608" s="47"/>
      <c r="P608" s="230">
        <f>O608*H608</f>
        <v>0</v>
      </c>
      <c r="Q608" s="230">
        <v>0</v>
      </c>
      <c r="R608" s="230">
        <f>Q608*H608</f>
        <v>0</v>
      </c>
      <c r="S608" s="230">
        <v>0</v>
      </c>
      <c r="T608" s="231">
        <f>S608*H608</f>
        <v>0</v>
      </c>
      <c r="AR608" s="24" t="s">
        <v>239</v>
      </c>
      <c r="AT608" s="24" t="s">
        <v>155</v>
      </c>
      <c r="AU608" s="24" t="s">
        <v>82</v>
      </c>
      <c r="AY608" s="24" t="s">
        <v>153</v>
      </c>
      <c r="BE608" s="232">
        <f>IF(N608="základní",J608,0)</f>
        <v>0</v>
      </c>
      <c r="BF608" s="232">
        <f>IF(N608="snížená",J608,0)</f>
        <v>0</v>
      </c>
      <c r="BG608" s="232">
        <f>IF(N608="zákl. přenesená",J608,0)</f>
        <v>0</v>
      </c>
      <c r="BH608" s="232">
        <f>IF(N608="sníž. přenesená",J608,0)</f>
        <v>0</v>
      </c>
      <c r="BI608" s="232">
        <f>IF(N608="nulová",J608,0)</f>
        <v>0</v>
      </c>
      <c r="BJ608" s="24" t="s">
        <v>24</v>
      </c>
      <c r="BK608" s="232">
        <f>ROUND(I608*H608,2)</f>
        <v>0</v>
      </c>
      <c r="BL608" s="24" t="s">
        <v>239</v>
      </c>
      <c r="BM608" s="24" t="s">
        <v>1490</v>
      </c>
    </row>
    <row r="609" spans="2:51" s="12" customFormat="1" ht="13.5">
      <c r="B609" s="244"/>
      <c r="C609" s="245"/>
      <c r="D609" s="235" t="s">
        <v>162</v>
      </c>
      <c r="E609" s="246" t="s">
        <v>22</v>
      </c>
      <c r="F609" s="247" t="s">
        <v>1253</v>
      </c>
      <c r="G609" s="245"/>
      <c r="H609" s="248">
        <v>2489.5</v>
      </c>
      <c r="I609" s="249"/>
      <c r="J609" s="245"/>
      <c r="K609" s="245"/>
      <c r="L609" s="250"/>
      <c r="M609" s="251"/>
      <c r="N609" s="252"/>
      <c r="O609" s="252"/>
      <c r="P609" s="252"/>
      <c r="Q609" s="252"/>
      <c r="R609" s="252"/>
      <c r="S609" s="252"/>
      <c r="T609" s="253"/>
      <c r="AT609" s="254" t="s">
        <v>162</v>
      </c>
      <c r="AU609" s="254" t="s">
        <v>82</v>
      </c>
      <c r="AV609" s="12" t="s">
        <v>82</v>
      </c>
      <c r="AW609" s="12" t="s">
        <v>37</v>
      </c>
      <c r="AX609" s="12" t="s">
        <v>73</v>
      </c>
      <c r="AY609" s="254" t="s">
        <v>153</v>
      </c>
    </row>
    <row r="610" spans="2:51" s="12" customFormat="1" ht="13.5">
      <c r="B610" s="244"/>
      <c r="C610" s="245"/>
      <c r="D610" s="235" t="s">
        <v>162</v>
      </c>
      <c r="E610" s="246" t="s">
        <v>22</v>
      </c>
      <c r="F610" s="247" t="s">
        <v>1365</v>
      </c>
      <c r="G610" s="245"/>
      <c r="H610" s="248">
        <v>350.14</v>
      </c>
      <c r="I610" s="249"/>
      <c r="J610" s="245"/>
      <c r="K610" s="245"/>
      <c r="L610" s="250"/>
      <c r="M610" s="251"/>
      <c r="N610" s="252"/>
      <c r="O610" s="252"/>
      <c r="P610" s="252"/>
      <c r="Q610" s="252"/>
      <c r="R610" s="252"/>
      <c r="S610" s="252"/>
      <c r="T610" s="253"/>
      <c r="AT610" s="254" t="s">
        <v>162</v>
      </c>
      <c r="AU610" s="254" t="s">
        <v>82</v>
      </c>
      <c r="AV610" s="12" t="s">
        <v>82</v>
      </c>
      <c r="AW610" s="12" t="s">
        <v>37</v>
      </c>
      <c r="AX610" s="12" t="s">
        <v>73</v>
      </c>
      <c r="AY610" s="254" t="s">
        <v>153</v>
      </c>
    </row>
    <row r="611" spans="2:51" s="13" customFormat="1" ht="13.5">
      <c r="B611" s="255"/>
      <c r="C611" s="256"/>
      <c r="D611" s="235" t="s">
        <v>162</v>
      </c>
      <c r="E611" s="257" t="s">
        <v>22</v>
      </c>
      <c r="F611" s="258" t="s">
        <v>172</v>
      </c>
      <c r="G611" s="256"/>
      <c r="H611" s="259">
        <v>2839.64</v>
      </c>
      <c r="I611" s="260"/>
      <c r="J611" s="256"/>
      <c r="K611" s="256"/>
      <c r="L611" s="261"/>
      <c r="M611" s="262"/>
      <c r="N611" s="263"/>
      <c r="O611" s="263"/>
      <c r="P611" s="263"/>
      <c r="Q611" s="263"/>
      <c r="R611" s="263"/>
      <c r="S611" s="263"/>
      <c r="T611" s="264"/>
      <c r="AT611" s="265" t="s">
        <v>162</v>
      </c>
      <c r="AU611" s="265" t="s">
        <v>82</v>
      </c>
      <c r="AV611" s="13" t="s">
        <v>160</v>
      </c>
      <c r="AW611" s="13" t="s">
        <v>37</v>
      </c>
      <c r="AX611" s="13" t="s">
        <v>24</v>
      </c>
      <c r="AY611" s="265" t="s">
        <v>153</v>
      </c>
    </row>
    <row r="612" spans="2:65" s="1" customFormat="1" ht="16.5" customHeight="1">
      <c r="B612" s="46"/>
      <c r="C612" s="221" t="s">
        <v>1491</v>
      </c>
      <c r="D612" s="221" t="s">
        <v>155</v>
      </c>
      <c r="E612" s="222" t="s">
        <v>1492</v>
      </c>
      <c r="F612" s="223" t="s">
        <v>1493</v>
      </c>
      <c r="G612" s="224" t="s">
        <v>158</v>
      </c>
      <c r="H612" s="225">
        <v>2839.64</v>
      </c>
      <c r="I612" s="226"/>
      <c r="J612" s="227">
        <f>ROUND(I612*H612,2)</f>
        <v>0</v>
      </c>
      <c r="K612" s="223" t="s">
        <v>22</v>
      </c>
      <c r="L612" s="72"/>
      <c r="M612" s="228" t="s">
        <v>22</v>
      </c>
      <c r="N612" s="229" t="s">
        <v>44</v>
      </c>
      <c r="O612" s="47"/>
      <c r="P612" s="230">
        <f>O612*H612</f>
        <v>0</v>
      </c>
      <c r="Q612" s="230">
        <v>0</v>
      </c>
      <c r="R612" s="230">
        <f>Q612*H612</f>
        <v>0</v>
      </c>
      <c r="S612" s="230">
        <v>0</v>
      </c>
      <c r="T612" s="231">
        <f>S612*H612</f>
        <v>0</v>
      </c>
      <c r="AR612" s="24" t="s">
        <v>239</v>
      </c>
      <c r="AT612" s="24" t="s">
        <v>155</v>
      </c>
      <c r="AU612" s="24" t="s">
        <v>82</v>
      </c>
      <c r="AY612" s="24" t="s">
        <v>153</v>
      </c>
      <c r="BE612" s="232">
        <f>IF(N612="základní",J612,0)</f>
        <v>0</v>
      </c>
      <c r="BF612" s="232">
        <f>IF(N612="snížená",J612,0)</f>
        <v>0</v>
      </c>
      <c r="BG612" s="232">
        <f>IF(N612="zákl. přenesená",J612,0)</f>
        <v>0</v>
      </c>
      <c r="BH612" s="232">
        <f>IF(N612="sníž. přenesená",J612,0)</f>
        <v>0</v>
      </c>
      <c r="BI612" s="232">
        <f>IF(N612="nulová",J612,0)</f>
        <v>0</v>
      </c>
      <c r="BJ612" s="24" t="s">
        <v>24</v>
      </c>
      <c r="BK612" s="232">
        <f>ROUND(I612*H612,2)</f>
        <v>0</v>
      </c>
      <c r="BL612" s="24" t="s">
        <v>239</v>
      </c>
      <c r="BM612" s="24" t="s">
        <v>1494</v>
      </c>
    </row>
    <row r="613" spans="2:63" s="10" customFormat="1" ht="29.85" customHeight="1">
      <c r="B613" s="205"/>
      <c r="C613" s="206"/>
      <c r="D613" s="207" t="s">
        <v>72</v>
      </c>
      <c r="E613" s="219" t="s">
        <v>799</v>
      </c>
      <c r="F613" s="219" t="s">
        <v>800</v>
      </c>
      <c r="G613" s="206"/>
      <c r="H613" s="206"/>
      <c r="I613" s="209"/>
      <c r="J613" s="220">
        <f>BK613</f>
        <v>0</v>
      </c>
      <c r="K613" s="206"/>
      <c r="L613" s="211"/>
      <c r="M613" s="212"/>
      <c r="N613" s="213"/>
      <c r="O613" s="213"/>
      <c r="P613" s="214">
        <f>SUM(P614:P641)</f>
        <v>0</v>
      </c>
      <c r="Q613" s="213"/>
      <c r="R613" s="214">
        <f>SUM(R614:R641)</f>
        <v>24.01659028</v>
      </c>
      <c r="S613" s="213"/>
      <c r="T613" s="215">
        <f>SUM(T614:T641)</f>
        <v>0</v>
      </c>
      <c r="AR613" s="216" t="s">
        <v>82</v>
      </c>
      <c r="AT613" s="217" t="s">
        <v>72</v>
      </c>
      <c r="AU613" s="217" t="s">
        <v>24</v>
      </c>
      <c r="AY613" s="216" t="s">
        <v>153</v>
      </c>
      <c r="BK613" s="218">
        <f>SUM(BK614:BK641)</f>
        <v>0</v>
      </c>
    </row>
    <row r="614" spans="2:65" s="1" customFormat="1" ht="16.5" customHeight="1">
      <c r="B614" s="46"/>
      <c r="C614" s="221" t="s">
        <v>750</v>
      </c>
      <c r="D614" s="221" t="s">
        <v>155</v>
      </c>
      <c r="E614" s="222" t="s">
        <v>1495</v>
      </c>
      <c r="F614" s="223" t="s">
        <v>1496</v>
      </c>
      <c r="G614" s="224" t="s">
        <v>158</v>
      </c>
      <c r="H614" s="225">
        <v>37.104</v>
      </c>
      <c r="I614" s="226"/>
      <c r="J614" s="227">
        <f>ROUND(I614*H614,2)</f>
        <v>0</v>
      </c>
      <c r="K614" s="223" t="s">
        <v>159</v>
      </c>
      <c r="L614" s="72"/>
      <c r="M614" s="228" t="s">
        <v>22</v>
      </c>
      <c r="N614" s="229" t="s">
        <v>44</v>
      </c>
      <c r="O614" s="47"/>
      <c r="P614" s="230">
        <f>O614*H614</f>
        <v>0</v>
      </c>
      <c r="Q614" s="230">
        <v>0.01457</v>
      </c>
      <c r="R614" s="230">
        <f>Q614*H614</f>
        <v>0.54060528</v>
      </c>
      <c r="S614" s="230">
        <v>0</v>
      </c>
      <c r="T614" s="231">
        <f>S614*H614</f>
        <v>0</v>
      </c>
      <c r="AR614" s="24" t="s">
        <v>160</v>
      </c>
      <c r="AT614" s="24" t="s">
        <v>155</v>
      </c>
      <c r="AU614" s="24" t="s">
        <v>82</v>
      </c>
      <c r="AY614" s="24" t="s">
        <v>153</v>
      </c>
      <c r="BE614" s="232">
        <f>IF(N614="základní",J614,0)</f>
        <v>0</v>
      </c>
      <c r="BF614" s="232">
        <f>IF(N614="snížená",J614,0)</f>
        <v>0</v>
      </c>
      <c r="BG614" s="232">
        <f>IF(N614="zákl. přenesená",J614,0)</f>
        <v>0</v>
      </c>
      <c r="BH614" s="232">
        <f>IF(N614="sníž. přenesená",J614,0)</f>
        <v>0</v>
      </c>
      <c r="BI614" s="232">
        <f>IF(N614="nulová",J614,0)</f>
        <v>0</v>
      </c>
      <c r="BJ614" s="24" t="s">
        <v>24</v>
      </c>
      <c r="BK614" s="232">
        <f>ROUND(I614*H614,2)</f>
        <v>0</v>
      </c>
      <c r="BL614" s="24" t="s">
        <v>160</v>
      </c>
      <c r="BM614" s="24" t="s">
        <v>1497</v>
      </c>
    </row>
    <row r="615" spans="2:51" s="11" customFormat="1" ht="13.5">
      <c r="B615" s="233"/>
      <c r="C615" s="234"/>
      <c r="D615" s="235" t="s">
        <v>162</v>
      </c>
      <c r="E615" s="236" t="s">
        <v>22</v>
      </c>
      <c r="F615" s="237" t="s">
        <v>1498</v>
      </c>
      <c r="G615" s="234"/>
      <c r="H615" s="236" t="s">
        <v>22</v>
      </c>
      <c r="I615" s="238"/>
      <c r="J615" s="234"/>
      <c r="K615" s="234"/>
      <c r="L615" s="239"/>
      <c r="M615" s="240"/>
      <c r="N615" s="241"/>
      <c r="O615" s="241"/>
      <c r="P615" s="241"/>
      <c r="Q615" s="241"/>
      <c r="R615" s="241"/>
      <c r="S615" s="241"/>
      <c r="T615" s="242"/>
      <c r="AT615" s="243" t="s">
        <v>162</v>
      </c>
      <c r="AU615" s="243" t="s">
        <v>82</v>
      </c>
      <c r="AV615" s="11" t="s">
        <v>24</v>
      </c>
      <c r="AW615" s="11" t="s">
        <v>37</v>
      </c>
      <c r="AX615" s="11" t="s">
        <v>73</v>
      </c>
      <c r="AY615" s="243" t="s">
        <v>153</v>
      </c>
    </row>
    <row r="616" spans="2:51" s="11" customFormat="1" ht="13.5">
      <c r="B616" s="233"/>
      <c r="C616" s="234"/>
      <c r="D616" s="235" t="s">
        <v>162</v>
      </c>
      <c r="E616" s="236" t="s">
        <v>22</v>
      </c>
      <c r="F616" s="237" t="s">
        <v>557</v>
      </c>
      <c r="G616" s="234"/>
      <c r="H616" s="236" t="s">
        <v>22</v>
      </c>
      <c r="I616" s="238"/>
      <c r="J616" s="234"/>
      <c r="K616" s="234"/>
      <c r="L616" s="239"/>
      <c r="M616" s="240"/>
      <c r="N616" s="241"/>
      <c r="O616" s="241"/>
      <c r="P616" s="241"/>
      <c r="Q616" s="241"/>
      <c r="R616" s="241"/>
      <c r="S616" s="241"/>
      <c r="T616" s="242"/>
      <c r="AT616" s="243" t="s">
        <v>162</v>
      </c>
      <c r="AU616" s="243" t="s">
        <v>82</v>
      </c>
      <c r="AV616" s="11" t="s">
        <v>24</v>
      </c>
      <c r="AW616" s="11" t="s">
        <v>37</v>
      </c>
      <c r="AX616" s="11" t="s">
        <v>73</v>
      </c>
      <c r="AY616" s="243" t="s">
        <v>153</v>
      </c>
    </row>
    <row r="617" spans="2:51" s="12" customFormat="1" ht="13.5">
      <c r="B617" s="244"/>
      <c r="C617" s="245"/>
      <c r="D617" s="235" t="s">
        <v>162</v>
      </c>
      <c r="E617" s="246" t="s">
        <v>22</v>
      </c>
      <c r="F617" s="247" t="s">
        <v>1499</v>
      </c>
      <c r="G617" s="245"/>
      <c r="H617" s="248">
        <v>37.104</v>
      </c>
      <c r="I617" s="249"/>
      <c r="J617" s="245"/>
      <c r="K617" s="245"/>
      <c r="L617" s="250"/>
      <c r="M617" s="251"/>
      <c r="N617" s="252"/>
      <c r="O617" s="252"/>
      <c r="P617" s="252"/>
      <c r="Q617" s="252"/>
      <c r="R617" s="252"/>
      <c r="S617" s="252"/>
      <c r="T617" s="253"/>
      <c r="AT617" s="254" t="s">
        <v>162</v>
      </c>
      <c r="AU617" s="254" t="s">
        <v>82</v>
      </c>
      <c r="AV617" s="12" t="s">
        <v>82</v>
      </c>
      <c r="AW617" s="12" t="s">
        <v>37</v>
      </c>
      <c r="AX617" s="12" t="s">
        <v>24</v>
      </c>
      <c r="AY617" s="254" t="s">
        <v>153</v>
      </c>
    </row>
    <row r="618" spans="2:65" s="1" customFormat="1" ht="16.5" customHeight="1">
      <c r="B618" s="46"/>
      <c r="C618" s="221" t="s">
        <v>756</v>
      </c>
      <c r="D618" s="221" t="s">
        <v>155</v>
      </c>
      <c r="E618" s="222" t="s">
        <v>1500</v>
      </c>
      <c r="F618" s="223" t="s">
        <v>1501</v>
      </c>
      <c r="G618" s="224" t="s">
        <v>187</v>
      </c>
      <c r="H618" s="225">
        <v>221.3</v>
      </c>
      <c r="I618" s="226"/>
      <c r="J618" s="227">
        <f>ROUND(I618*H618,2)</f>
        <v>0</v>
      </c>
      <c r="K618" s="223" t="s">
        <v>22</v>
      </c>
      <c r="L618" s="72"/>
      <c r="M618" s="228" t="s">
        <v>22</v>
      </c>
      <c r="N618" s="229" t="s">
        <v>44</v>
      </c>
      <c r="O618" s="47"/>
      <c r="P618" s="230">
        <f>O618*H618</f>
        <v>0</v>
      </c>
      <c r="Q618" s="230">
        <v>0</v>
      </c>
      <c r="R618" s="230">
        <f>Q618*H618</f>
        <v>0</v>
      </c>
      <c r="S618" s="230">
        <v>0</v>
      </c>
      <c r="T618" s="231">
        <f>S618*H618</f>
        <v>0</v>
      </c>
      <c r="AR618" s="24" t="s">
        <v>239</v>
      </c>
      <c r="AT618" s="24" t="s">
        <v>155</v>
      </c>
      <c r="AU618" s="24" t="s">
        <v>82</v>
      </c>
      <c r="AY618" s="24" t="s">
        <v>153</v>
      </c>
      <c r="BE618" s="232">
        <f>IF(N618="základní",J618,0)</f>
        <v>0</v>
      </c>
      <c r="BF618" s="232">
        <f>IF(N618="snížená",J618,0)</f>
        <v>0</v>
      </c>
      <c r="BG618" s="232">
        <f>IF(N618="zákl. přenesená",J618,0)</f>
        <v>0</v>
      </c>
      <c r="BH618" s="232">
        <f>IF(N618="sníž. přenesená",J618,0)</f>
        <v>0</v>
      </c>
      <c r="BI618" s="232">
        <f>IF(N618="nulová",J618,0)</f>
        <v>0</v>
      </c>
      <c r="BJ618" s="24" t="s">
        <v>24</v>
      </c>
      <c r="BK618" s="232">
        <f>ROUND(I618*H618,2)</f>
        <v>0</v>
      </c>
      <c r="BL618" s="24" t="s">
        <v>239</v>
      </c>
      <c r="BM618" s="24" t="s">
        <v>1502</v>
      </c>
    </row>
    <row r="619" spans="2:51" s="11" customFormat="1" ht="13.5">
      <c r="B619" s="233"/>
      <c r="C619" s="234"/>
      <c r="D619" s="235" t="s">
        <v>162</v>
      </c>
      <c r="E619" s="236" t="s">
        <v>22</v>
      </c>
      <c r="F619" s="237" t="s">
        <v>1503</v>
      </c>
      <c r="G619" s="234"/>
      <c r="H619" s="236" t="s">
        <v>22</v>
      </c>
      <c r="I619" s="238"/>
      <c r="J619" s="234"/>
      <c r="K619" s="234"/>
      <c r="L619" s="239"/>
      <c r="M619" s="240"/>
      <c r="N619" s="241"/>
      <c r="O619" s="241"/>
      <c r="P619" s="241"/>
      <c r="Q619" s="241"/>
      <c r="R619" s="241"/>
      <c r="S619" s="241"/>
      <c r="T619" s="242"/>
      <c r="AT619" s="243" t="s">
        <v>162</v>
      </c>
      <c r="AU619" s="243" t="s">
        <v>82</v>
      </c>
      <c r="AV619" s="11" t="s">
        <v>24</v>
      </c>
      <c r="AW619" s="11" t="s">
        <v>37</v>
      </c>
      <c r="AX619" s="11" t="s">
        <v>73</v>
      </c>
      <c r="AY619" s="243" t="s">
        <v>153</v>
      </c>
    </row>
    <row r="620" spans="2:51" s="11" customFormat="1" ht="13.5">
      <c r="B620" s="233"/>
      <c r="C620" s="234"/>
      <c r="D620" s="235" t="s">
        <v>162</v>
      </c>
      <c r="E620" s="236" t="s">
        <v>22</v>
      </c>
      <c r="F620" s="237" t="s">
        <v>1504</v>
      </c>
      <c r="G620" s="234"/>
      <c r="H620" s="236" t="s">
        <v>22</v>
      </c>
      <c r="I620" s="238"/>
      <c r="J620" s="234"/>
      <c r="K620" s="234"/>
      <c r="L620" s="239"/>
      <c r="M620" s="240"/>
      <c r="N620" s="241"/>
      <c r="O620" s="241"/>
      <c r="P620" s="241"/>
      <c r="Q620" s="241"/>
      <c r="R620" s="241"/>
      <c r="S620" s="241"/>
      <c r="T620" s="242"/>
      <c r="AT620" s="243" t="s">
        <v>162</v>
      </c>
      <c r="AU620" s="243" t="s">
        <v>82</v>
      </c>
      <c r="AV620" s="11" t="s">
        <v>24</v>
      </c>
      <c r="AW620" s="11" t="s">
        <v>37</v>
      </c>
      <c r="AX620" s="11" t="s">
        <v>73</v>
      </c>
      <c r="AY620" s="243" t="s">
        <v>153</v>
      </c>
    </row>
    <row r="621" spans="2:51" s="11" customFormat="1" ht="13.5">
      <c r="B621" s="233"/>
      <c r="C621" s="234"/>
      <c r="D621" s="235" t="s">
        <v>162</v>
      </c>
      <c r="E621" s="236" t="s">
        <v>22</v>
      </c>
      <c r="F621" s="237" t="s">
        <v>1505</v>
      </c>
      <c r="G621" s="234"/>
      <c r="H621" s="236" t="s">
        <v>22</v>
      </c>
      <c r="I621" s="238"/>
      <c r="J621" s="234"/>
      <c r="K621" s="234"/>
      <c r="L621" s="239"/>
      <c r="M621" s="240"/>
      <c r="N621" s="241"/>
      <c r="O621" s="241"/>
      <c r="P621" s="241"/>
      <c r="Q621" s="241"/>
      <c r="R621" s="241"/>
      <c r="S621" s="241"/>
      <c r="T621" s="242"/>
      <c r="AT621" s="243" t="s">
        <v>162</v>
      </c>
      <c r="AU621" s="243" t="s">
        <v>82</v>
      </c>
      <c r="AV621" s="11" t="s">
        <v>24</v>
      </c>
      <c r="AW621" s="11" t="s">
        <v>37</v>
      </c>
      <c r="AX621" s="11" t="s">
        <v>73</v>
      </c>
      <c r="AY621" s="243" t="s">
        <v>153</v>
      </c>
    </row>
    <row r="622" spans="2:51" s="12" customFormat="1" ht="13.5">
      <c r="B622" s="244"/>
      <c r="C622" s="245"/>
      <c r="D622" s="235" t="s">
        <v>162</v>
      </c>
      <c r="E622" s="246" t="s">
        <v>22</v>
      </c>
      <c r="F622" s="247" t="s">
        <v>1506</v>
      </c>
      <c r="G622" s="245"/>
      <c r="H622" s="248">
        <v>221.3</v>
      </c>
      <c r="I622" s="249"/>
      <c r="J622" s="245"/>
      <c r="K622" s="245"/>
      <c r="L622" s="250"/>
      <c r="M622" s="251"/>
      <c r="N622" s="252"/>
      <c r="O622" s="252"/>
      <c r="P622" s="252"/>
      <c r="Q622" s="252"/>
      <c r="R622" s="252"/>
      <c r="S622" s="252"/>
      <c r="T622" s="253"/>
      <c r="AT622" s="254" t="s">
        <v>162</v>
      </c>
      <c r="AU622" s="254" t="s">
        <v>82</v>
      </c>
      <c r="AV622" s="12" t="s">
        <v>82</v>
      </c>
      <c r="AW622" s="12" t="s">
        <v>37</v>
      </c>
      <c r="AX622" s="12" t="s">
        <v>24</v>
      </c>
      <c r="AY622" s="254" t="s">
        <v>153</v>
      </c>
    </row>
    <row r="623" spans="2:65" s="1" customFormat="1" ht="25.5" customHeight="1">
      <c r="B623" s="46"/>
      <c r="C623" s="221" t="s">
        <v>760</v>
      </c>
      <c r="D623" s="221" t="s">
        <v>155</v>
      </c>
      <c r="E623" s="222" t="s">
        <v>1507</v>
      </c>
      <c r="F623" s="223" t="s">
        <v>1508</v>
      </c>
      <c r="G623" s="224" t="s">
        <v>187</v>
      </c>
      <c r="H623" s="225">
        <v>172</v>
      </c>
      <c r="I623" s="226"/>
      <c r="J623" s="227">
        <f>ROUND(I623*H623,2)</f>
        <v>0</v>
      </c>
      <c r="K623" s="223" t="s">
        <v>22</v>
      </c>
      <c r="L623" s="72"/>
      <c r="M623" s="228" t="s">
        <v>22</v>
      </c>
      <c r="N623" s="229" t="s">
        <v>44</v>
      </c>
      <c r="O623" s="47"/>
      <c r="P623" s="230">
        <f>O623*H623</f>
        <v>0</v>
      </c>
      <c r="Q623" s="230">
        <v>0</v>
      </c>
      <c r="R623" s="230">
        <f>Q623*H623</f>
        <v>0</v>
      </c>
      <c r="S623" s="230">
        <v>0</v>
      </c>
      <c r="T623" s="231">
        <f>S623*H623</f>
        <v>0</v>
      </c>
      <c r="AR623" s="24" t="s">
        <v>239</v>
      </c>
      <c r="AT623" s="24" t="s">
        <v>155</v>
      </c>
      <c r="AU623" s="24" t="s">
        <v>82</v>
      </c>
      <c r="AY623" s="24" t="s">
        <v>153</v>
      </c>
      <c r="BE623" s="232">
        <f>IF(N623="základní",J623,0)</f>
        <v>0</v>
      </c>
      <c r="BF623" s="232">
        <f>IF(N623="snížená",J623,0)</f>
        <v>0</v>
      </c>
      <c r="BG623" s="232">
        <f>IF(N623="zákl. přenesená",J623,0)</f>
        <v>0</v>
      </c>
      <c r="BH623" s="232">
        <f>IF(N623="sníž. přenesená",J623,0)</f>
        <v>0</v>
      </c>
      <c r="BI623" s="232">
        <f>IF(N623="nulová",J623,0)</f>
        <v>0</v>
      </c>
      <c r="BJ623" s="24" t="s">
        <v>24</v>
      </c>
      <c r="BK623" s="232">
        <f>ROUND(I623*H623,2)</f>
        <v>0</v>
      </c>
      <c r="BL623" s="24" t="s">
        <v>239</v>
      </c>
      <c r="BM623" s="24" t="s">
        <v>1509</v>
      </c>
    </row>
    <row r="624" spans="2:47" s="1" customFormat="1" ht="13.5">
      <c r="B624" s="46"/>
      <c r="C624" s="74"/>
      <c r="D624" s="235" t="s">
        <v>378</v>
      </c>
      <c r="E624" s="74"/>
      <c r="F624" s="276" t="s">
        <v>1510</v>
      </c>
      <c r="G624" s="74"/>
      <c r="H624" s="74"/>
      <c r="I624" s="191"/>
      <c r="J624" s="74"/>
      <c r="K624" s="74"/>
      <c r="L624" s="72"/>
      <c r="M624" s="277"/>
      <c r="N624" s="47"/>
      <c r="O624" s="47"/>
      <c r="P624" s="47"/>
      <c r="Q624" s="47"/>
      <c r="R624" s="47"/>
      <c r="S624" s="47"/>
      <c r="T624" s="95"/>
      <c r="AT624" s="24" t="s">
        <v>378</v>
      </c>
      <c r="AU624" s="24" t="s">
        <v>82</v>
      </c>
    </row>
    <row r="625" spans="2:51" s="12" customFormat="1" ht="13.5">
      <c r="B625" s="244"/>
      <c r="C625" s="245"/>
      <c r="D625" s="235" t="s">
        <v>162</v>
      </c>
      <c r="E625" s="246" t="s">
        <v>22</v>
      </c>
      <c r="F625" s="247" t="s">
        <v>1511</v>
      </c>
      <c r="G625" s="245"/>
      <c r="H625" s="248">
        <v>172</v>
      </c>
      <c r="I625" s="249"/>
      <c r="J625" s="245"/>
      <c r="K625" s="245"/>
      <c r="L625" s="250"/>
      <c r="M625" s="251"/>
      <c r="N625" s="252"/>
      <c r="O625" s="252"/>
      <c r="P625" s="252"/>
      <c r="Q625" s="252"/>
      <c r="R625" s="252"/>
      <c r="S625" s="252"/>
      <c r="T625" s="253"/>
      <c r="AT625" s="254" t="s">
        <v>162</v>
      </c>
      <c r="AU625" s="254" t="s">
        <v>82</v>
      </c>
      <c r="AV625" s="12" t="s">
        <v>82</v>
      </c>
      <c r="AW625" s="12" t="s">
        <v>37</v>
      </c>
      <c r="AX625" s="12" t="s">
        <v>24</v>
      </c>
      <c r="AY625" s="254" t="s">
        <v>153</v>
      </c>
    </row>
    <row r="626" spans="2:65" s="1" customFormat="1" ht="16.5" customHeight="1">
      <c r="B626" s="46"/>
      <c r="C626" s="221" t="s">
        <v>765</v>
      </c>
      <c r="D626" s="221" t="s">
        <v>155</v>
      </c>
      <c r="E626" s="222" t="s">
        <v>1512</v>
      </c>
      <c r="F626" s="223" t="s">
        <v>1513</v>
      </c>
      <c r="G626" s="224" t="s">
        <v>187</v>
      </c>
      <c r="H626" s="225">
        <v>171.2</v>
      </c>
      <c r="I626" s="226"/>
      <c r="J626" s="227">
        <f>ROUND(I626*H626,2)</f>
        <v>0</v>
      </c>
      <c r="K626" s="223" t="s">
        <v>22</v>
      </c>
      <c r="L626" s="72"/>
      <c r="M626" s="228" t="s">
        <v>22</v>
      </c>
      <c r="N626" s="229" t="s">
        <v>44</v>
      </c>
      <c r="O626" s="47"/>
      <c r="P626" s="230">
        <f>O626*H626</f>
        <v>0</v>
      </c>
      <c r="Q626" s="230">
        <v>0</v>
      </c>
      <c r="R626" s="230">
        <f>Q626*H626</f>
        <v>0</v>
      </c>
      <c r="S626" s="230">
        <v>0</v>
      </c>
      <c r="T626" s="231">
        <f>S626*H626</f>
        <v>0</v>
      </c>
      <c r="AR626" s="24" t="s">
        <v>239</v>
      </c>
      <c r="AT626" s="24" t="s">
        <v>155</v>
      </c>
      <c r="AU626" s="24" t="s">
        <v>82</v>
      </c>
      <c r="AY626" s="24" t="s">
        <v>153</v>
      </c>
      <c r="BE626" s="232">
        <f>IF(N626="základní",J626,0)</f>
        <v>0</v>
      </c>
      <c r="BF626" s="232">
        <f>IF(N626="snížená",J626,0)</f>
        <v>0</v>
      </c>
      <c r="BG626" s="232">
        <f>IF(N626="zákl. přenesená",J626,0)</f>
        <v>0</v>
      </c>
      <c r="BH626" s="232">
        <f>IF(N626="sníž. přenesená",J626,0)</f>
        <v>0</v>
      </c>
      <c r="BI626" s="232">
        <f>IF(N626="nulová",J626,0)</f>
        <v>0</v>
      </c>
      <c r="BJ626" s="24" t="s">
        <v>24</v>
      </c>
      <c r="BK626" s="232">
        <f>ROUND(I626*H626,2)</f>
        <v>0</v>
      </c>
      <c r="BL626" s="24" t="s">
        <v>239</v>
      </c>
      <c r="BM626" s="24" t="s">
        <v>1514</v>
      </c>
    </row>
    <row r="627" spans="2:51" s="11" customFormat="1" ht="13.5">
      <c r="B627" s="233"/>
      <c r="C627" s="234"/>
      <c r="D627" s="235" t="s">
        <v>162</v>
      </c>
      <c r="E627" s="236" t="s">
        <v>22</v>
      </c>
      <c r="F627" s="237" t="s">
        <v>1515</v>
      </c>
      <c r="G627" s="234"/>
      <c r="H627" s="236" t="s">
        <v>22</v>
      </c>
      <c r="I627" s="238"/>
      <c r="J627" s="234"/>
      <c r="K627" s="234"/>
      <c r="L627" s="239"/>
      <c r="M627" s="240"/>
      <c r="N627" s="241"/>
      <c r="O627" s="241"/>
      <c r="P627" s="241"/>
      <c r="Q627" s="241"/>
      <c r="R627" s="241"/>
      <c r="S627" s="241"/>
      <c r="T627" s="242"/>
      <c r="AT627" s="243" t="s">
        <v>162</v>
      </c>
      <c r="AU627" s="243" t="s">
        <v>82</v>
      </c>
      <c r="AV627" s="11" t="s">
        <v>24</v>
      </c>
      <c r="AW627" s="11" t="s">
        <v>37</v>
      </c>
      <c r="AX627" s="11" t="s">
        <v>73</v>
      </c>
      <c r="AY627" s="243" t="s">
        <v>153</v>
      </c>
    </row>
    <row r="628" spans="2:51" s="11" customFormat="1" ht="13.5">
      <c r="B628" s="233"/>
      <c r="C628" s="234"/>
      <c r="D628" s="235" t="s">
        <v>162</v>
      </c>
      <c r="E628" s="236" t="s">
        <v>22</v>
      </c>
      <c r="F628" s="237" t="s">
        <v>1504</v>
      </c>
      <c r="G628" s="234"/>
      <c r="H628" s="236" t="s">
        <v>22</v>
      </c>
      <c r="I628" s="238"/>
      <c r="J628" s="234"/>
      <c r="K628" s="234"/>
      <c r="L628" s="239"/>
      <c r="M628" s="240"/>
      <c r="N628" s="241"/>
      <c r="O628" s="241"/>
      <c r="P628" s="241"/>
      <c r="Q628" s="241"/>
      <c r="R628" s="241"/>
      <c r="S628" s="241"/>
      <c r="T628" s="242"/>
      <c r="AT628" s="243" t="s">
        <v>162</v>
      </c>
      <c r="AU628" s="243" t="s">
        <v>82</v>
      </c>
      <c r="AV628" s="11" t="s">
        <v>24</v>
      </c>
      <c r="AW628" s="11" t="s">
        <v>37</v>
      </c>
      <c r="AX628" s="11" t="s">
        <v>73</v>
      </c>
      <c r="AY628" s="243" t="s">
        <v>153</v>
      </c>
    </row>
    <row r="629" spans="2:51" s="11" customFormat="1" ht="13.5">
      <c r="B629" s="233"/>
      <c r="C629" s="234"/>
      <c r="D629" s="235" t="s">
        <v>162</v>
      </c>
      <c r="E629" s="236" t="s">
        <v>22</v>
      </c>
      <c r="F629" s="237" t="s">
        <v>1516</v>
      </c>
      <c r="G629" s="234"/>
      <c r="H629" s="236" t="s">
        <v>22</v>
      </c>
      <c r="I629" s="238"/>
      <c r="J629" s="234"/>
      <c r="K629" s="234"/>
      <c r="L629" s="239"/>
      <c r="M629" s="240"/>
      <c r="N629" s="241"/>
      <c r="O629" s="241"/>
      <c r="P629" s="241"/>
      <c r="Q629" s="241"/>
      <c r="R629" s="241"/>
      <c r="S629" s="241"/>
      <c r="T629" s="242"/>
      <c r="AT629" s="243" t="s">
        <v>162</v>
      </c>
      <c r="AU629" s="243" t="s">
        <v>82</v>
      </c>
      <c r="AV629" s="11" t="s">
        <v>24</v>
      </c>
      <c r="AW629" s="11" t="s">
        <v>37</v>
      </c>
      <c r="AX629" s="11" t="s">
        <v>73</v>
      </c>
      <c r="AY629" s="243" t="s">
        <v>153</v>
      </c>
    </row>
    <row r="630" spans="2:51" s="12" customFormat="1" ht="13.5">
      <c r="B630" s="244"/>
      <c r="C630" s="245"/>
      <c r="D630" s="235" t="s">
        <v>162</v>
      </c>
      <c r="E630" s="246" t="s">
        <v>22</v>
      </c>
      <c r="F630" s="247" t="s">
        <v>1517</v>
      </c>
      <c r="G630" s="245"/>
      <c r="H630" s="248">
        <v>171.2</v>
      </c>
      <c r="I630" s="249"/>
      <c r="J630" s="245"/>
      <c r="K630" s="245"/>
      <c r="L630" s="250"/>
      <c r="M630" s="251"/>
      <c r="N630" s="252"/>
      <c r="O630" s="252"/>
      <c r="P630" s="252"/>
      <c r="Q630" s="252"/>
      <c r="R630" s="252"/>
      <c r="S630" s="252"/>
      <c r="T630" s="253"/>
      <c r="AT630" s="254" t="s">
        <v>162</v>
      </c>
      <c r="AU630" s="254" t="s">
        <v>82</v>
      </c>
      <c r="AV630" s="12" t="s">
        <v>82</v>
      </c>
      <c r="AW630" s="12" t="s">
        <v>37</v>
      </c>
      <c r="AX630" s="12" t="s">
        <v>24</v>
      </c>
      <c r="AY630" s="254" t="s">
        <v>153</v>
      </c>
    </row>
    <row r="631" spans="2:65" s="1" customFormat="1" ht="25.5" customHeight="1">
      <c r="B631" s="46"/>
      <c r="C631" s="221" t="s">
        <v>770</v>
      </c>
      <c r="D631" s="221" t="s">
        <v>155</v>
      </c>
      <c r="E631" s="222" t="s">
        <v>815</v>
      </c>
      <c r="F631" s="223" t="s">
        <v>816</v>
      </c>
      <c r="G631" s="224" t="s">
        <v>158</v>
      </c>
      <c r="H631" s="225">
        <v>2489.5</v>
      </c>
      <c r="I631" s="226"/>
      <c r="J631" s="227">
        <f>ROUND(I631*H631,2)</f>
        <v>0</v>
      </c>
      <c r="K631" s="223" t="s">
        <v>159</v>
      </c>
      <c r="L631" s="72"/>
      <c r="M631" s="228" t="s">
        <v>22</v>
      </c>
      <c r="N631" s="229" t="s">
        <v>44</v>
      </c>
      <c r="O631" s="47"/>
      <c r="P631" s="230">
        <f>O631*H631</f>
        <v>0</v>
      </c>
      <c r="Q631" s="230">
        <v>0.00035</v>
      </c>
      <c r="R631" s="230">
        <f>Q631*H631</f>
        <v>0.871325</v>
      </c>
      <c r="S631" s="230">
        <v>0</v>
      </c>
      <c r="T631" s="231">
        <f>S631*H631</f>
        <v>0</v>
      </c>
      <c r="AR631" s="24" t="s">
        <v>239</v>
      </c>
      <c r="AT631" s="24" t="s">
        <v>155</v>
      </c>
      <c r="AU631" s="24" t="s">
        <v>82</v>
      </c>
      <c r="AY631" s="24" t="s">
        <v>153</v>
      </c>
      <c r="BE631" s="232">
        <f>IF(N631="základní",J631,0)</f>
        <v>0</v>
      </c>
      <c r="BF631" s="232">
        <f>IF(N631="snížená",J631,0)</f>
        <v>0</v>
      </c>
      <c r="BG631" s="232">
        <f>IF(N631="zákl. přenesená",J631,0)</f>
        <v>0</v>
      </c>
      <c r="BH631" s="232">
        <f>IF(N631="sníž. přenesená",J631,0)</f>
        <v>0</v>
      </c>
      <c r="BI631" s="232">
        <f>IF(N631="nulová",J631,0)</f>
        <v>0</v>
      </c>
      <c r="BJ631" s="24" t="s">
        <v>24</v>
      </c>
      <c r="BK631" s="232">
        <f>ROUND(I631*H631,2)</f>
        <v>0</v>
      </c>
      <c r="BL631" s="24" t="s">
        <v>239</v>
      </c>
      <c r="BM631" s="24" t="s">
        <v>1518</v>
      </c>
    </row>
    <row r="632" spans="2:51" s="12" customFormat="1" ht="13.5">
      <c r="B632" s="244"/>
      <c r="C632" s="245"/>
      <c r="D632" s="235" t="s">
        <v>162</v>
      </c>
      <c r="E632" s="246" t="s">
        <v>22</v>
      </c>
      <c r="F632" s="247" t="s">
        <v>1519</v>
      </c>
      <c r="G632" s="245"/>
      <c r="H632" s="248">
        <v>2489.5</v>
      </c>
      <c r="I632" s="249"/>
      <c r="J632" s="245"/>
      <c r="K632" s="245"/>
      <c r="L632" s="250"/>
      <c r="M632" s="251"/>
      <c r="N632" s="252"/>
      <c r="O632" s="252"/>
      <c r="P632" s="252"/>
      <c r="Q632" s="252"/>
      <c r="R632" s="252"/>
      <c r="S632" s="252"/>
      <c r="T632" s="253"/>
      <c r="AT632" s="254" t="s">
        <v>162</v>
      </c>
      <c r="AU632" s="254" t="s">
        <v>82</v>
      </c>
      <c r="AV632" s="12" t="s">
        <v>82</v>
      </c>
      <c r="AW632" s="12" t="s">
        <v>37</v>
      </c>
      <c r="AX632" s="12" t="s">
        <v>24</v>
      </c>
      <c r="AY632" s="254" t="s">
        <v>153</v>
      </c>
    </row>
    <row r="633" spans="2:65" s="1" customFormat="1" ht="16.5" customHeight="1">
      <c r="B633" s="46"/>
      <c r="C633" s="266" t="s">
        <v>775</v>
      </c>
      <c r="D633" s="266" t="s">
        <v>246</v>
      </c>
      <c r="E633" s="267" t="s">
        <v>1520</v>
      </c>
      <c r="F633" s="268" t="s">
        <v>1521</v>
      </c>
      <c r="G633" s="269" t="s">
        <v>158</v>
      </c>
      <c r="H633" s="270">
        <v>2738.45</v>
      </c>
      <c r="I633" s="271"/>
      <c r="J633" s="272">
        <f>ROUND(I633*H633,2)</f>
        <v>0</v>
      </c>
      <c r="K633" s="268" t="s">
        <v>159</v>
      </c>
      <c r="L633" s="273"/>
      <c r="M633" s="274" t="s">
        <v>22</v>
      </c>
      <c r="N633" s="275" t="s">
        <v>44</v>
      </c>
      <c r="O633" s="47"/>
      <c r="P633" s="230">
        <f>O633*H633</f>
        <v>0</v>
      </c>
      <c r="Q633" s="230">
        <v>0.003</v>
      </c>
      <c r="R633" s="230">
        <f>Q633*H633</f>
        <v>8.215349999999999</v>
      </c>
      <c r="S633" s="230">
        <v>0</v>
      </c>
      <c r="T633" s="231">
        <f>S633*H633</f>
        <v>0</v>
      </c>
      <c r="AR633" s="24" t="s">
        <v>320</v>
      </c>
      <c r="AT633" s="24" t="s">
        <v>246</v>
      </c>
      <c r="AU633" s="24" t="s">
        <v>82</v>
      </c>
      <c r="AY633" s="24" t="s">
        <v>153</v>
      </c>
      <c r="BE633" s="232">
        <f>IF(N633="základní",J633,0)</f>
        <v>0</v>
      </c>
      <c r="BF633" s="232">
        <f>IF(N633="snížená",J633,0)</f>
        <v>0</v>
      </c>
      <c r="BG633" s="232">
        <f>IF(N633="zákl. přenesená",J633,0)</f>
        <v>0</v>
      </c>
      <c r="BH633" s="232">
        <f>IF(N633="sníž. přenesená",J633,0)</f>
        <v>0</v>
      </c>
      <c r="BI633" s="232">
        <f>IF(N633="nulová",J633,0)</f>
        <v>0</v>
      </c>
      <c r="BJ633" s="24" t="s">
        <v>24</v>
      </c>
      <c r="BK633" s="232">
        <f>ROUND(I633*H633,2)</f>
        <v>0</v>
      </c>
      <c r="BL633" s="24" t="s">
        <v>239</v>
      </c>
      <c r="BM633" s="24" t="s">
        <v>1522</v>
      </c>
    </row>
    <row r="634" spans="2:47" s="1" customFormat="1" ht="13.5">
      <c r="B634" s="46"/>
      <c r="C634" s="74"/>
      <c r="D634" s="235" t="s">
        <v>378</v>
      </c>
      <c r="E634" s="74"/>
      <c r="F634" s="276" t="s">
        <v>379</v>
      </c>
      <c r="G634" s="74"/>
      <c r="H634" s="74"/>
      <c r="I634" s="191"/>
      <c r="J634" s="74"/>
      <c r="K634" s="74"/>
      <c r="L634" s="72"/>
      <c r="M634" s="277"/>
      <c r="N634" s="47"/>
      <c r="O634" s="47"/>
      <c r="P634" s="47"/>
      <c r="Q634" s="47"/>
      <c r="R634" s="47"/>
      <c r="S634" s="47"/>
      <c r="T634" s="95"/>
      <c r="AT634" s="24" t="s">
        <v>378</v>
      </c>
      <c r="AU634" s="24" t="s">
        <v>82</v>
      </c>
    </row>
    <row r="635" spans="2:51" s="12" customFormat="1" ht="13.5">
      <c r="B635" s="244"/>
      <c r="C635" s="245"/>
      <c r="D635" s="235" t="s">
        <v>162</v>
      </c>
      <c r="E635" s="246" t="s">
        <v>22</v>
      </c>
      <c r="F635" s="247" t="s">
        <v>1523</v>
      </c>
      <c r="G635" s="245"/>
      <c r="H635" s="248">
        <v>2738.45</v>
      </c>
      <c r="I635" s="249"/>
      <c r="J635" s="245"/>
      <c r="K635" s="245"/>
      <c r="L635" s="250"/>
      <c r="M635" s="251"/>
      <c r="N635" s="252"/>
      <c r="O635" s="252"/>
      <c r="P635" s="252"/>
      <c r="Q635" s="252"/>
      <c r="R635" s="252"/>
      <c r="S635" s="252"/>
      <c r="T635" s="253"/>
      <c r="AT635" s="254" t="s">
        <v>162</v>
      </c>
      <c r="AU635" s="254" t="s">
        <v>82</v>
      </c>
      <c r="AV635" s="12" t="s">
        <v>82</v>
      </c>
      <c r="AW635" s="12" t="s">
        <v>37</v>
      </c>
      <c r="AX635" s="12" t="s">
        <v>24</v>
      </c>
      <c r="AY635" s="254" t="s">
        <v>153</v>
      </c>
    </row>
    <row r="636" spans="2:65" s="1" customFormat="1" ht="16.5" customHeight="1">
      <c r="B636" s="46"/>
      <c r="C636" s="266" t="s">
        <v>782</v>
      </c>
      <c r="D636" s="266" t="s">
        <v>246</v>
      </c>
      <c r="E636" s="267" t="s">
        <v>1524</v>
      </c>
      <c r="F636" s="268" t="s">
        <v>1525</v>
      </c>
      <c r="G636" s="269" t="s">
        <v>158</v>
      </c>
      <c r="H636" s="270">
        <v>2738.45</v>
      </c>
      <c r="I636" s="271"/>
      <c r="J636" s="272">
        <f>ROUND(I636*H636,2)</f>
        <v>0</v>
      </c>
      <c r="K636" s="268" t="s">
        <v>159</v>
      </c>
      <c r="L636" s="273"/>
      <c r="M636" s="274" t="s">
        <v>22</v>
      </c>
      <c r="N636" s="275" t="s">
        <v>44</v>
      </c>
      <c r="O636" s="47"/>
      <c r="P636" s="230">
        <f>O636*H636</f>
        <v>0</v>
      </c>
      <c r="Q636" s="230">
        <v>0.0042</v>
      </c>
      <c r="R636" s="230">
        <f>Q636*H636</f>
        <v>11.501489999999999</v>
      </c>
      <c r="S636" s="230">
        <v>0</v>
      </c>
      <c r="T636" s="231">
        <f>S636*H636</f>
        <v>0</v>
      </c>
      <c r="AR636" s="24" t="s">
        <v>320</v>
      </c>
      <c r="AT636" s="24" t="s">
        <v>246</v>
      </c>
      <c r="AU636" s="24" t="s">
        <v>82</v>
      </c>
      <c r="AY636" s="24" t="s">
        <v>153</v>
      </c>
      <c r="BE636" s="232">
        <f>IF(N636="základní",J636,0)</f>
        <v>0</v>
      </c>
      <c r="BF636" s="232">
        <f>IF(N636="snížená",J636,0)</f>
        <v>0</v>
      </c>
      <c r="BG636" s="232">
        <f>IF(N636="zákl. přenesená",J636,0)</f>
        <v>0</v>
      </c>
      <c r="BH636" s="232">
        <f>IF(N636="sníž. přenesená",J636,0)</f>
        <v>0</v>
      </c>
      <c r="BI636" s="232">
        <f>IF(N636="nulová",J636,0)</f>
        <v>0</v>
      </c>
      <c r="BJ636" s="24" t="s">
        <v>24</v>
      </c>
      <c r="BK636" s="232">
        <f>ROUND(I636*H636,2)</f>
        <v>0</v>
      </c>
      <c r="BL636" s="24" t="s">
        <v>239</v>
      </c>
      <c r="BM636" s="24" t="s">
        <v>1526</v>
      </c>
    </row>
    <row r="637" spans="2:47" s="1" customFormat="1" ht="13.5">
      <c r="B637" s="46"/>
      <c r="C637" s="74"/>
      <c r="D637" s="235" t="s">
        <v>378</v>
      </c>
      <c r="E637" s="74"/>
      <c r="F637" s="276" t="s">
        <v>379</v>
      </c>
      <c r="G637" s="74"/>
      <c r="H637" s="74"/>
      <c r="I637" s="191"/>
      <c r="J637" s="74"/>
      <c r="K637" s="74"/>
      <c r="L637" s="72"/>
      <c r="M637" s="277"/>
      <c r="N637" s="47"/>
      <c r="O637" s="47"/>
      <c r="P637" s="47"/>
      <c r="Q637" s="47"/>
      <c r="R637" s="47"/>
      <c r="S637" s="47"/>
      <c r="T637" s="95"/>
      <c r="AT637" s="24" t="s">
        <v>378</v>
      </c>
      <c r="AU637" s="24" t="s">
        <v>82</v>
      </c>
    </row>
    <row r="638" spans="2:51" s="12" customFormat="1" ht="13.5">
      <c r="B638" s="244"/>
      <c r="C638" s="245"/>
      <c r="D638" s="235" t="s">
        <v>162</v>
      </c>
      <c r="E638" s="246" t="s">
        <v>22</v>
      </c>
      <c r="F638" s="247" t="s">
        <v>1523</v>
      </c>
      <c r="G638" s="245"/>
      <c r="H638" s="248">
        <v>2738.45</v>
      </c>
      <c r="I638" s="249"/>
      <c r="J638" s="245"/>
      <c r="K638" s="245"/>
      <c r="L638" s="250"/>
      <c r="M638" s="251"/>
      <c r="N638" s="252"/>
      <c r="O638" s="252"/>
      <c r="P638" s="252"/>
      <c r="Q638" s="252"/>
      <c r="R638" s="252"/>
      <c r="S638" s="252"/>
      <c r="T638" s="253"/>
      <c r="AT638" s="254" t="s">
        <v>162</v>
      </c>
      <c r="AU638" s="254" t="s">
        <v>82</v>
      </c>
      <c r="AV638" s="12" t="s">
        <v>82</v>
      </c>
      <c r="AW638" s="12" t="s">
        <v>37</v>
      </c>
      <c r="AX638" s="12" t="s">
        <v>24</v>
      </c>
      <c r="AY638" s="254" t="s">
        <v>153</v>
      </c>
    </row>
    <row r="639" spans="2:65" s="1" customFormat="1" ht="16.5" customHeight="1">
      <c r="B639" s="46"/>
      <c r="C639" s="221" t="s">
        <v>786</v>
      </c>
      <c r="D639" s="221" t="s">
        <v>155</v>
      </c>
      <c r="E639" s="222" t="s">
        <v>825</v>
      </c>
      <c r="F639" s="223" t="s">
        <v>1527</v>
      </c>
      <c r="G639" s="224" t="s">
        <v>778</v>
      </c>
      <c r="H639" s="225">
        <v>1</v>
      </c>
      <c r="I639" s="226"/>
      <c r="J639" s="227">
        <f>ROUND(I639*H639,2)</f>
        <v>0</v>
      </c>
      <c r="K639" s="223" t="s">
        <v>22</v>
      </c>
      <c r="L639" s="72"/>
      <c r="M639" s="228" t="s">
        <v>22</v>
      </c>
      <c r="N639" s="229" t="s">
        <v>44</v>
      </c>
      <c r="O639" s="47"/>
      <c r="P639" s="230">
        <f>O639*H639</f>
        <v>0</v>
      </c>
      <c r="Q639" s="230">
        <v>0</v>
      </c>
      <c r="R639" s="230">
        <f>Q639*H639</f>
        <v>0</v>
      </c>
      <c r="S639" s="230">
        <v>0</v>
      </c>
      <c r="T639" s="231">
        <f>S639*H639</f>
        <v>0</v>
      </c>
      <c r="AR639" s="24" t="s">
        <v>239</v>
      </c>
      <c r="AT639" s="24" t="s">
        <v>155</v>
      </c>
      <c r="AU639" s="24" t="s">
        <v>82</v>
      </c>
      <c r="AY639" s="24" t="s">
        <v>153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24" t="s">
        <v>24</v>
      </c>
      <c r="BK639" s="232">
        <f>ROUND(I639*H639,2)</f>
        <v>0</v>
      </c>
      <c r="BL639" s="24" t="s">
        <v>239</v>
      </c>
      <c r="BM639" s="24" t="s">
        <v>1528</v>
      </c>
    </row>
    <row r="640" spans="2:65" s="1" customFormat="1" ht="16.5" customHeight="1">
      <c r="B640" s="46"/>
      <c r="C640" s="221" t="s">
        <v>790</v>
      </c>
      <c r="D640" s="221" t="s">
        <v>155</v>
      </c>
      <c r="E640" s="222" t="s">
        <v>829</v>
      </c>
      <c r="F640" s="223" t="s">
        <v>830</v>
      </c>
      <c r="G640" s="224" t="s">
        <v>158</v>
      </c>
      <c r="H640" s="225">
        <v>2489.5</v>
      </c>
      <c r="I640" s="226"/>
      <c r="J640" s="227">
        <f>ROUND(I640*H640,2)</f>
        <v>0</v>
      </c>
      <c r="K640" s="223" t="s">
        <v>22</v>
      </c>
      <c r="L640" s="72"/>
      <c r="M640" s="228" t="s">
        <v>22</v>
      </c>
      <c r="N640" s="229" t="s">
        <v>44</v>
      </c>
      <c r="O640" s="47"/>
      <c r="P640" s="230">
        <f>O640*H640</f>
        <v>0</v>
      </c>
      <c r="Q640" s="230">
        <v>0.00116</v>
      </c>
      <c r="R640" s="230">
        <f>Q640*H640</f>
        <v>2.88782</v>
      </c>
      <c r="S640" s="230">
        <v>0</v>
      </c>
      <c r="T640" s="231">
        <f>S640*H640</f>
        <v>0</v>
      </c>
      <c r="AR640" s="24" t="s">
        <v>239</v>
      </c>
      <c r="AT640" s="24" t="s">
        <v>155</v>
      </c>
      <c r="AU640" s="24" t="s">
        <v>82</v>
      </c>
      <c r="AY640" s="24" t="s">
        <v>153</v>
      </c>
      <c r="BE640" s="232">
        <f>IF(N640="základní",J640,0)</f>
        <v>0</v>
      </c>
      <c r="BF640" s="232">
        <f>IF(N640="snížená",J640,0)</f>
        <v>0</v>
      </c>
      <c r="BG640" s="232">
        <f>IF(N640="zákl. přenesená",J640,0)</f>
        <v>0</v>
      </c>
      <c r="BH640" s="232">
        <f>IF(N640="sníž. přenesená",J640,0)</f>
        <v>0</v>
      </c>
      <c r="BI640" s="232">
        <f>IF(N640="nulová",J640,0)</f>
        <v>0</v>
      </c>
      <c r="BJ640" s="24" t="s">
        <v>24</v>
      </c>
      <c r="BK640" s="232">
        <f>ROUND(I640*H640,2)</f>
        <v>0</v>
      </c>
      <c r="BL640" s="24" t="s">
        <v>239</v>
      </c>
      <c r="BM640" s="24" t="s">
        <v>1529</v>
      </c>
    </row>
    <row r="641" spans="2:51" s="12" customFormat="1" ht="13.5">
      <c r="B641" s="244"/>
      <c r="C641" s="245"/>
      <c r="D641" s="235" t="s">
        <v>162</v>
      </c>
      <c r="E641" s="246" t="s">
        <v>22</v>
      </c>
      <c r="F641" s="247" t="s">
        <v>1519</v>
      </c>
      <c r="G641" s="245"/>
      <c r="H641" s="248">
        <v>2489.5</v>
      </c>
      <c r="I641" s="249"/>
      <c r="J641" s="245"/>
      <c r="K641" s="245"/>
      <c r="L641" s="250"/>
      <c r="M641" s="251"/>
      <c r="N641" s="252"/>
      <c r="O641" s="252"/>
      <c r="P641" s="252"/>
      <c r="Q641" s="252"/>
      <c r="R641" s="252"/>
      <c r="S641" s="252"/>
      <c r="T641" s="253"/>
      <c r="AT641" s="254" t="s">
        <v>162</v>
      </c>
      <c r="AU641" s="254" t="s">
        <v>82</v>
      </c>
      <c r="AV641" s="12" t="s">
        <v>82</v>
      </c>
      <c r="AW641" s="12" t="s">
        <v>37</v>
      </c>
      <c r="AX641" s="12" t="s">
        <v>24</v>
      </c>
      <c r="AY641" s="254" t="s">
        <v>153</v>
      </c>
    </row>
    <row r="642" spans="2:63" s="10" customFormat="1" ht="29.85" customHeight="1">
      <c r="B642" s="205"/>
      <c r="C642" s="206"/>
      <c r="D642" s="207" t="s">
        <v>72</v>
      </c>
      <c r="E642" s="219" t="s">
        <v>832</v>
      </c>
      <c r="F642" s="219" t="s">
        <v>833</v>
      </c>
      <c r="G642" s="206"/>
      <c r="H642" s="206"/>
      <c r="I642" s="209"/>
      <c r="J642" s="220">
        <f>BK642</f>
        <v>0</v>
      </c>
      <c r="K642" s="206"/>
      <c r="L642" s="211"/>
      <c r="M642" s="212"/>
      <c r="N642" s="213"/>
      <c r="O642" s="213"/>
      <c r="P642" s="214">
        <f>SUM(P643:P650)</f>
        <v>0</v>
      </c>
      <c r="Q642" s="213"/>
      <c r="R642" s="214">
        <f>SUM(R643:R650)</f>
        <v>0.03477</v>
      </c>
      <c r="S642" s="213"/>
      <c r="T642" s="215">
        <f>SUM(T643:T650)</f>
        <v>0.34719</v>
      </c>
      <c r="AR642" s="216" t="s">
        <v>82</v>
      </c>
      <c r="AT642" s="217" t="s">
        <v>72</v>
      </c>
      <c r="AU642" s="217" t="s">
        <v>24</v>
      </c>
      <c r="AY642" s="216" t="s">
        <v>153</v>
      </c>
      <c r="BK642" s="218">
        <f>SUM(BK643:BK650)</f>
        <v>0</v>
      </c>
    </row>
    <row r="643" spans="2:65" s="1" customFormat="1" ht="16.5" customHeight="1">
      <c r="B643" s="46"/>
      <c r="C643" s="221" t="s">
        <v>794</v>
      </c>
      <c r="D643" s="221" t="s">
        <v>155</v>
      </c>
      <c r="E643" s="222" t="s">
        <v>1530</v>
      </c>
      <c r="F643" s="223" t="s">
        <v>1531</v>
      </c>
      <c r="G643" s="224" t="s">
        <v>290</v>
      </c>
      <c r="H643" s="225">
        <v>6</v>
      </c>
      <c r="I643" s="226"/>
      <c r="J643" s="227">
        <f>ROUND(I643*H643,2)</f>
        <v>0</v>
      </c>
      <c r="K643" s="223" t="s">
        <v>159</v>
      </c>
      <c r="L643" s="72"/>
      <c r="M643" s="228" t="s">
        <v>22</v>
      </c>
      <c r="N643" s="229" t="s">
        <v>44</v>
      </c>
      <c r="O643" s="47"/>
      <c r="P643" s="230">
        <f>O643*H643</f>
        <v>0</v>
      </c>
      <c r="Q643" s="230">
        <v>0</v>
      </c>
      <c r="R643" s="230">
        <f>Q643*H643</f>
        <v>0</v>
      </c>
      <c r="S643" s="230">
        <v>0.02011</v>
      </c>
      <c r="T643" s="231">
        <f>S643*H643</f>
        <v>0.12065999999999999</v>
      </c>
      <c r="AR643" s="24" t="s">
        <v>239</v>
      </c>
      <c r="AT643" s="24" t="s">
        <v>155</v>
      </c>
      <c r="AU643" s="24" t="s">
        <v>82</v>
      </c>
      <c r="AY643" s="24" t="s">
        <v>153</v>
      </c>
      <c r="BE643" s="232">
        <f>IF(N643="základní",J643,0)</f>
        <v>0</v>
      </c>
      <c r="BF643" s="232">
        <f>IF(N643="snížená",J643,0)</f>
        <v>0</v>
      </c>
      <c r="BG643" s="232">
        <f>IF(N643="zákl. přenesená",J643,0)</f>
        <v>0</v>
      </c>
      <c r="BH643" s="232">
        <f>IF(N643="sníž. přenesená",J643,0)</f>
        <v>0</v>
      </c>
      <c r="BI643" s="232">
        <f>IF(N643="nulová",J643,0)</f>
        <v>0</v>
      </c>
      <c r="BJ643" s="24" t="s">
        <v>24</v>
      </c>
      <c r="BK643" s="232">
        <f>ROUND(I643*H643,2)</f>
        <v>0</v>
      </c>
      <c r="BL643" s="24" t="s">
        <v>239</v>
      </c>
      <c r="BM643" s="24" t="s">
        <v>1532</v>
      </c>
    </row>
    <row r="644" spans="2:65" s="1" customFormat="1" ht="25.5" customHeight="1">
      <c r="B644" s="46"/>
      <c r="C644" s="221" t="s">
        <v>801</v>
      </c>
      <c r="D644" s="221" t="s">
        <v>155</v>
      </c>
      <c r="E644" s="222" t="s">
        <v>1533</v>
      </c>
      <c r="F644" s="223" t="s">
        <v>1534</v>
      </c>
      <c r="G644" s="224" t="s">
        <v>290</v>
      </c>
      <c r="H644" s="225">
        <v>6</v>
      </c>
      <c r="I644" s="226"/>
      <c r="J644" s="227">
        <f>ROUND(I644*H644,2)</f>
        <v>0</v>
      </c>
      <c r="K644" s="223" t="s">
        <v>159</v>
      </c>
      <c r="L644" s="72"/>
      <c r="M644" s="228" t="s">
        <v>22</v>
      </c>
      <c r="N644" s="229" t="s">
        <v>44</v>
      </c>
      <c r="O644" s="47"/>
      <c r="P644" s="230">
        <f>O644*H644</f>
        <v>0</v>
      </c>
      <c r="Q644" s="230">
        <v>0.00365</v>
      </c>
      <c r="R644" s="230">
        <f>Q644*H644</f>
        <v>0.0219</v>
      </c>
      <c r="S644" s="230">
        <v>0</v>
      </c>
      <c r="T644" s="231">
        <f>S644*H644</f>
        <v>0</v>
      </c>
      <c r="AR644" s="24" t="s">
        <v>239</v>
      </c>
      <c r="AT644" s="24" t="s">
        <v>155</v>
      </c>
      <c r="AU644" s="24" t="s">
        <v>82</v>
      </c>
      <c r="AY644" s="24" t="s">
        <v>153</v>
      </c>
      <c r="BE644" s="232">
        <f>IF(N644="základní",J644,0)</f>
        <v>0</v>
      </c>
      <c r="BF644" s="232">
        <f>IF(N644="snížená",J644,0)</f>
        <v>0</v>
      </c>
      <c r="BG644" s="232">
        <f>IF(N644="zákl. přenesená",J644,0)</f>
        <v>0</v>
      </c>
      <c r="BH644" s="232">
        <f>IF(N644="sníž. přenesená",J644,0)</f>
        <v>0</v>
      </c>
      <c r="BI644" s="232">
        <f>IF(N644="nulová",J644,0)</f>
        <v>0</v>
      </c>
      <c r="BJ644" s="24" t="s">
        <v>24</v>
      </c>
      <c r="BK644" s="232">
        <f>ROUND(I644*H644,2)</f>
        <v>0</v>
      </c>
      <c r="BL644" s="24" t="s">
        <v>239</v>
      </c>
      <c r="BM644" s="24" t="s">
        <v>1535</v>
      </c>
    </row>
    <row r="645" spans="2:65" s="1" customFormat="1" ht="25.5" customHeight="1">
      <c r="B645" s="46"/>
      <c r="C645" s="221" t="s">
        <v>808</v>
      </c>
      <c r="D645" s="221" t="s">
        <v>155</v>
      </c>
      <c r="E645" s="222" t="s">
        <v>840</v>
      </c>
      <c r="F645" s="223" t="s">
        <v>841</v>
      </c>
      <c r="G645" s="224" t="s">
        <v>290</v>
      </c>
      <c r="H645" s="225">
        <v>9</v>
      </c>
      <c r="I645" s="226"/>
      <c r="J645" s="227">
        <f>ROUND(I645*H645,2)</f>
        <v>0</v>
      </c>
      <c r="K645" s="223" t="s">
        <v>159</v>
      </c>
      <c r="L645" s="72"/>
      <c r="M645" s="228" t="s">
        <v>22</v>
      </c>
      <c r="N645" s="229" t="s">
        <v>44</v>
      </c>
      <c r="O645" s="47"/>
      <c r="P645" s="230">
        <f>O645*H645</f>
        <v>0</v>
      </c>
      <c r="Q645" s="230">
        <v>0.00143</v>
      </c>
      <c r="R645" s="230">
        <f>Q645*H645</f>
        <v>0.012870000000000001</v>
      </c>
      <c r="S645" s="230">
        <v>0</v>
      </c>
      <c r="T645" s="231">
        <f>S645*H645</f>
        <v>0</v>
      </c>
      <c r="AR645" s="24" t="s">
        <v>239</v>
      </c>
      <c r="AT645" s="24" t="s">
        <v>155</v>
      </c>
      <c r="AU645" s="24" t="s">
        <v>82</v>
      </c>
      <c r="AY645" s="24" t="s">
        <v>153</v>
      </c>
      <c r="BE645" s="232">
        <f>IF(N645="základní",J645,0)</f>
        <v>0</v>
      </c>
      <c r="BF645" s="232">
        <f>IF(N645="snížená",J645,0)</f>
        <v>0</v>
      </c>
      <c r="BG645" s="232">
        <f>IF(N645="zákl. přenesená",J645,0)</f>
        <v>0</v>
      </c>
      <c r="BH645" s="232">
        <f>IF(N645="sníž. přenesená",J645,0)</f>
        <v>0</v>
      </c>
      <c r="BI645" s="232">
        <f>IF(N645="nulová",J645,0)</f>
        <v>0</v>
      </c>
      <c r="BJ645" s="24" t="s">
        <v>24</v>
      </c>
      <c r="BK645" s="232">
        <f>ROUND(I645*H645,2)</f>
        <v>0</v>
      </c>
      <c r="BL645" s="24" t="s">
        <v>239</v>
      </c>
      <c r="BM645" s="24" t="s">
        <v>1536</v>
      </c>
    </row>
    <row r="646" spans="2:65" s="1" customFormat="1" ht="16.5" customHeight="1">
      <c r="B646" s="46"/>
      <c r="C646" s="221" t="s">
        <v>814</v>
      </c>
      <c r="D646" s="221" t="s">
        <v>155</v>
      </c>
      <c r="E646" s="222" t="s">
        <v>844</v>
      </c>
      <c r="F646" s="223" t="s">
        <v>845</v>
      </c>
      <c r="G646" s="224" t="s">
        <v>290</v>
      </c>
      <c r="H646" s="225">
        <v>9</v>
      </c>
      <c r="I646" s="226"/>
      <c r="J646" s="227">
        <f>ROUND(I646*H646,2)</f>
        <v>0</v>
      </c>
      <c r="K646" s="223" t="s">
        <v>159</v>
      </c>
      <c r="L646" s="72"/>
      <c r="M646" s="228" t="s">
        <v>22</v>
      </c>
      <c r="N646" s="229" t="s">
        <v>44</v>
      </c>
      <c r="O646" s="47"/>
      <c r="P646" s="230">
        <f>O646*H646</f>
        <v>0</v>
      </c>
      <c r="Q646" s="230">
        <v>0</v>
      </c>
      <c r="R646" s="230">
        <f>Q646*H646</f>
        <v>0</v>
      </c>
      <c r="S646" s="230">
        <v>0.02517</v>
      </c>
      <c r="T646" s="231">
        <f>S646*H646</f>
        <v>0.22653</v>
      </c>
      <c r="AR646" s="24" t="s">
        <v>239</v>
      </c>
      <c r="AT646" s="24" t="s">
        <v>155</v>
      </c>
      <c r="AU646" s="24" t="s">
        <v>82</v>
      </c>
      <c r="AY646" s="24" t="s">
        <v>153</v>
      </c>
      <c r="BE646" s="232">
        <f>IF(N646="základní",J646,0)</f>
        <v>0</v>
      </c>
      <c r="BF646" s="232">
        <f>IF(N646="snížená",J646,0)</f>
        <v>0</v>
      </c>
      <c r="BG646" s="232">
        <f>IF(N646="zákl. přenesená",J646,0)</f>
        <v>0</v>
      </c>
      <c r="BH646" s="232">
        <f>IF(N646="sníž. přenesená",J646,0)</f>
        <v>0</v>
      </c>
      <c r="BI646" s="232">
        <f>IF(N646="nulová",J646,0)</f>
        <v>0</v>
      </c>
      <c r="BJ646" s="24" t="s">
        <v>24</v>
      </c>
      <c r="BK646" s="232">
        <f>ROUND(I646*H646,2)</f>
        <v>0</v>
      </c>
      <c r="BL646" s="24" t="s">
        <v>239</v>
      </c>
      <c r="BM646" s="24" t="s">
        <v>1537</v>
      </c>
    </row>
    <row r="647" spans="2:51" s="11" customFormat="1" ht="13.5">
      <c r="B647" s="233"/>
      <c r="C647" s="234"/>
      <c r="D647" s="235" t="s">
        <v>162</v>
      </c>
      <c r="E647" s="236" t="s">
        <v>22</v>
      </c>
      <c r="F647" s="237" t="s">
        <v>887</v>
      </c>
      <c r="G647" s="234"/>
      <c r="H647" s="236" t="s">
        <v>22</v>
      </c>
      <c r="I647" s="238"/>
      <c r="J647" s="234"/>
      <c r="K647" s="234"/>
      <c r="L647" s="239"/>
      <c r="M647" s="240"/>
      <c r="N647" s="241"/>
      <c r="O647" s="241"/>
      <c r="P647" s="241"/>
      <c r="Q647" s="241"/>
      <c r="R647" s="241"/>
      <c r="S647" s="241"/>
      <c r="T647" s="242"/>
      <c r="AT647" s="243" t="s">
        <v>162</v>
      </c>
      <c r="AU647" s="243" t="s">
        <v>82</v>
      </c>
      <c r="AV647" s="11" t="s">
        <v>24</v>
      </c>
      <c r="AW647" s="11" t="s">
        <v>37</v>
      </c>
      <c r="AX647" s="11" t="s">
        <v>73</v>
      </c>
      <c r="AY647" s="243" t="s">
        <v>153</v>
      </c>
    </row>
    <row r="648" spans="2:51" s="11" customFormat="1" ht="13.5">
      <c r="B648" s="233"/>
      <c r="C648" s="234"/>
      <c r="D648" s="235" t="s">
        <v>162</v>
      </c>
      <c r="E648" s="236" t="s">
        <v>22</v>
      </c>
      <c r="F648" s="237" t="s">
        <v>848</v>
      </c>
      <c r="G648" s="234"/>
      <c r="H648" s="236" t="s">
        <v>22</v>
      </c>
      <c r="I648" s="238"/>
      <c r="J648" s="234"/>
      <c r="K648" s="234"/>
      <c r="L648" s="239"/>
      <c r="M648" s="240"/>
      <c r="N648" s="241"/>
      <c r="O648" s="241"/>
      <c r="P648" s="241"/>
      <c r="Q648" s="241"/>
      <c r="R648" s="241"/>
      <c r="S648" s="241"/>
      <c r="T648" s="242"/>
      <c r="AT648" s="243" t="s">
        <v>162</v>
      </c>
      <c r="AU648" s="243" t="s">
        <v>82</v>
      </c>
      <c r="AV648" s="11" t="s">
        <v>24</v>
      </c>
      <c r="AW648" s="11" t="s">
        <v>37</v>
      </c>
      <c r="AX648" s="11" t="s">
        <v>73</v>
      </c>
      <c r="AY648" s="243" t="s">
        <v>153</v>
      </c>
    </row>
    <row r="649" spans="2:51" s="12" customFormat="1" ht="13.5">
      <c r="B649" s="244"/>
      <c r="C649" s="245"/>
      <c r="D649" s="235" t="s">
        <v>162</v>
      </c>
      <c r="E649" s="246" t="s">
        <v>22</v>
      </c>
      <c r="F649" s="247" t="s">
        <v>204</v>
      </c>
      <c r="G649" s="245"/>
      <c r="H649" s="248">
        <v>9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AT649" s="254" t="s">
        <v>162</v>
      </c>
      <c r="AU649" s="254" t="s">
        <v>82</v>
      </c>
      <c r="AV649" s="12" t="s">
        <v>82</v>
      </c>
      <c r="AW649" s="12" t="s">
        <v>37</v>
      </c>
      <c r="AX649" s="12" t="s">
        <v>24</v>
      </c>
      <c r="AY649" s="254" t="s">
        <v>153</v>
      </c>
    </row>
    <row r="650" spans="2:65" s="1" customFormat="1" ht="16.5" customHeight="1">
      <c r="B650" s="46"/>
      <c r="C650" s="221" t="s">
        <v>819</v>
      </c>
      <c r="D650" s="221" t="s">
        <v>155</v>
      </c>
      <c r="E650" s="222" t="s">
        <v>850</v>
      </c>
      <c r="F650" s="223" t="s">
        <v>1538</v>
      </c>
      <c r="G650" s="224" t="s">
        <v>778</v>
      </c>
      <c r="H650" s="225">
        <v>1</v>
      </c>
      <c r="I650" s="226"/>
      <c r="J650" s="227">
        <f>ROUND(I650*H650,2)</f>
        <v>0</v>
      </c>
      <c r="K650" s="223" t="s">
        <v>22</v>
      </c>
      <c r="L650" s="72"/>
      <c r="M650" s="228" t="s">
        <v>22</v>
      </c>
      <c r="N650" s="229" t="s">
        <v>44</v>
      </c>
      <c r="O650" s="47"/>
      <c r="P650" s="230">
        <f>O650*H650</f>
        <v>0</v>
      </c>
      <c r="Q650" s="230">
        <v>0</v>
      </c>
      <c r="R650" s="230">
        <f>Q650*H650</f>
        <v>0</v>
      </c>
      <c r="S650" s="230">
        <v>0</v>
      </c>
      <c r="T650" s="231">
        <f>S650*H650</f>
        <v>0</v>
      </c>
      <c r="AR650" s="24" t="s">
        <v>239</v>
      </c>
      <c r="AT650" s="24" t="s">
        <v>155</v>
      </c>
      <c r="AU650" s="24" t="s">
        <v>82</v>
      </c>
      <c r="AY650" s="24" t="s">
        <v>153</v>
      </c>
      <c r="BE650" s="232">
        <f>IF(N650="základní",J650,0)</f>
        <v>0</v>
      </c>
      <c r="BF650" s="232">
        <f>IF(N650="snížená",J650,0)</f>
        <v>0</v>
      </c>
      <c r="BG650" s="232">
        <f>IF(N650="zákl. přenesená",J650,0)</f>
        <v>0</v>
      </c>
      <c r="BH650" s="232">
        <f>IF(N650="sníž. přenesená",J650,0)</f>
        <v>0</v>
      </c>
      <c r="BI650" s="232">
        <f>IF(N650="nulová",J650,0)</f>
        <v>0</v>
      </c>
      <c r="BJ650" s="24" t="s">
        <v>24</v>
      </c>
      <c r="BK650" s="232">
        <f>ROUND(I650*H650,2)</f>
        <v>0</v>
      </c>
      <c r="BL650" s="24" t="s">
        <v>239</v>
      </c>
      <c r="BM650" s="24" t="s">
        <v>1539</v>
      </c>
    </row>
    <row r="651" spans="2:63" s="10" customFormat="1" ht="29.85" customHeight="1">
      <c r="B651" s="205"/>
      <c r="C651" s="206"/>
      <c r="D651" s="207" t="s">
        <v>72</v>
      </c>
      <c r="E651" s="219" t="s">
        <v>857</v>
      </c>
      <c r="F651" s="219" t="s">
        <v>858</v>
      </c>
      <c r="G651" s="206"/>
      <c r="H651" s="206"/>
      <c r="I651" s="209"/>
      <c r="J651" s="220">
        <f>BK651</f>
        <v>0</v>
      </c>
      <c r="K651" s="206"/>
      <c r="L651" s="211"/>
      <c r="M651" s="212"/>
      <c r="N651" s="213"/>
      <c r="O651" s="213"/>
      <c r="P651" s="214">
        <f>SUM(P652:P662)</f>
        <v>0</v>
      </c>
      <c r="Q651" s="213"/>
      <c r="R651" s="214">
        <f>SUM(R652:R662)</f>
        <v>0</v>
      </c>
      <c r="S651" s="213"/>
      <c r="T651" s="215">
        <f>SUM(T652:T662)</f>
        <v>0</v>
      </c>
      <c r="AR651" s="216" t="s">
        <v>82</v>
      </c>
      <c r="AT651" s="217" t="s">
        <v>72</v>
      </c>
      <c r="AU651" s="217" t="s">
        <v>24</v>
      </c>
      <c r="AY651" s="216" t="s">
        <v>153</v>
      </c>
      <c r="BK651" s="218">
        <f>SUM(BK652:BK662)</f>
        <v>0</v>
      </c>
    </row>
    <row r="652" spans="2:65" s="1" customFormat="1" ht="16.5" customHeight="1">
      <c r="B652" s="46"/>
      <c r="C652" s="221" t="s">
        <v>824</v>
      </c>
      <c r="D652" s="221" t="s">
        <v>155</v>
      </c>
      <c r="E652" s="222" t="s">
        <v>860</v>
      </c>
      <c r="F652" s="223" t="s">
        <v>861</v>
      </c>
      <c r="G652" s="224" t="s">
        <v>158</v>
      </c>
      <c r="H652" s="225">
        <v>102.72</v>
      </c>
      <c r="I652" s="226"/>
      <c r="J652" s="227">
        <f>ROUND(I652*H652,2)</f>
        <v>0</v>
      </c>
      <c r="K652" s="223" t="s">
        <v>22</v>
      </c>
      <c r="L652" s="72"/>
      <c r="M652" s="228" t="s">
        <v>22</v>
      </c>
      <c r="N652" s="229" t="s">
        <v>44</v>
      </c>
      <c r="O652" s="47"/>
      <c r="P652" s="230">
        <f>O652*H652</f>
        <v>0</v>
      </c>
      <c r="Q652" s="230">
        <v>0</v>
      </c>
      <c r="R652" s="230">
        <f>Q652*H652</f>
        <v>0</v>
      </c>
      <c r="S652" s="230">
        <v>0</v>
      </c>
      <c r="T652" s="231">
        <f>S652*H652</f>
        <v>0</v>
      </c>
      <c r="AR652" s="24" t="s">
        <v>239</v>
      </c>
      <c r="AT652" s="24" t="s">
        <v>155</v>
      </c>
      <c r="AU652" s="24" t="s">
        <v>82</v>
      </c>
      <c r="AY652" s="24" t="s">
        <v>153</v>
      </c>
      <c r="BE652" s="232">
        <f>IF(N652="základní",J652,0)</f>
        <v>0</v>
      </c>
      <c r="BF652" s="232">
        <f>IF(N652="snížená",J652,0)</f>
        <v>0</v>
      </c>
      <c r="BG652" s="232">
        <f>IF(N652="zákl. přenesená",J652,0)</f>
        <v>0</v>
      </c>
      <c r="BH652" s="232">
        <f>IF(N652="sníž. přenesená",J652,0)</f>
        <v>0</v>
      </c>
      <c r="BI652" s="232">
        <f>IF(N652="nulová",J652,0)</f>
        <v>0</v>
      </c>
      <c r="BJ652" s="24" t="s">
        <v>24</v>
      </c>
      <c r="BK652" s="232">
        <f>ROUND(I652*H652,2)</f>
        <v>0</v>
      </c>
      <c r="BL652" s="24" t="s">
        <v>239</v>
      </c>
      <c r="BM652" s="24" t="s">
        <v>1540</v>
      </c>
    </row>
    <row r="653" spans="2:51" s="11" customFormat="1" ht="13.5">
      <c r="B653" s="233"/>
      <c r="C653" s="234"/>
      <c r="D653" s="235" t="s">
        <v>162</v>
      </c>
      <c r="E653" s="236" t="s">
        <v>22</v>
      </c>
      <c r="F653" s="237" t="s">
        <v>1541</v>
      </c>
      <c r="G653" s="234"/>
      <c r="H653" s="236" t="s">
        <v>22</v>
      </c>
      <c r="I653" s="238"/>
      <c r="J653" s="234"/>
      <c r="K653" s="234"/>
      <c r="L653" s="239"/>
      <c r="M653" s="240"/>
      <c r="N653" s="241"/>
      <c r="O653" s="241"/>
      <c r="P653" s="241"/>
      <c r="Q653" s="241"/>
      <c r="R653" s="241"/>
      <c r="S653" s="241"/>
      <c r="T653" s="242"/>
      <c r="AT653" s="243" t="s">
        <v>162</v>
      </c>
      <c r="AU653" s="243" t="s">
        <v>82</v>
      </c>
      <c r="AV653" s="11" t="s">
        <v>24</v>
      </c>
      <c r="AW653" s="11" t="s">
        <v>37</v>
      </c>
      <c r="AX653" s="11" t="s">
        <v>73</v>
      </c>
      <c r="AY653" s="243" t="s">
        <v>153</v>
      </c>
    </row>
    <row r="654" spans="2:51" s="11" customFormat="1" ht="13.5">
      <c r="B654" s="233"/>
      <c r="C654" s="234"/>
      <c r="D654" s="235" t="s">
        <v>162</v>
      </c>
      <c r="E654" s="236" t="s">
        <v>22</v>
      </c>
      <c r="F654" s="237" t="s">
        <v>1504</v>
      </c>
      <c r="G654" s="234"/>
      <c r="H654" s="236" t="s">
        <v>22</v>
      </c>
      <c r="I654" s="238"/>
      <c r="J654" s="234"/>
      <c r="K654" s="234"/>
      <c r="L654" s="239"/>
      <c r="M654" s="240"/>
      <c r="N654" s="241"/>
      <c r="O654" s="241"/>
      <c r="P654" s="241"/>
      <c r="Q654" s="241"/>
      <c r="R654" s="241"/>
      <c r="S654" s="241"/>
      <c r="T654" s="242"/>
      <c r="AT654" s="243" t="s">
        <v>162</v>
      </c>
      <c r="AU654" s="243" t="s">
        <v>82</v>
      </c>
      <c r="AV654" s="11" t="s">
        <v>24</v>
      </c>
      <c r="AW654" s="11" t="s">
        <v>37</v>
      </c>
      <c r="AX654" s="11" t="s">
        <v>73</v>
      </c>
      <c r="AY654" s="243" t="s">
        <v>153</v>
      </c>
    </row>
    <row r="655" spans="2:51" s="11" customFormat="1" ht="13.5">
      <c r="B655" s="233"/>
      <c r="C655" s="234"/>
      <c r="D655" s="235" t="s">
        <v>162</v>
      </c>
      <c r="E655" s="236" t="s">
        <v>22</v>
      </c>
      <c r="F655" s="237" t="s">
        <v>1542</v>
      </c>
      <c r="G655" s="234"/>
      <c r="H655" s="236" t="s">
        <v>22</v>
      </c>
      <c r="I655" s="238"/>
      <c r="J655" s="234"/>
      <c r="K655" s="234"/>
      <c r="L655" s="239"/>
      <c r="M655" s="240"/>
      <c r="N655" s="241"/>
      <c r="O655" s="241"/>
      <c r="P655" s="241"/>
      <c r="Q655" s="241"/>
      <c r="R655" s="241"/>
      <c r="S655" s="241"/>
      <c r="T655" s="242"/>
      <c r="AT655" s="243" t="s">
        <v>162</v>
      </c>
      <c r="AU655" s="243" t="s">
        <v>82</v>
      </c>
      <c r="AV655" s="11" t="s">
        <v>24</v>
      </c>
      <c r="AW655" s="11" t="s">
        <v>37</v>
      </c>
      <c r="AX655" s="11" t="s">
        <v>73</v>
      </c>
      <c r="AY655" s="243" t="s">
        <v>153</v>
      </c>
    </row>
    <row r="656" spans="2:51" s="12" customFormat="1" ht="13.5">
      <c r="B656" s="244"/>
      <c r="C656" s="245"/>
      <c r="D656" s="235" t="s">
        <v>162</v>
      </c>
      <c r="E656" s="246" t="s">
        <v>22</v>
      </c>
      <c r="F656" s="247" t="s">
        <v>1543</v>
      </c>
      <c r="G656" s="245"/>
      <c r="H656" s="248">
        <v>102.72</v>
      </c>
      <c r="I656" s="249"/>
      <c r="J656" s="245"/>
      <c r="K656" s="245"/>
      <c r="L656" s="250"/>
      <c r="M656" s="251"/>
      <c r="N656" s="252"/>
      <c r="O656" s="252"/>
      <c r="P656" s="252"/>
      <c r="Q656" s="252"/>
      <c r="R656" s="252"/>
      <c r="S656" s="252"/>
      <c r="T656" s="253"/>
      <c r="AT656" s="254" t="s">
        <v>162</v>
      </c>
      <c r="AU656" s="254" t="s">
        <v>82</v>
      </c>
      <c r="AV656" s="12" t="s">
        <v>82</v>
      </c>
      <c r="AW656" s="12" t="s">
        <v>37</v>
      </c>
      <c r="AX656" s="12" t="s">
        <v>24</v>
      </c>
      <c r="AY656" s="254" t="s">
        <v>153</v>
      </c>
    </row>
    <row r="657" spans="2:65" s="1" customFormat="1" ht="25.5" customHeight="1">
      <c r="B657" s="46"/>
      <c r="C657" s="221" t="s">
        <v>828</v>
      </c>
      <c r="D657" s="221" t="s">
        <v>155</v>
      </c>
      <c r="E657" s="222" t="s">
        <v>1544</v>
      </c>
      <c r="F657" s="223" t="s">
        <v>1545</v>
      </c>
      <c r="G657" s="224" t="s">
        <v>187</v>
      </c>
      <c r="H657" s="225">
        <v>221.3</v>
      </c>
      <c r="I657" s="226"/>
      <c r="J657" s="227">
        <f>ROUND(I657*H657,2)</f>
        <v>0</v>
      </c>
      <c r="K657" s="223" t="s">
        <v>22</v>
      </c>
      <c r="L657" s="72"/>
      <c r="M657" s="228" t="s">
        <v>22</v>
      </c>
      <c r="N657" s="229" t="s">
        <v>44</v>
      </c>
      <c r="O657" s="47"/>
      <c r="P657" s="230">
        <f>O657*H657</f>
        <v>0</v>
      </c>
      <c r="Q657" s="230">
        <v>0</v>
      </c>
      <c r="R657" s="230">
        <f>Q657*H657</f>
        <v>0</v>
      </c>
      <c r="S657" s="230">
        <v>0</v>
      </c>
      <c r="T657" s="231">
        <f>S657*H657</f>
        <v>0</v>
      </c>
      <c r="AR657" s="24" t="s">
        <v>867</v>
      </c>
      <c r="AT657" s="24" t="s">
        <v>155</v>
      </c>
      <c r="AU657" s="24" t="s">
        <v>82</v>
      </c>
      <c r="AY657" s="24" t="s">
        <v>153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24" t="s">
        <v>24</v>
      </c>
      <c r="BK657" s="232">
        <f>ROUND(I657*H657,2)</f>
        <v>0</v>
      </c>
      <c r="BL657" s="24" t="s">
        <v>867</v>
      </c>
      <c r="BM657" s="24" t="s">
        <v>1546</v>
      </c>
    </row>
    <row r="658" spans="2:51" s="11" customFormat="1" ht="13.5">
      <c r="B658" s="233"/>
      <c r="C658" s="234"/>
      <c r="D658" s="235" t="s">
        <v>162</v>
      </c>
      <c r="E658" s="236" t="s">
        <v>22</v>
      </c>
      <c r="F658" s="237" t="s">
        <v>1547</v>
      </c>
      <c r="G658" s="234"/>
      <c r="H658" s="236" t="s">
        <v>22</v>
      </c>
      <c r="I658" s="238"/>
      <c r="J658" s="234"/>
      <c r="K658" s="234"/>
      <c r="L658" s="239"/>
      <c r="M658" s="240"/>
      <c r="N658" s="241"/>
      <c r="O658" s="241"/>
      <c r="P658" s="241"/>
      <c r="Q658" s="241"/>
      <c r="R658" s="241"/>
      <c r="S658" s="241"/>
      <c r="T658" s="242"/>
      <c r="AT658" s="243" t="s">
        <v>162</v>
      </c>
      <c r="AU658" s="243" t="s">
        <v>82</v>
      </c>
      <c r="AV658" s="11" t="s">
        <v>24</v>
      </c>
      <c r="AW658" s="11" t="s">
        <v>37</v>
      </c>
      <c r="AX658" s="11" t="s">
        <v>73</v>
      </c>
      <c r="AY658" s="243" t="s">
        <v>153</v>
      </c>
    </row>
    <row r="659" spans="2:51" s="11" customFormat="1" ht="13.5">
      <c r="B659" s="233"/>
      <c r="C659" s="234"/>
      <c r="D659" s="235" t="s">
        <v>162</v>
      </c>
      <c r="E659" s="236" t="s">
        <v>22</v>
      </c>
      <c r="F659" s="237" t="s">
        <v>1548</v>
      </c>
      <c r="G659" s="234"/>
      <c r="H659" s="236" t="s">
        <v>22</v>
      </c>
      <c r="I659" s="238"/>
      <c r="J659" s="234"/>
      <c r="K659" s="234"/>
      <c r="L659" s="239"/>
      <c r="M659" s="240"/>
      <c r="N659" s="241"/>
      <c r="O659" s="241"/>
      <c r="P659" s="241"/>
      <c r="Q659" s="241"/>
      <c r="R659" s="241"/>
      <c r="S659" s="241"/>
      <c r="T659" s="242"/>
      <c r="AT659" s="243" t="s">
        <v>162</v>
      </c>
      <c r="AU659" s="243" t="s">
        <v>82</v>
      </c>
      <c r="AV659" s="11" t="s">
        <v>24</v>
      </c>
      <c r="AW659" s="11" t="s">
        <v>37</v>
      </c>
      <c r="AX659" s="11" t="s">
        <v>73</v>
      </c>
      <c r="AY659" s="243" t="s">
        <v>153</v>
      </c>
    </row>
    <row r="660" spans="2:51" s="11" customFormat="1" ht="13.5">
      <c r="B660" s="233"/>
      <c r="C660" s="234"/>
      <c r="D660" s="235" t="s">
        <v>162</v>
      </c>
      <c r="E660" s="236" t="s">
        <v>22</v>
      </c>
      <c r="F660" s="237" t="s">
        <v>1549</v>
      </c>
      <c r="G660" s="234"/>
      <c r="H660" s="236" t="s">
        <v>22</v>
      </c>
      <c r="I660" s="238"/>
      <c r="J660" s="234"/>
      <c r="K660" s="234"/>
      <c r="L660" s="239"/>
      <c r="M660" s="240"/>
      <c r="N660" s="241"/>
      <c r="O660" s="241"/>
      <c r="P660" s="241"/>
      <c r="Q660" s="241"/>
      <c r="R660" s="241"/>
      <c r="S660" s="241"/>
      <c r="T660" s="242"/>
      <c r="AT660" s="243" t="s">
        <v>162</v>
      </c>
      <c r="AU660" s="243" t="s">
        <v>82</v>
      </c>
      <c r="AV660" s="11" t="s">
        <v>24</v>
      </c>
      <c r="AW660" s="11" t="s">
        <v>37</v>
      </c>
      <c r="AX660" s="11" t="s">
        <v>73</v>
      </c>
      <c r="AY660" s="243" t="s">
        <v>153</v>
      </c>
    </row>
    <row r="661" spans="2:51" s="12" customFormat="1" ht="13.5">
      <c r="B661" s="244"/>
      <c r="C661" s="245"/>
      <c r="D661" s="235" t="s">
        <v>162</v>
      </c>
      <c r="E661" s="246" t="s">
        <v>22</v>
      </c>
      <c r="F661" s="247" t="s">
        <v>1506</v>
      </c>
      <c r="G661" s="245"/>
      <c r="H661" s="248">
        <v>221.3</v>
      </c>
      <c r="I661" s="249"/>
      <c r="J661" s="245"/>
      <c r="K661" s="245"/>
      <c r="L661" s="250"/>
      <c r="M661" s="251"/>
      <c r="N661" s="252"/>
      <c r="O661" s="252"/>
      <c r="P661" s="252"/>
      <c r="Q661" s="252"/>
      <c r="R661" s="252"/>
      <c r="S661" s="252"/>
      <c r="T661" s="253"/>
      <c r="AT661" s="254" t="s">
        <v>162</v>
      </c>
      <c r="AU661" s="254" t="s">
        <v>82</v>
      </c>
      <c r="AV661" s="12" t="s">
        <v>82</v>
      </c>
      <c r="AW661" s="12" t="s">
        <v>37</v>
      </c>
      <c r="AX661" s="12" t="s">
        <v>24</v>
      </c>
      <c r="AY661" s="254" t="s">
        <v>153</v>
      </c>
    </row>
    <row r="662" spans="2:65" s="1" customFormat="1" ht="16.5" customHeight="1">
      <c r="B662" s="46"/>
      <c r="C662" s="221" t="s">
        <v>834</v>
      </c>
      <c r="D662" s="221" t="s">
        <v>155</v>
      </c>
      <c r="E662" s="222" t="s">
        <v>872</v>
      </c>
      <c r="F662" s="223" t="s">
        <v>1550</v>
      </c>
      <c r="G662" s="224" t="s">
        <v>778</v>
      </c>
      <c r="H662" s="225">
        <v>1</v>
      </c>
      <c r="I662" s="226"/>
      <c r="J662" s="227">
        <f>ROUND(I662*H662,2)</f>
        <v>0</v>
      </c>
      <c r="K662" s="223" t="s">
        <v>22</v>
      </c>
      <c r="L662" s="72"/>
      <c r="M662" s="228" t="s">
        <v>22</v>
      </c>
      <c r="N662" s="229" t="s">
        <v>44</v>
      </c>
      <c r="O662" s="47"/>
      <c r="P662" s="230">
        <f>O662*H662</f>
        <v>0</v>
      </c>
      <c r="Q662" s="230">
        <v>0</v>
      </c>
      <c r="R662" s="230">
        <f>Q662*H662</f>
        <v>0</v>
      </c>
      <c r="S662" s="230">
        <v>0</v>
      </c>
      <c r="T662" s="231">
        <f>S662*H662</f>
        <v>0</v>
      </c>
      <c r="AR662" s="24" t="s">
        <v>867</v>
      </c>
      <c r="AT662" s="24" t="s">
        <v>155</v>
      </c>
      <c r="AU662" s="24" t="s">
        <v>82</v>
      </c>
      <c r="AY662" s="24" t="s">
        <v>153</v>
      </c>
      <c r="BE662" s="232">
        <f>IF(N662="základní",J662,0)</f>
        <v>0</v>
      </c>
      <c r="BF662" s="232">
        <f>IF(N662="snížená",J662,0)</f>
        <v>0</v>
      </c>
      <c r="BG662" s="232">
        <f>IF(N662="zákl. přenesená",J662,0)</f>
        <v>0</v>
      </c>
      <c r="BH662" s="232">
        <f>IF(N662="sníž. přenesená",J662,0)</f>
        <v>0</v>
      </c>
      <c r="BI662" s="232">
        <f>IF(N662="nulová",J662,0)</f>
        <v>0</v>
      </c>
      <c r="BJ662" s="24" t="s">
        <v>24</v>
      </c>
      <c r="BK662" s="232">
        <f>ROUND(I662*H662,2)</f>
        <v>0</v>
      </c>
      <c r="BL662" s="24" t="s">
        <v>867</v>
      </c>
      <c r="BM662" s="24" t="s">
        <v>1551</v>
      </c>
    </row>
    <row r="663" spans="2:63" s="10" customFormat="1" ht="29.85" customHeight="1">
      <c r="B663" s="205"/>
      <c r="C663" s="206"/>
      <c r="D663" s="207" t="s">
        <v>72</v>
      </c>
      <c r="E663" s="219" t="s">
        <v>875</v>
      </c>
      <c r="F663" s="219" t="s">
        <v>876</v>
      </c>
      <c r="G663" s="206"/>
      <c r="H663" s="206"/>
      <c r="I663" s="209"/>
      <c r="J663" s="220">
        <f>BK663</f>
        <v>0</v>
      </c>
      <c r="K663" s="206"/>
      <c r="L663" s="211"/>
      <c r="M663" s="212"/>
      <c r="N663" s="213"/>
      <c r="O663" s="213"/>
      <c r="P663" s="214">
        <f>SUM(P664:P748)</f>
        <v>0</v>
      </c>
      <c r="Q663" s="213"/>
      <c r="R663" s="214">
        <f>SUM(R664:R748)</f>
        <v>3.3181374999999997</v>
      </c>
      <c r="S663" s="213"/>
      <c r="T663" s="215">
        <f>SUM(T664:T748)</f>
        <v>3.67009</v>
      </c>
      <c r="AR663" s="216" t="s">
        <v>82</v>
      </c>
      <c r="AT663" s="217" t="s">
        <v>72</v>
      </c>
      <c r="AU663" s="217" t="s">
        <v>24</v>
      </c>
      <c r="AY663" s="216" t="s">
        <v>153</v>
      </c>
      <c r="BK663" s="218">
        <f>SUM(BK664:BK748)</f>
        <v>0</v>
      </c>
    </row>
    <row r="664" spans="2:65" s="1" customFormat="1" ht="16.5" customHeight="1">
      <c r="B664" s="46"/>
      <c r="C664" s="221" t="s">
        <v>839</v>
      </c>
      <c r="D664" s="221" t="s">
        <v>155</v>
      </c>
      <c r="E664" s="222" t="s">
        <v>1552</v>
      </c>
      <c r="F664" s="223" t="s">
        <v>1553</v>
      </c>
      <c r="G664" s="224" t="s">
        <v>640</v>
      </c>
      <c r="H664" s="225">
        <v>8</v>
      </c>
      <c r="I664" s="226"/>
      <c r="J664" s="227">
        <f>ROUND(I664*H664,2)</f>
        <v>0</v>
      </c>
      <c r="K664" s="223" t="s">
        <v>22</v>
      </c>
      <c r="L664" s="72"/>
      <c r="M664" s="228" t="s">
        <v>22</v>
      </c>
      <c r="N664" s="229" t="s">
        <v>44</v>
      </c>
      <c r="O664" s="47"/>
      <c r="P664" s="230">
        <f>O664*H664</f>
        <v>0</v>
      </c>
      <c r="Q664" s="230">
        <v>0</v>
      </c>
      <c r="R664" s="230">
        <f>Q664*H664</f>
        <v>0</v>
      </c>
      <c r="S664" s="230">
        <v>0</v>
      </c>
      <c r="T664" s="231">
        <f>S664*H664</f>
        <v>0</v>
      </c>
      <c r="AR664" s="24" t="s">
        <v>239</v>
      </c>
      <c r="AT664" s="24" t="s">
        <v>155</v>
      </c>
      <c r="AU664" s="24" t="s">
        <v>82</v>
      </c>
      <c r="AY664" s="24" t="s">
        <v>153</v>
      </c>
      <c r="BE664" s="232">
        <f>IF(N664="základní",J664,0)</f>
        <v>0</v>
      </c>
      <c r="BF664" s="232">
        <f>IF(N664="snížená",J664,0)</f>
        <v>0</v>
      </c>
      <c r="BG664" s="232">
        <f>IF(N664="zákl. přenesená",J664,0)</f>
        <v>0</v>
      </c>
      <c r="BH664" s="232">
        <f>IF(N664="sníž. přenesená",J664,0)</f>
        <v>0</v>
      </c>
      <c r="BI664" s="232">
        <f>IF(N664="nulová",J664,0)</f>
        <v>0</v>
      </c>
      <c r="BJ664" s="24" t="s">
        <v>24</v>
      </c>
      <c r="BK664" s="232">
        <f>ROUND(I664*H664,2)</f>
        <v>0</v>
      </c>
      <c r="BL664" s="24" t="s">
        <v>239</v>
      </c>
      <c r="BM664" s="24" t="s">
        <v>1554</v>
      </c>
    </row>
    <row r="665" spans="2:51" s="11" customFormat="1" ht="13.5">
      <c r="B665" s="233"/>
      <c r="C665" s="234"/>
      <c r="D665" s="235" t="s">
        <v>162</v>
      </c>
      <c r="E665" s="236" t="s">
        <v>22</v>
      </c>
      <c r="F665" s="237" t="s">
        <v>1555</v>
      </c>
      <c r="G665" s="234"/>
      <c r="H665" s="236" t="s">
        <v>22</v>
      </c>
      <c r="I665" s="238"/>
      <c r="J665" s="234"/>
      <c r="K665" s="234"/>
      <c r="L665" s="239"/>
      <c r="M665" s="240"/>
      <c r="N665" s="241"/>
      <c r="O665" s="241"/>
      <c r="P665" s="241"/>
      <c r="Q665" s="241"/>
      <c r="R665" s="241"/>
      <c r="S665" s="241"/>
      <c r="T665" s="242"/>
      <c r="AT665" s="243" t="s">
        <v>162</v>
      </c>
      <c r="AU665" s="243" t="s">
        <v>82</v>
      </c>
      <c r="AV665" s="11" t="s">
        <v>24</v>
      </c>
      <c r="AW665" s="11" t="s">
        <v>37</v>
      </c>
      <c r="AX665" s="11" t="s">
        <v>73</v>
      </c>
      <c r="AY665" s="243" t="s">
        <v>153</v>
      </c>
    </row>
    <row r="666" spans="2:51" s="11" customFormat="1" ht="13.5">
      <c r="B666" s="233"/>
      <c r="C666" s="234"/>
      <c r="D666" s="235" t="s">
        <v>162</v>
      </c>
      <c r="E666" s="236" t="s">
        <v>22</v>
      </c>
      <c r="F666" s="237" t="s">
        <v>1556</v>
      </c>
      <c r="G666" s="234"/>
      <c r="H666" s="236" t="s">
        <v>22</v>
      </c>
      <c r="I666" s="238"/>
      <c r="J666" s="234"/>
      <c r="K666" s="234"/>
      <c r="L666" s="239"/>
      <c r="M666" s="240"/>
      <c r="N666" s="241"/>
      <c r="O666" s="241"/>
      <c r="P666" s="241"/>
      <c r="Q666" s="241"/>
      <c r="R666" s="241"/>
      <c r="S666" s="241"/>
      <c r="T666" s="242"/>
      <c r="AT666" s="243" t="s">
        <v>162</v>
      </c>
      <c r="AU666" s="243" t="s">
        <v>82</v>
      </c>
      <c r="AV666" s="11" t="s">
        <v>24</v>
      </c>
      <c r="AW666" s="11" t="s">
        <v>37</v>
      </c>
      <c r="AX666" s="11" t="s">
        <v>73</v>
      </c>
      <c r="AY666" s="243" t="s">
        <v>153</v>
      </c>
    </row>
    <row r="667" spans="2:51" s="12" customFormat="1" ht="13.5">
      <c r="B667" s="244"/>
      <c r="C667" s="245"/>
      <c r="D667" s="235" t="s">
        <v>162</v>
      </c>
      <c r="E667" s="246" t="s">
        <v>22</v>
      </c>
      <c r="F667" s="247" t="s">
        <v>199</v>
      </c>
      <c r="G667" s="245"/>
      <c r="H667" s="248">
        <v>8</v>
      </c>
      <c r="I667" s="249"/>
      <c r="J667" s="245"/>
      <c r="K667" s="245"/>
      <c r="L667" s="250"/>
      <c r="M667" s="251"/>
      <c r="N667" s="252"/>
      <c r="O667" s="252"/>
      <c r="P667" s="252"/>
      <c r="Q667" s="252"/>
      <c r="R667" s="252"/>
      <c r="S667" s="252"/>
      <c r="T667" s="253"/>
      <c r="AT667" s="254" t="s">
        <v>162</v>
      </c>
      <c r="AU667" s="254" t="s">
        <v>82</v>
      </c>
      <c r="AV667" s="12" t="s">
        <v>82</v>
      </c>
      <c r="AW667" s="12" t="s">
        <v>37</v>
      </c>
      <c r="AX667" s="12" t="s">
        <v>24</v>
      </c>
      <c r="AY667" s="254" t="s">
        <v>153</v>
      </c>
    </row>
    <row r="668" spans="2:65" s="1" customFormat="1" ht="16.5" customHeight="1">
      <c r="B668" s="46"/>
      <c r="C668" s="221" t="s">
        <v>843</v>
      </c>
      <c r="D668" s="221" t="s">
        <v>155</v>
      </c>
      <c r="E668" s="222" t="s">
        <v>878</v>
      </c>
      <c r="F668" s="223" t="s">
        <v>879</v>
      </c>
      <c r="G668" s="224" t="s">
        <v>158</v>
      </c>
      <c r="H668" s="225">
        <v>30</v>
      </c>
      <c r="I668" s="226"/>
      <c r="J668" s="227">
        <f>ROUND(I668*H668,2)</f>
        <v>0</v>
      </c>
      <c r="K668" s="223" t="s">
        <v>159</v>
      </c>
      <c r="L668" s="72"/>
      <c r="M668" s="228" t="s">
        <v>22</v>
      </c>
      <c r="N668" s="229" t="s">
        <v>44</v>
      </c>
      <c r="O668" s="47"/>
      <c r="P668" s="230">
        <f>O668*H668</f>
        <v>0</v>
      </c>
      <c r="Q668" s="230">
        <v>0</v>
      </c>
      <c r="R668" s="230">
        <f>Q668*H668</f>
        <v>0</v>
      </c>
      <c r="S668" s="230">
        <v>0.00594</v>
      </c>
      <c r="T668" s="231">
        <f>S668*H668</f>
        <v>0.1782</v>
      </c>
      <c r="AR668" s="24" t="s">
        <v>239</v>
      </c>
      <c r="AT668" s="24" t="s">
        <v>155</v>
      </c>
      <c r="AU668" s="24" t="s">
        <v>82</v>
      </c>
      <c r="AY668" s="24" t="s">
        <v>153</v>
      </c>
      <c r="BE668" s="232">
        <f>IF(N668="základní",J668,0)</f>
        <v>0</v>
      </c>
      <c r="BF668" s="232">
        <f>IF(N668="snížená",J668,0)</f>
        <v>0</v>
      </c>
      <c r="BG668" s="232">
        <f>IF(N668="zákl. přenesená",J668,0)</f>
        <v>0</v>
      </c>
      <c r="BH668" s="232">
        <f>IF(N668="sníž. přenesená",J668,0)</f>
        <v>0</v>
      </c>
      <c r="BI668" s="232">
        <f>IF(N668="nulová",J668,0)</f>
        <v>0</v>
      </c>
      <c r="BJ668" s="24" t="s">
        <v>24</v>
      </c>
      <c r="BK668" s="232">
        <f>ROUND(I668*H668,2)</f>
        <v>0</v>
      </c>
      <c r="BL668" s="24" t="s">
        <v>239</v>
      </c>
      <c r="BM668" s="24" t="s">
        <v>1557</v>
      </c>
    </row>
    <row r="669" spans="2:51" s="11" customFormat="1" ht="13.5">
      <c r="B669" s="233"/>
      <c r="C669" s="234"/>
      <c r="D669" s="235" t="s">
        <v>162</v>
      </c>
      <c r="E669" s="236" t="s">
        <v>22</v>
      </c>
      <c r="F669" s="237" t="s">
        <v>1558</v>
      </c>
      <c r="G669" s="234"/>
      <c r="H669" s="236" t="s">
        <v>22</v>
      </c>
      <c r="I669" s="238"/>
      <c r="J669" s="234"/>
      <c r="K669" s="234"/>
      <c r="L669" s="239"/>
      <c r="M669" s="240"/>
      <c r="N669" s="241"/>
      <c r="O669" s="241"/>
      <c r="P669" s="241"/>
      <c r="Q669" s="241"/>
      <c r="R669" s="241"/>
      <c r="S669" s="241"/>
      <c r="T669" s="242"/>
      <c r="AT669" s="243" t="s">
        <v>162</v>
      </c>
      <c r="AU669" s="243" t="s">
        <v>82</v>
      </c>
      <c r="AV669" s="11" t="s">
        <v>24</v>
      </c>
      <c r="AW669" s="11" t="s">
        <v>37</v>
      </c>
      <c r="AX669" s="11" t="s">
        <v>73</v>
      </c>
      <c r="AY669" s="243" t="s">
        <v>153</v>
      </c>
    </row>
    <row r="670" spans="2:51" s="11" customFormat="1" ht="13.5">
      <c r="B670" s="233"/>
      <c r="C670" s="234"/>
      <c r="D670" s="235" t="s">
        <v>162</v>
      </c>
      <c r="E670" s="236" t="s">
        <v>22</v>
      </c>
      <c r="F670" s="237" t="s">
        <v>1559</v>
      </c>
      <c r="G670" s="234"/>
      <c r="H670" s="236" t="s">
        <v>22</v>
      </c>
      <c r="I670" s="238"/>
      <c r="J670" s="234"/>
      <c r="K670" s="234"/>
      <c r="L670" s="239"/>
      <c r="M670" s="240"/>
      <c r="N670" s="241"/>
      <c r="O670" s="241"/>
      <c r="P670" s="241"/>
      <c r="Q670" s="241"/>
      <c r="R670" s="241"/>
      <c r="S670" s="241"/>
      <c r="T670" s="242"/>
      <c r="AT670" s="243" t="s">
        <v>162</v>
      </c>
      <c r="AU670" s="243" t="s">
        <v>82</v>
      </c>
      <c r="AV670" s="11" t="s">
        <v>24</v>
      </c>
      <c r="AW670" s="11" t="s">
        <v>37</v>
      </c>
      <c r="AX670" s="11" t="s">
        <v>73</v>
      </c>
      <c r="AY670" s="243" t="s">
        <v>153</v>
      </c>
    </row>
    <row r="671" spans="2:51" s="12" customFormat="1" ht="13.5">
      <c r="B671" s="244"/>
      <c r="C671" s="245"/>
      <c r="D671" s="235" t="s">
        <v>162</v>
      </c>
      <c r="E671" s="246" t="s">
        <v>22</v>
      </c>
      <c r="F671" s="247" t="s">
        <v>1560</v>
      </c>
      <c r="G671" s="245"/>
      <c r="H671" s="248">
        <v>30</v>
      </c>
      <c r="I671" s="249"/>
      <c r="J671" s="245"/>
      <c r="K671" s="245"/>
      <c r="L671" s="250"/>
      <c r="M671" s="251"/>
      <c r="N671" s="252"/>
      <c r="O671" s="252"/>
      <c r="P671" s="252"/>
      <c r="Q671" s="252"/>
      <c r="R671" s="252"/>
      <c r="S671" s="252"/>
      <c r="T671" s="253"/>
      <c r="AT671" s="254" t="s">
        <v>162</v>
      </c>
      <c r="AU671" s="254" t="s">
        <v>82</v>
      </c>
      <c r="AV671" s="12" t="s">
        <v>82</v>
      </c>
      <c r="AW671" s="12" t="s">
        <v>37</v>
      </c>
      <c r="AX671" s="12" t="s">
        <v>73</v>
      </c>
      <c r="AY671" s="254" t="s">
        <v>153</v>
      </c>
    </row>
    <row r="672" spans="2:51" s="11" customFormat="1" ht="13.5">
      <c r="B672" s="233"/>
      <c r="C672" s="234"/>
      <c r="D672" s="235" t="s">
        <v>162</v>
      </c>
      <c r="E672" s="236" t="s">
        <v>22</v>
      </c>
      <c r="F672" s="237" t="s">
        <v>1561</v>
      </c>
      <c r="G672" s="234"/>
      <c r="H672" s="236" t="s">
        <v>22</v>
      </c>
      <c r="I672" s="238"/>
      <c r="J672" s="234"/>
      <c r="K672" s="234"/>
      <c r="L672" s="239"/>
      <c r="M672" s="240"/>
      <c r="N672" s="241"/>
      <c r="O672" s="241"/>
      <c r="P672" s="241"/>
      <c r="Q672" s="241"/>
      <c r="R672" s="241"/>
      <c r="S672" s="241"/>
      <c r="T672" s="242"/>
      <c r="AT672" s="243" t="s">
        <v>162</v>
      </c>
      <c r="AU672" s="243" t="s">
        <v>82</v>
      </c>
      <c r="AV672" s="11" t="s">
        <v>24</v>
      </c>
      <c r="AW672" s="11" t="s">
        <v>37</v>
      </c>
      <c r="AX672" s="11" t="s">
        <v>73</v>
      </c>
      <c r="AY672" s="243" t="s">
        <v>153</v>
      </c>
    </row>
    <row r="673" spans="2:51" s="11" customFormat="1" ht="13.5">
      <c r="B673" s="233"/>
      <c r="C673" s="234"/>
      <c r="D673" s="235" t="s">
        <v>162</v>
      </c>
      <c r="E673" s="236" t="s">
        <v>22</v>
      </c>
      <c r="F673" s="237" t="s">
        <v>1562</v>
      </c>
      <c r="G673" s="234"/>
      <c r="H673" s="236" t="s">
        <v>22</v>
      </c>
      <c r="I673" s="238"/>
      <c r="J673" s="234"/>
      <c r="K673" s="234"/>
      <c r="L673" s="239"/>
      <c r="M673" s="240"/>
      <c r="N673" s="241"/>
      <c r="O673" s="241"/>
      <c r="P673" s="241"/>
      <c r="Q673" s="241"/>
      <c r="R673" s="241"/>
      <c r="S673" s="241"/>
      <c r="T673" s="242"/>
      <c r="AT673" s="243" t="s">
        <v>162</v>
      </c>
      <c r="AU673" s="243" t="s">
        <v>82</v>
      </c>
      <c r="AV673" s="11" t="s">
        <v>24</v>
      </c>
      <c r="AW673" s="11" t="s">
        <v>37</v>
      </c>
      <c r="AX673" s="11" t="s">
        <v>73</v>
      </c>
      <c r="AY673" s="243" t="s">
        <v>153</v>
      </c>
    </row>
    <row r="674" spans="2:51" s="13" customFormat="1" ht="13.5">
      <c r="B674" s="255"/>
      <c r="C674" s="256"/>
      <c r="D674" s="235" t="s">
        <v>162</v>
      </c>
      <c r="E674" s="257" t="s">
        <v>22</v>
      </c>
      <c r="F674" s="258" t="s">
        <v>172</v>
      </c>
      <c r="G674" s="256"/>
      <c r="H674" s="259">
        <v>30</v>
      </c>
      <c r="I674" s="260"/>
      <c r="J674" s="256"/>
      <c r="K674" s="256"/>
      <c r="L674" s="261"/>
      <c r="M674" s="262"/>
      <c r="N674" s="263"/>
      <c r="O674" s="263"/>
      <c r="P674" s="263"/>
      <c r="Q674" s="263"/>
      <c r="R674" s="263"/>
      <c r="S674" s="263"/>
      <c r="T674" s="264"/>
      <c r="AT674" s="265" t="s">
        <v>162</v>
      </c>
      <c r="AU674" s="265" t="s">
        <v>82</v>
      </c>
      <c r="AV674" s="13" t="s">
        <v>160</v>
      </c>
      <c r="AW674" s="13" t="s">
        <v>37</v>
      </c>
      <c r="AX674" s="13" t="s">
        <v>24</v>
      </c>
      <c r="AY674" s="265" t="s">
        <v>153</v>
      </c>
    </row>
    <row r="675" spans="2:65" s="1" customFormat="1" ht="16.5" customHeight="1">
      <c r="B675" s="46"/>
      <c r="C675" s="221" t="s">
        <v>849</v>
      </c>
      <c r="D675" s="221" t="s">
        <v>155</v>
      </c>
      <c r="E675" s="222" t="s">
        <v>884</v>
      </c>
      <c r="F675" s="223" t="s">
        <v>885</v>
      </c>
      <c r="G675" s="224" t="s">
        <v>187</v>
      </c>
      <c r="H675" s="225">
        <v>20.5</v>
      </c>
      <c r="I675" s="226"/>
      <c r="J675" s="227">
        <f>ROUND(I675*H675,2)</f>
        <v>0</v>
      </c>
      <c r="K675" s="223" t="s">
        <v>159</v>
      </c>
      <c r="L675" s="72"/>
      <c r="M675" s="228" t="s">
        <v>22</v>
      </c>
      <c r="N675" s="229" t="s">
        <v>44</v>
      </c>
      <c r="O675" s="47"/>
      <c r="P675" s="230">
        <f>O675*H675</f>
        <v>0</v>
      </c>
      <c r="Q675" s="230">
        <v>0</v>
      </c>
      <c r="R675" s="230">
        <f>Q675*H675</f>
        <v>0</v>
      </c>
      <c r="S675" s="230">
        <v>0.00177</v>
      </c>
      <c r="T675" s="231">
        <f>S675*H675</f>
        <v>0.036285000000000005</v>
      </c>
      <c r="AR675" s="24" t="s">
        <v>239</v>
      </c>
      <c r="AT675" s="24" t="s">
        <v>155</v>
      </c>
      <c r="AU675" s="24" t="s">
        <v>82</v>
      </c>
      <c r="AY675" s="24" t="s">
        <v>153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24" t="s">
        <v>24</v>
      </c>
      <c r="BK675" s="232">
        <f>ROUND(I675*H675,2)</f>
        <v>0</v>
      </c>
      <c r="BL675" s="24" t="s">
        <v>239</v>
      </c>
      <c r="BM675" s="24" t="s">
        <v>1563</v>
      </c>
    </row>
    <row r="676" spans="2:51" s="11" customFormat="1" ht="13.5">
      <c r="B676" s="233"/>
      <c r="C676" s="234"/>
      <c r="D676" s="235" t="s">
        <v>162</v>
      </c>
      <c r="E676" s="236" t="s">
        <v>22</v>
      </c>
      <c r="F676" s="237" t="s">
        <v>1558</v>
      </c>
      <c r="G676" s="234"/>
      <c r="H676" s="236" t="s">
        <v>22</v>
      </c>
      <c r="I676" s="238"/>
      <c r="J676" s="234"/>
      <c r="K676" s="234"/>
      <c r="L676" s="239"/>
      <c r="M676" s="240"/>
      <c r="N676" s="241"/>
      <c r="O676" s="241"/>
      <c r="P676" s="241"/>
      <c r="Q676" s="241"/>
      <c r="R676" s="241"/>
      <c r="S676" s="241"/>
      <c r="T676" s="242"/>
      <c r="AT676" s="243" t="s">
        <v>162</v>
      </c>
      <c r="AU676" s="243" t="s">
        <v>82</v>
      </c>
      <c r="AV676" s="11" t="s">
        <v>24</v>
      </c>
      <c r="AW676" s="11" t="s">
        <v>37</v>
      </c>
      <c r="AX676" s="11" t="s">
        <v>73</v>
      </c>
      <c r="AY676" s="243" t="s">
        <v>153</v>
      </c>
    </row>
    <row r="677" spans="2:51" s="11" customFormat="1" ht="13.5">
      <c r="B677" s="233"/>
      <c r="C677" s="234"/>
      <c r="D677" s="235" t="s">
        <v>162</v>
      </c>
      <c r="E677" s="236" t="s">
        <v>22</v>
      </c>
      <c r="F677" s="237" t="s">
        <v>1564</v>
      </c>
      <c r="G677" s="234"/>
      <c r="H677" s="236" t="s">
        <v>22</v>
      </c>
      <c r="I677" s="238"/>
      <c r="J677" s="234"/>
      <c r="K677" s="234"/>
      <c r="L677" s="239"/>
      <c r="M677" s="240"/>
      <c r="N677" s="241"/>
      <c r="O677" s="241"/>
      <c r="P677" s="241"/>
      <c r="Q677" s="241"/>
      <c r="R677" s="241"/>
      <c r="S677" s="241"/>
      <c r="T677" s="242"/>
      <c r="AT677" s="243" t="s">
        <v>162</v>
      </c>
      <c r="AU677" s="243" t="s">
        <v>82</v>
      </c>
      <c r="AV677" s="11" t="s">
        <v>24</v>
      </c>
      <c r="AW677" s="11" t="s">
        <v>37</v>
      </c>
      <c r="AX677" s="11" t="s">
        <v>73</v>
      </c>
      <c r="AY677" s="243" t="s">
        <v>153</v>
      </c>
    </row>
    <row r="678" spans="2:51" s="12" customFormat="1" ht="13.5">
      <c r="B678" s="244"/>
      <c r="C678" s="245"/>
      <c r="D678" s="235" t="s">
        <v>162</v>
      </c>
      <c r="E678" s="246" t="s">
        <v>22</v>
      </c>
      <c r="F678" s="247" t="s">
        <v>1565</v>
      </c>
      <c r="G678" s="245"/>
      <c r="H678" s="248">
        <v>20.5</v>
      </c>
      <c r="I678" s="249"/>
      <c r="J678" s="245"/>
      <c r="K678" s="245"/>
      <c r="L678" s="250"/>
      <c r="M678" s="251"/>
      <c r="N678" s="252"/>
      <c r="O678" s="252"/>
      <c r="P678" s="252"/>
      <c r="Q678" s="252"/>
      <c r="R678" s="252"/>
      <c r="S678" s="252"/>
      <c r="T678" s="253"/>
      <c r="AT678" s="254" t="s">
        <v>162</v>
      </c>
      <c r="AU678" s="254" t="s">
        <v>82</v>
      </c>
      <c r="AV678" s="12" t="s">
        <v>82</v>
      </c>
      <c r="AW678" s="12" t="s">
        <v>37</v>
      </c>
      <c r="AX678" s="12" t="s">
        <v>24</v>
      </c>
      <c r="AY678" s="254" t="s">
        <v>153</v>
      </c>
    </row>
    <row r="679" spans="2:65" s="1" customFormat="1" ht="16.5" customHeight="1">
      <c r="B679" s="46"/>
      <c r="C679" s="221" t="s">
        <v>853</v>
      </c>
      <c r="D679" s="221" t="s">
        <v>155</v>
      </c>
      <c r="E679" s="222" t="s">
        <v>1566</v>
      </c>
      <c r="F679" s="223" t="s">
        <v>1567</v>
      </c>
      <c r="G679" s="224" t="s">
        <v>187</v>
      </c>
      <c r="H679" s="225">
        <v>221.3</v>
      </c>
      <c r="I679" s="226"/>
      <c r="J679" s="227">
        <f>ROUND(I679*H679,2)</f>
        <v>0</v>
      </c>
      <c r="K679" s="223" t="s">
        <v>159</v>
      </c>
      <c r="L679" s="72"/>
      <c r="M679" s="228" t="s">
        <v>22</v>
      </c>
      <c r="N679" s="229" t="s">
        <v>44</v>
      </c>
      <c r="O679" s="47"/>
      <c r="P679" s="230">
        <f>O679*H679</f>
        <v>0</v>
      </c>
      <c r="Q679" s="230">
        <v>0</v>
      </c>
      <c r="R679" s="230">
        <f>Q679*H679</f>
        <v>0</v>
      </c>
      <c r="S679" s="230">
        <v>0.00191</v>
      </c>
      <c r="T679" s="231">
        <f>S679*H679</f>
        <v>0.42268300000000003</v>
      </c>
      <c r="AR679" s="24" t="s">
        <v>239</v>
      </c>
      <c r="AT679" s="24" t="s">
        <v>155</v>
      </c>
      <c r="AU679" s="24" t="s">
        <v>82</v>
      </c>
      <c r="AY679" s="24" t="s">
        <v>153</v>
      </c>
      <c r="BE679" s="232">
        <f>IF(N679="základní",J679,0)</f>
        <v>0</v>
      </c>
      <c r="BF679" s="232">
        <f>IF(N679="snížená",J679,0)</f>
        <v>0</v>
      </c>
      <c r="BG679" s="232">
        <f>IF(N679="zákl. přenesená",J679,0)</f>
        <v>0</v>
      </c>
      <c r="BH679" s="232">
        <f>IF(N679="sníž. přenesená",J679,0)</f>
        <v>0</v>
      </c>
      <c r="BI679" s="232">
        <f>IF(N679="nulová",J679,0)</f>
        <v>0</v>
      </c>
      <c r="BJ679" s="24" t="s">
        <v>24</v>
      </c>
      <c r="BK679" s="232">
        <f>ROUND(I679*H679,2)</f>
        <v>0</v>
      </c>
      <c r="BL679" s="24" t="s">
        <v>239</v>
      </c>
      <c r="BM679" s="24" t="s">
        <v>1568</v>
      </c>
    </row>
    <row r="680" spans="2:51" s="11" customFormat="1" ht="13.5">
      <c r="B680" s="233"/>
      <c r="C680" s="234"/>
      <c r="D680" s="235" t="s">
        <v>162</v>
      </c>
      <c r="E680" s="236" t="s">
        <v>22</v>
      </c>
      <c r="F680" s="237" t="s">
        <v>1555</v>
      </c>
      <c r="G680" s="234"/>
      <c r="H680" s="236" t="s">
        <v>22</v>
      </c>
      <c r="I680" s="238"/>
      <c r="J680" s="234"/>
      <c r="K680" s="234"/>
      <c r="L680" s="239"/>
      <c r="M680" s="240"/>
      <c r="N680" s="241"/>
      <c r="O680" s="241"/>
      <c r="P680" s="241"/>
      <c r="Q680" s="241"/>
      <c r="R680" s="241"/>
      <c r="S680" s="241"/>
      <c r="T680" s="242"/>
      <c r="AT680" s="243" t="s">
        <v>162</v>
      </c>
      <c r="AU680" s="243" t="s">
        <v>82</v>
      </c>
      <c r="AV680" s="11" t="s">
        <v>24</v>
      </c>
      <c r="AW680" s="11" t="s">
        <v>37</v>
      </c>
      <c r="AX680" s="11" t="s">
        <v>73</v>
      </c>
      <c r="AY680" s="243" t="s">
        <v>153</v>
      </c>
    </row>
    <row r="681" spans="2:51" s="11" customFormat="1" ht="13.5">
      <c r="B681" s="233"/>
      <c r="C681" s="234"/>
      <c r="D681" s="235" t="s">
        <v>162</v>
      </c>
      <c r="E681" s="236" t="s">
        <v>22</v>
      </c>
      <c r="F681" s="237" t="s">
        <v>1569</v>
      </c>
      <c r="G681" s="234"/>
      <c r="H681" s="236" t="s">
        <v>22</v>
      </c>
      <c r="I681" s="238"/>
      <c r="J681" s="234"/>
      <c r="K681" s="234"/>
      <c r="L681" s="239"/>
      <c r="M681" s="240"/>
      <c r="N681" s="241"/>
      <c r="O681" s="241"/>
      <c r="P681" s="241"/>
      <c r="Q681" s="241"/>
      <c r="R681" s="241"/>
      <c r="S681" s="241"/>
      <c r="T681" s="242"/>
      <c r="AT681" s="243" t="s">
        <v>162</v>
      </c>
      <c r="AU681" s="243" t="s">
        <v>82</v>
      </c>
      <c r="AV681" s="11" t="s">
        <v>24</v>
      </c>
      <c r="AW681" s="11" t="s">
        <v>37</v>
      </c>
      <c r="AX681" s="11" t="s">
        <v>73</v>
      </c>
      <c r="AY681" s="243" t="s">
        <v>153</v>
      </c>
    </row>
    <row r="682" spans="2:51" s="12" customFormat="1" ht="13.5">
      <c r="B682" s="244"/>
      <c r="C682" s="245"/>
      <c r="D682" s="235" t="s">
        <v>162</v>
      </c>
      <c r="E682" s="246" t="s">
        <v>22</v>
      </c>
      <c r="F682" s="247" t="s">
        <v>1506</v>
      </c>
      <c r="G682" s="245"/>
      <c r="H682" s="248">
        <v>221.3</v>
      </c>
      <c r="I682" s="249"/>
      <c r="J682" s="245"/>
      <c r="K682" s="245"/>
      <c r="L682" s="250"/>
      <c r="M682" s="251"/>
      <c r="N682" s="252"/>
      <c r="O682" s="252"/>
      <c r="P682" s="252"/>
      <c r="Q682" s="252"/>
      <c r="R682" s="252"/>
      <c r="S682" s="252"/>
      <c r="T682" s="253"/>
      <c r="AT682" s="254" t="s">
        <v>162</v>
      </c>
      <c r="AU682" s="254" t="s">
        <v>82</v>
      </c>
      <c r="AV682" s="12" t="s">
        <v>82</v>
      </c>
      <c r="AW682" s="12" t="s">
        <v>37</v>
      </c>
      <c r="AX682" s="12" t="s">
        <v>24</v>
      </c>
      <c r="AY682" s="254" t="s">
        <v>153</v>
      </c>
    </row>
    <row r="683" spans="2:65" s="1" customFormat="1" ht="16.5" customHeight="1">
      <c r="B683" s="46"/>
      <c r="C683" s="221" t="s">
        <v>859</v>
      </c>
      <c r="D683" s="221" t="s">
        <v>155</v>
      </c>
      <c r="E683" s="222" t="s">
        <v>890</v>
      </c>
      <c r="F683" s="223" t="s">
        <v>891</v>
      </c>
      <c r="G683" s="224" t="s">
        <v>187</v>
      </c>
      <c r="H683" s="225">
        <v>155</v>
      </c>
      <c r="I683" s="226"/>
      <c r="J683" s="227">
        <f>ROUND(I683*H683,2)</f>
        <v>0</v>
      </c>
      <c r="K683" s="223" t="s">
        <v>159</v>
      </c>
      <c r="L683" s="72"/>
      <c r="M683" s="228" t="s">
        <v>22</v>
      </c>
      <c r="N683" s="229" t="s">
        <v>44</v>
      </c>
      <c r="O683" s="47"/>
      <c r="P683" s="230">
        <f>O683*H683</f>
        <v>0</v>
      </c>
      <c r="Q683" s="230">
        <v>0</v>
      </c>
      <c r="R683" s="230">
        <f>Q683*H683</f>
        <v>0</v>
      </c>
      <c r="S683" s="230">
        <v>0.00167</v>
      </c>
      <c r="T683" s="231">
        <f>S683*H683</f>
        <v>0.25885</v>
      </c>
      <c r="AR683" s="24" t="s">
        <v>239</v>
      </c>
      <c r="AT683" s="24" t="s">
        <v>155</v>
      </c>
      <c r="AU683" s="24" t="s">
        <v>82</v>
      </c>
      <c r="AY683" s="24" t="s">
        <v>153</v>
      </c>
      <c r="BE683" s="232">
        <f>IF(N683="základní",J683,0)</f>
        <v>0</v>
      </c>
      <c r="BF683" s="232">
        <f>IF(N683="snížená",J683,0)</f>
        <v>0</v>
      </c>
      <c r="BG683" s="232">
        <f>IF(N683="zákl. přenesená",J683,0)</f>
        <v>0</v>
      </c>
      <c r="BH683" s="232">
        <f>IF(N683="sníž. přenesená",J683,0)</f>
        <v>0</v>
      </c>
      <c r="BI683" s="232">
        <f>IF(N683="nulová",J683,0)</f>
        <v>0</v>
      </c>
      <c r="BJ683" s="24" t="s">
        <v>24</v>
      </c>
      <c r="BK683" s="232">
        <f>ROUND(I683*H683,2)</f>
        <v>0</v>
      </c>
      <c r="BL683" s="24" t="s">
        <v>239</v>
      </c>
      <c r="BM683" s="24" t="s">
        <v>1570</v>
      </c>
    </row>
    <row r="684" spans="2:51" s="11" customFormat="1" ht="13.5">
      <c r="B684" s="233"/>
      <c r="C684" s="234"/>
      <c r="D684" s="235" t="s">
        <v>162</v>
      </c>
      <c r="E684" s="236" t="s">
        <v>22</v>
      </c>
      <c r="F684" s="237" t="s">
        <v>1382</v>
      </c>
      <c r="G684" s="234"/>
      <c r="H684" s="236" t="s">
        <v>22</v>
      </c>
      <c r="I684" s="238"/>
      <c r="J684" s="234"/>
      <c r="K684" s="234"/>
      <c r="L684" s="239"/>
      <c r="M684" s="240"/>
      <c r="N684" s="241"/>
      <c r="O684" s="241"/>
      <c r="P684" s="241"/>
      <c r="Q684" s="241"/>
      <c r="R684" s="241"/>
      <c r="S684" s="241"/>
      <c r="T684" s="242"/>
      <c r="AT684" s="243" t="s">
        <v>162</v>
      </c>
      <c r="AU684" s="243" t="s">
        <v>82</v>
      </c>
      <c r="AV684" s="11" t="s">
        <v>24</v>
      </c>
      <c r="AW684" s="11" t="s">
        <v>37</v>
      </c>
      <c r="AX684" s="11" t="s">
        <v>73</v>
      </c>
      <c r="AY684" s="243" t="s">
        <v>153</v>
      </c>
    </row>
    <row r="685" spans="2:51" s="11" customFormat="1" ht="13.5">
      <c r="B685" s="233"/>
      <c r="C685" s="234"/>
      <c r="D685" s="235" t="s">
        <v>162</v>
      </c>
      <c r="E685" s="236" t="s">
        <v>22</v>
      </c>
      <c r="F685" s="237" t="s">
        <v>617</v>
      </c>
      <c r="G685" s="234"/>
      <c r="H685" s="236" t="s">
        <v>22</v>
      </c>
      <c r="I685" s="238"/>
      <c r="J685" s="234"/>
      <c r="K685" s="234"/>
      <c r="L685" s="239"/>
      <c r="M685" s="240"/>
      <c r="N685" s="241"/>
      <c r="O685" s="241"/>
      <c r="P685" s="241"/>
      <c r="Q685" s="241"/>
      <c r="R685" s="241"/>
      <c r="S685" s="241"/>
      <c r="T685" s="242"/>
      <c r="AT685" s="243" t="s">
        <v>162</v>
      </c>
      <c r="AU685" s="243" t="s">
        <v>82</v>
      </c>
      <c r="AV685" s="11" t="s">
        <v>24</v>
      </c>
      <c r="AW685" s="11" t="s">
        <v>37</v>
      </c>
      <c r="AX685" s="11" t="s">
        <v>73</v>
      </c>
      <c r="AY685" s="243" t="s">
        <v>153</v>
      </c>
    </row>
    <row r="686" spans="2:51" s="12" customFormat="1" ht="13.5">
      <c r="B686" s="244"/>
      <c r="C686" s="245"/>
      <c r="D686" s="235" t="s">
        <v>162</v>
      </c>
      <c r="E686" s="246" t="s">
        <v>22</v>
      </c>
      <c r="F686" s="247" t="s">
        <v>1571</v>
      </c>
      <c r="G686" s="245"/>
      <c r="H686" s="248">
        <v>155</v>
      </c>
      <c r="I686" s="249"/>
      <c r="J686" s="245"/>
      <c r="K686" s="245"/>
      <c r="L686" s="250"/>
      <c r="M686" s="251"/>
      <c r="N686" s="252"/>
      <c r="O686" s="252"/>
      <c r="P686" s="252"/>
      <c r="Q686" s="252"/>
      <c r="R686" s="252"/>
      <c r="S686" s="252"/>
      <c r="T686" s="253"/>
      <c r="AT686" s="254" t="s">
        <v>162</v>
      </c>
      <c r="AU686" s="254" t="s">
        <v>82</v>
      </c>
      <c r="AV686" s="12" t="s">
        <v>82</v>
      </c>
      <c r="AW686" s="12" t="s">
        <v>37</v>
      </c>
      <c r="AX686" s="12" t="s">
        <v>24</v>
      </c>
      <c r="AY686" s="254" t="s">
        <v>153</v>
      </c>
    </row>
    <row r="687" spans="2:65" s="1" customFormat="1" ht="16.5" customHeight="1">
      <c r="B687" s="46"/>
      <c r="C687" s="221" t="s">
        <v>864</v>
      </c>
      <c r="D687" s="221" t="s">
        <v>155</v>
      </c>
      <c r="E687" s="222" t="s">
        <v>895</v>
      </c>
      <c r="F687" s="223" t="s">
        <v>896</v>
      </c>
      <c r="G687" s="224" t="s">
        <v>187</v>
      </c>
      <c r="H687" s="225">
        <v>171.2</v>
      </c>
      <c r="I687" s="226"/>
      <c r="J687" s="227">
        <f>ROUND(I687*H687,2)</f>
        <v>0</v>
      </c>
      <c r="K687" s="223" t="s">
        <v>159</v>
      </c>
      <c r="L687" s="72"/>
      <c r="M687" s="228" t="s">
        <v>22</v>
      </c>
      <c r="N687" s="229" t="s">
        <v>44</v>
      </c>
      <c r="O687" s="47"/>
      <c r="P687" s="230">
        <f>O687*H687</f>
        <v>0</v>
      </c>
      <c r="Q687" s="230">
        <v>0</v>
      </c>
      <c r="R687" s="230">
        <f>Q687*H687</f>
        <v>0</v>
      </c>
      <c r="S687" s="230">
        <v>0.00223</v>
      </c>
      <c r="T687" s="231">
        <f>S687*H687</f>
        <v>0.381776</v>
      </c>
      <c r="AR687" s="24" t="s">
        <v>239</v>
      </c>
      <c r="AT687" s="24" t="s">
        <v>155</v>
      </c>
      <c r="AU687" s="24" t="s">
        <v>82</v>
      </c>
      <c r="AY687" s="24" t="s">
        <v>153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24" t="s">
        <v>24</v>
      </c>
      <c r="BK687" s="232">
        <f>ROUND(I687*H687,2)</f>
        <v>0</v>
      </c>
      <c r="BL687" s="24" t="s">
        <v>239</v>
      </c>
      <c r="BM687" s="24" t="s">
        <v>1572</v>
      </c>
    </row>
    <row r="688" spans="2:51" s="11" customFormat="1" ht="13.5">
      <c r="B688" s="233"/>
      <c r="C688" s="234"/>
      <c r="D688" s="235" t="s">
        <v>162</v>
      </c>
      <c r="E688" s="236" t="s">
        <v>22</v>
      </c>
      <c r="F688" s="237" t="s">
        <v>1573</v>
      </c>
      <c r="G688" s="234"/>
      <c r="H688" s="236" t="s">
        <v>22</v>
      </c>
      <c r="I688" s="238"/>
      <c r="J688" s="234"/>
      <c r="K688" s="234"/>
      <c r="L688" s="239"/>
      <c r="M688" s="240"/>
      <c r="N688" s="241"/>
      <c r="O688" s="241"/>
      <c r="P688" s="241"/>
      <c r="Q688" s="241"/>
      <c r="R688" s="241"/>
      <c r="S688" s="241"/>
      <c r="T688" s="242"/>
      <c r="AT688" s="243" t="s">
        <v>162</v>
      </c>
      <c r="AU688" s="243" t="s">
        <v>82</v>
      </c>
      <c r="AV688" s="11" t="s">
        <v>24</v>
      </c>
      <c r="AW688" s="11" t="s">
        <v>37</v>
      </c>
      <c r="AX688" s="11" t="s">
        <v>73</v>
      </c>
      <c r="AY688" s="243" t="s">
        <v>153</v>
      </c>
    </row>
    <row r="689" spans="2:51" s="11" customFormat="1" ht="13.5">
      <c r="B689" s="233"/>
      <c r="C689" s="234"/>
      <c r="D689" s="235" t="s">
        <v>162</v>
      </c>
      <c r="E689" s="236" t="s">
        <v>22</v>
      </c>
      <c r="F689" s="237" t="s">
        <v>898</v>
      </c>
      <c r="G689" s="234"/>
      <c r="H689" s="236" t="s">
        <v>22</v>
      </c>
      <c r="I689" s="238"/>
      <c r="J689" s="234"/>
      <c r="K689" s="234"/>
      <c r="L689" s="239"/>
      <c r="M689" s="240"/>
      <c r="N689" s="241"/>
      <c r="O689" s="241"/>
      <c r="P689" s="241"/>
      <c r="Q689" s="241"/>
      <c r="R689" s="241"/>
      <c r="S689" s="241"/>
      <c r="T689" s="242"/>
      <c r="AT689" s="243" t="s">
        <v>162</v>
      </c>
      <c r="AU689" s="243" t="s">
        <v>82</v>
      </c>
      <c r="AV689" s="11" t="s">
        <v>24</v>
      </c>
      <c r="AW689" s="11" t="s">
        <v>37</v>
      </c>
      <c r="AX689" s="11" t="s">
        <v>73</v>
      </c>
      <c r="AY689" s="243" t="s">
        <v>153</v>
      </c>
    </row>
    <row r="690" spans="2:51" s="12" customFormat="1" ht="13.5">
      <c r="B690" s="244"/>
      <c r="C690" s="245"/>
      <c r="D690" s="235" t="s">
        <v>162</v>
      </c>
      <c r="E690" s="246" t="s">
        <v>22</v>
      </c>
      <c r="F690" s="247" t="s">
        <v>1517</v>
      </c>
      <c r="G690" s="245"/>
      <c r="H690" s="248">
        <v>171.2</v>
      </c>
      <c r="I690" s="249"/>
      <c r="J690" s="245"/>
      <c r="K690" s="245"/>
      <c r="L690" s="250"/>
      <c r="M690" s="251"/>
      <c r="N690" s="252"/>
      <c r="O690" s="252"/>
      <c r="P690" s="252"/>
      <c r="Q690" s="252"/>
      <c r="R690" s="252"/>
      <c r="S690" s="252"/>
      <c r="T690" s="253"/>
      <c r="AT690" s="254" t="s">
        <v>162</v>
      </c>
      <c r="AU690" s="254" t="s">
        <v>82</v>
      </c>
      <c r="AV690" s="12" t="s">
        <v>82</v>
      </c>
      <c r="AW690" s="12" t="s">
        <v>37</v>
      </c>
      <c r="AX690" s="12" t="s">
        <v>24</v>
      </c>
      <c r="AY690" s="254" t="s">
        <v>153</v>
      </c>
    </row>
    <row r="691" spans="2:65" s="1" customFormat="1" ht="16.5" customHeight="1">
      <c r="B691" s="46"/>
      <c r="C691" s="221" t="s">
        <v>871</v>
      </c>
      <c r="D691" s="221" t="s">
        <v>155</v>
      </c>
      <c r="E691" s="222" t="s">
        <v>900</v>
      </c>
      <c r="F691" s="223" t="s">
        <v>901</v>
      </c>
      <c r="G691" s="224" t="s">
        <v>187</v>
      </c>
      <c r="H691" s="225">
        <v>100.8</v>
      </c>
      <c r="I691" s="226"/>
      <c r="J691" s="227">
        <f>ROUND(I691*H691,2)</f>
        <v>0</v>
      </c>
      <c r="K691" s="223" t="s">
        <v>159</v>
      </c>
      <c r="L691" s="72"/>
      <c r="M691" s="228" t="s">
        <v>22</v>
      </c>
      <c r="N691" s="229" t="s">
        <v>44</v>
      </c>
      <c r="O691" s="47"/>
      <c r="P691" s="230">
        <f>O691*H691</f>
        <v>0</v>
      </c>
      <c r="Q691" s="230">
        <v>0</v>
      </c>
      <c r="R691" s="230">
        <f>Q691*H691</f>
        <v>0</v>
      </c>
      <c r="S691" s="230">
        <v>0.00175</v>
      </c>
      <c r="T691" s="231">
        <f>S691*H691</f>
        <v>0.1764</v>
      </c>
      <c r="AR691" s="24" t="s">
        <v>239</v>
      </c>
      <c r="AT691" s="24" t="s">
        <v>155</v>
      </c>
      <c r="AU691" s="24" t="s">
        <v>82</v>
      </c>
      <c r="AY691" s="24" t="s">
        <v>153</v>
      </c>
      <c r="BE691" s="232">
        <f>IF(N691="základní",J691,0)</f>
        <v>0</v>
      </c>
      <c r="BF691" s="232">
        <f>IF(N691="snížená",J691,0)</f>
        <v>0</v>
      </c>
      <c r="BG691" s="232">
        <f>IF(N691="zákl. přenesená",J691,0)</f>
        <v>0</v>
      </c>
      <c r="BH691" s="232">
        <f>IF(N691="sníž. přenesená",J691,0)</f>
        <v>0</v>
      </c>
      <c r="BI691" s="232">
        <f>IF(N691="nulová",J691,0)</f>
        <v>0</v>
      </c>
      <c r="BJ691" s="24" t="s">
        <v>24</v>
      </c>
      <c r="BK691" s="232">
        <f>ROUND(I691*H691,2)</f>
        <v>0</v>
      </c>
      <c r="BL691" s="24" t="s">
        <v>239</v>
      </c>
      <c r="BM691" s="24" t="s">
        <v>1574</v>
      </c>
    </row>
    <row r="692" spans="2:51" s="11" customFormat="1" ht="13.5">
      <c r="B692" s="233"/>
      <c r="C692" s="234"/>
      <c r="D692" s="235" t="s">
        <v>162</v>
      </c>
      <c r="E692" s="236" t="s">
        <v>22</v>
      </c>
      <c r="F692" s="237" t="s">
        <v>1575</v>
      </c>
      <c r="G692" s="234"/>
      <c r="H692" s="236" t="s">
        <v>22</v>
      </c>
      <c r="I692" s="238"/>
      <c r="J692" s="234"/>
      <c r="K692" s="234"/>
      <c r="L692" s="239"/>
      <c r="M692" s="240"/>
      <c r="N692" s="241"/>
      <c r="O692" s="241"/>
      <c r="P692" s="241"/>
      <c r="Q692" s="241"/>
      <c r="R692" s="241"/>
      <c r="S692" s="241"/>
      <c r="T692" s="242"/>
      <c r="AT692" s="243" t="s">
        <v>162</v>
      </c>
      <c r="AU692" s="243" t="s">
        <v>82</v>
      </c>
      <c r="AV692" s="11" t="s">
        <v>24</v>
      </c>
      <c r="AW692" s="11" t="s">
        <v>37</v>
      </c>
      <c r="AX692" s="11" t="s">
        <v>73</v>
      </c>
      <c r="AY692" s="243" t="s">
        <v>153</v>
      </c>
    </row>
    <row r="693" spans="2:51" s="11" customFormat="1" ht="13.5">
      <c r="B693" s="233"/>
      <c r="C693" s="234"/>
      <c r="D693" s="235" t="s">
        <v>162</v>
      </c>
      <c r="E693" s="236" t="s">
        <v>22</v>
      </c>
      <c r="F693" s="237" t="s">
        <v>903</v>
      </c>
      <c r="G693" s="234"/>
      <c r="H693" s="236" t="s">
        <v>22</v>
      </c>
      <c r="I693" s="238"/>
      <c r="J693" s="234"/>
      <c r="K693" s="234"/>
      <c r="L693" s="239"/>
      <c r="M693" s="240"/>
      <c r="N693" s="241"/>
      <c r="O693" s="241"/>
      <c r="P693" s="241"/>
      <c r="Q693" s="241"/>
      <c r="R693" s="241"/>
      <c r="S693" s="241"/>
      <c r="T693" s="242"/>
      <c r="AT693" s="243" t="s">
        <v>162</v>
      </c>
      <c r="AU693" s="243" t="s">
        <v>82</v>
      </c>
      <c r="AV693" s="11" t="s">
        <v>24</v>
      </c>
      <c r="AW693" s="11" t="s">
        <v>37</v>
      </c>
      <c r="AX693" s="11" t="s">
        <v>73</v>
      </c>
      <c r="AY693" s="243" t="s">
        <v>153</v>
      </c>
    </row>
    <row r="694" spans="2:51" s="12" customFormat="1" ht="13.5">
      <c r="B694" s="244"/>
      <c r="C694" s="245"/>
      <c r="D694" s="235" t="s">
        <v>162</v>
      </c>
      <c r="E694" s="246" t="s">
        <v>22</v>
      </c>
      <c r="F694" s="247" t="s">
        <v>1576</v>
      </c>
      <c r="G694" s="245"/>
      <c r="H694" s="248">
        <v>89.8</v>
      </c>
      <c r="I694" s="249"/>
      <c r="J694" s="245"/>
      <c r="K694" s="245"/>
      <c r="L694" s="250"/>
      <c r="M694" s="251"/>
      <c r="N694" s="252"/>
      <c r="O694" s="252"/>
      <c r="P694" s="252"/>
      <c r="Q694" s="252"/>
      <c r="R694" s="252"/>
      <c r="S694" s="252"/>
      <c r="T694" s="253"/>
      <c r="AT694" s="254" t="s">
        <v>162</v>
      </c>
      <c r="AU694" s="254" t="s">
        <v>82</v>
      </c>
      <c r="AV694" s="12" t="s">
        <v>82</v>
      </c>
      <c r="AW694" s="12" t="s">
        <v>37</v>
      </c>
      <c r="AX694" s="12" t="s">
        <v>73</v>
      </c>
      <c r="AY694" s="254" t="s">
        <v>153</v>
      </c>
    </row>
    <row r="695" spans="2:51" s="11" customFormat="1" ht="13.5">
      <c r="B695" s="233"/>
      <c r="C695" s="234"/>
      <c r="D695" s="235" t="s">
        <v>162</v>
      </c>
      <c r="E695" s="236" t="s">
        <v>22</v>
      </c>
      <c r="F695" s="237" t="s">
        <v>905</v>
      </c>
      <c r="G695" s="234"/>
      <c r="H695" s="236" t="s">
        <v>22</v>
      </c>
      <c r="I695" s="238"/>
      <c r="J695" s="234"/>
      <c r="K695" s="234"/>
      <c r="L695" s="239"/>
      <c r="M695" s="240"/>
      <c r="N695" s="241"/>
      <c r="O695" s="241"/>
      <c r="P695" s="241"/>
      <c r="Q695" s="241"/>
      <c r="R695" s="241"/>
      <c r="S695" s="241"/>
      <c r="T695" s="242"/>
      <c r="AT695" s="243" t="s">
        <v>162</v>
      </c>
      <c r="AU695" s="243" t="s">
        <v>82</v>
      </c>
      <c r="AV695" s="11" t="s">
        <v>24</v>
      </c>
      <c r="AW695" s="11" t="s">
        <v>37</v>
      </c>
      <c r="AX695" s="11" t="s">
        <v>73</v>
      </c>
      <c r="AY695" s="243" t="s">
        <v>153</v>
      </c>
    </row>
    <row r="696" spans="2:51" s="12" customFormat="1" ht="13.5">
      <c r="B696" s="244"/>
      <c r="C696" s="245"/>
      <c r="D696" s="235" t="s">
        <v>162</v>
      </c>
      <c r="E696" s="246" t="s">
        <v>22</v>
      </c>
      <c r="F696" s="247" t="s">
        <v>1577</v>
      </c>
      <c r="G696" s="245"/>
      <c r="H696" s="248">
        <v>11</v>
      </c>
      <c r="I696" s="249"/>
      <c r="J696" s="245"/>
      <c r="K696" s="245"/>
      <c r="L696" s="250"/>
      <c r="M696" s="251"/>
      <c r="N696" s="252"/>
      <c r="O696" s="252"/>
      <c r="P696" s="252"/>
      <c r="Q696" s="252"/>
      <c r="R696" s="252"/>
      <c r="S696" s="252"/>
      <c r="T696" s="253"/>
      <c r="AT696" s="254" t="s">
        <v>162</v>
      </c>
      <c r="AU696" s="254" t="s">
        <v>82</v>
      </c>
      <c r="AV696" s="12" t="s">
        <v>82</v>
      </c>
      <c r="AW696" s="12" t="s">
        <v>37</v>
      </c>
      <c r="AX696" s="12" t="s">
        <v>73</v>
      </c>
      <c r="AY696" s="254" t="s">
        <v>153</v>
      </c>
    </row>
    <row r="697" spans="2:51" s="13" customFormat="1" ht="13.5">
      <c r="B697" s="255"/>
      <c r="C697" s="256"/>
      <c r="D697" s="235" t="s">
        <v>162</v>
      </c>
      <c r="E697" s="257" t="s">
        <v>22</v>
      </c>
      <c r="F697" s="258" t="s">
        <v>172</v>
      </c>
      <c r="G697" s="256"/>
      <c r="H697" s="259">
        <v>100.8</v>
      </c>
      <c r="I697" s="260"/>
      <c r="J697" s="256"/>
      <c r="K697" s="256"/>
      <c r="L697" s="261"/>
      <c r="M697" s="262"/>
      <c r="N697" s="263"/>
      <c r="O697" s="263"/>
      <c r="P697" s="263"/>
      <c r="Q697" s="263"/>
      <c r="R697" s="263"/>
      <c r="S697" s="263"/>
      <c r="T697" s="264"/>
      <c r="AT697" s="265" t="s">
        <v>162</v>
      </c>
      <c r="AU697" s="265" t="s">
        <v>82</v>
      </c>
      <c r="AV697" s="13" t="s">
        <v>160</v>
      </c>
      <c r="AW697" s="13" t="s">
        <v>37</v>
      </c>
      <c r="AX697" s="13" t="s">
        <v>24</v>
      </c>
      <c r="AY697" s="265" t="s">
        <v>153</v>
      </c>
    </row>
    <row r="698" spans="2:65" s="1" customFormat="1" ht="16.5" customHeight="1">
      <c r="B698" s="46"/>
      <c r="C698" s="221" t="s">
        <v>877</v>
      </c>
      <c r="D698" s="221" t="s">
        <v>155</v>
      </c>
      <c r="E698" s="222" t="s">
        <v>1578</v>
      </c>
      <c r="F698" s="223" t="s">
        <v>1579</v>
      </c>
      <c r="G698" s="224" t="s">
        <v>290</v>
      </c>
      <c r="H698" s="225">
        <v>12</v>
      </c>
      <c r="I698" s="226"/>
      <c r="J698" s="227">
        <f>ROUND(I698*H698,2)</f>
        <v>0</v>
      </c>
      <c r="K698" s="223" t="s">
        <v>159</v>
      </c>
      <c r="L698" s="72"/>
      <c r="M698" s="228" t="s">
        <v>22</v>
      </c>
      <c r="N698" s="229" t="s">
        <v>44</v>
      </c>
      <c r="O698" s="47"/>
      <c r="P698" s="230">
        <f>O698*H698</f>
        <v>0</v>
      </c>
      <c r="Q698" s="230">
        <v>0</v>
      </c>
      <c r="R698" s="230">
        <f>Q698*H698</f>
        <v>0</v>
      </c>
      <c r="S698" s="230">
        <v>0.00188</v>
      </c>
      <c r="T698" s="231">
        <f>S698*H698</f>
        <v>0.02256</v>
      </c>
      <c r="AR698" s="24" t="s">
        <v>239</v>
      </c>
      <c r="AT698" s="24" t="s">
        <v>155</v>
      </c>
      <c r="AU698" s="24" t="s">
        <v>82</v>
      </c>
      <c r="AY698" s="24" t="s">
        <v>153</v>
      </c>
      <c r="BE698" s="232">
        <f>IF(N698="základní",J698,0)</f>
        <v>0</v>
      </c>
      <c r="BF698" s="232">
        <f>IF(N698="snížená",J698,0)</f>
        <v>0</v>
      </c>
      <c r="BG698" s="232">
        <f>IF(N698="zákl. přenesená",J698,0)</f>
        <v>0</v>
      </c>
      <c r="BH698" s="232">
        <f>IF(N698="sníž. přenesená",J698,0)</f>
        <v>0</v>
      </c>
      <c r="BI698" s="232">
        <f>IF(N698="nulová",J698,0)</f>
        <v>0</v>
      </c>
      <c r="BJ698" s="24" t="s">
        <v>24</v>
      </c>
      <c r="BK698" s="232">
        <f>ROUND(I698*H698,2)</f>
        <v>0</v>
      </c>
      <c r="BL698" s="24" t="s">
        <v>239</v>
      </c>
      <c r="BM698" s="24" t="s">
        <v>1580</v>
      </c>
    </row>
    <row r="699" spans="2:51" s="11" customFormat="1" ht="13.5">
      <c r="B699" s="233"/>
      <c r="C699" s="234"/>
      <c r="D699" s="235" t="s">
        <v>162</v>
      </c>
      <c r="E699" s="236" t="s">
        <v>22</v>
      </c>
      <c r="F699" s="237" t="s">
        <v>1573</v>
      </c>
      <c r="G699" s="234"/>
      <c r="H699" s="236" t="s">
        <v>22</v>
      </c>
      <c r="I699" s="238"/>
      <c r="J699" s="234"/>
      <c r="K699" s="234"/>
      <c r="L699" s="239"/>
      <c r="M699" s="240"/>
      <c r="N699" s="241"/>
      <c r="O699" s="241"/>
      <c r="P699" s="241"/>
      <c r="Q699" s="241"/>
      <c r="R699" s="241"/>
      <c r="S699" s="241"/>
      <c r="T699" s="242"/>
      <c r="AT699" s="243" t="s">
        <v>162</v>
      </c>
      <c r="AU699" s="243" t="s">
        <v>82</v>
      </c>
      <c r="AV699" s="11" t="s">
        <v>24</v>
      </c>
      <c r="AW699" s="11" t="s">
        <v>37</v>
      </c>
      <c r="AX699" s="11" t="s">
        <v>73</v>
      </c>
      <c r="AY699" s="243" t="s">
        <v>153</v>
      </c>
    </row>
    <row r="700" spans="2:51" s="11" customFormat="1" ht="13.5">
      <c r="B700" s="233"/>
      <c r="C700" s="234"/>
      <c r="D700" s="235" t="s">
        <v>162</v>
      </c>
      <c r="E700" s="236" t="s">
        <v>22</v>
      </c>
      <c r="F700" s="237" t="s">
        <v>1581</v>
      </c>
      <c r="G700" s="234"/>
      <c r="H700" s="236" t="s">
        <v>22</v>
      </c>
      <c r="I700" s="238"/>
      <c r="J700" s="234"/>
      <c r="K700" s="234"/>
      <c r="L700" s="239"/>
      <c r="M700" s="240"/>
      <c r="N700" s="241"/>
      <c r="O700" s="241"/>
      <c r="P700" s="241"/>
      <c r="Q700" s="241"/>
      <c r="R700" s="241"/>
      <c r="S700" s="241"/>
      <c r="T700" s="242"/>
      <c r="AT700" s="243" t="s">
        <v>162</v>
      </c>
      <c r="AU700" s="243" t="s">
        <v>82</v>
      </c>
      <c r="AV700" s="11" t="s">
        <v>24</v>
      </c>
      <c r="AW700" s="11" t="s">
        <v>37</v>
      </c>
      <c r="AX700" s="11" t="s">
        <v>73</v>
      </c>
      <c r="AY700" s="243" t="s">
        <v>153</v>
      </c>
    </row>
    <row r="701" spans="2:51" s="12" customFormat="1" ht="13.5">
      <c r="B701" s="244"/>
      <c r="C701" s="245"/>
      <c r="D701" s="235" t="s">
        <v>162</v>
      </c>
      <c r="E701" s="246" t="s">
        <v>22</v>
      </c>
      <c r="F701" s="247" t="s">
        <v>218</v>
      </c>
      <c r="G701" s="245"/>
      <c r="H701" s="248">
        <v>12</v>
      </c>
      <c r="I701" s="249"/>
      <c r="J701" s="245"/>
      <c r="K701" s="245"/>
      <c r="L701" s="250"/>
      <c r="M701" s="251"/>
      <c r="N701" s="252"/>
      <c r="O701" s="252"/>
      <c r="P701" s="252"/>
      <c r="Q701" s="252"/>
      <c r="R701" s="252"/>
      <c r="S701" s="252"/>
      <c r="T701" s="253"/>
      <c r="AT701" s="254" t="s">
        <v>162</v>
      </c>
      <c r="AU701" s="254" t="s">
        <v>82</v>
      </c>
      <c r="AV701" s="12" t="s">
        <v>82</v>
      </c>
      <c r="AW701" s="12" t="s">
        <v>37</v>
      </c>
      <c r="AX701" s="12" t="s">
        <v>24</v>
      </c>
      <c r="AY701" s="254" t="s">
        <v>153</v>
      </c>
    </row>
    <row r="702" spans="2:65" s="1" customFormat="1" ht="16.5" customHeight="1">
      <c r="B702" s="46"/>
      <c r="C702" s="221" t="s">
        <v>883</v>
      </c>
      <c r="D702" s="221" t="s">
        <v>155</v>
      </c>
      <c r="E702" s="222" t="s">
        <v>912</v>
      </c>
      <c r="F702" s="223" t="s">
        <v>913</v>
      </c>
      <c r="G702" s="224" t="s">
        <v>187</v>
      </c>
      <c r="H702" s="225">
        <v>104.4</v>
      </c>
      <c r="I702" s="226"/>
      <c r="J702" s="227">
        <f>ROUND(I702*H702,2)</f>
        <v>0</v>
      </c>
      <c r="K702" s="223" t="s">
        <v>159</v>
      </c>
      <c r="L702" s="72"/>
      <c r="M702" s="228" t="s">
        <v>22</v>
      </c>
      <c r="N702" s="229" t="s">
        <v>44</v>
      </c>
      <c r="O702" s="47"/>
      <c r="P702" s="230">
        <f>O702*H702</f>
        <v>0</v>
      </c>
      <c r="Q702" s="230">
        <v>0</v>
      </c>
      <c r="R702" s="230">
        <f>Q702*H702</f>
        <v>0</v>
      </c>
      <c r="S702" s="230">
        <v>0.00394</v>
      </c>
      <c r="T702" s="231">
        <f>S702*H702</f>
        <v>0.41133600000000003</v>
      </c>
      <c r="AR702" s="24" t="s">
        <v>239</v>
      </c>
      <c r="AT702" s="24" t="s">
        <v>155</v>
      </c>
      <c r="AU702" s="24" t="s">
        <v>82</v>
      </c>
      <c r="AY702" s="24" t="s">
        <v>153</v>
      </c>
      <c r="BE702" s="232">
        <f>IF(N702="základní",J702,0)</f>
        <v>0</v>
      </c>
      <c r="BF702" s="232">
        <f>IF(N702="snížená",J702,0)</f>
        <v>0</v>
      </c>
      <c r="BG702" s="232">
        <f>IF(N702="zákl. přenesená",J702,0)</f>
        <v>0</v>
      </c>
      <c r="BH702" s="232">
        <f>IF(N702="sníž. přenesená",J702,0)</f>
        <v>0</v>
      </c>
      <c r="BI702" s="232">
        <f>IF(N702="nulová",J702,0)</f>
        <v>0</v>
      </c>
      <c r="BJ702" s="24" t="s">
        <v>24</v>
      </c>
      <c r="BK702" s="232">
        <f>ROUND(I702*H702,2)</f>
        <v>0</v>
      </c>
      <c r="BL702" s="24" t="s">
        <v>239</v>
      </c>
      <c r="BM702" s="24" t="s">
        <v>1582</v>
      </c>
    </row>
    <row r="703" spans="2:51" s="11" customFormat="1" ht="13.5">
      <c r="B703" s="233"/>
      <c r="C703" s="234"/>
      <c r="D703" s="235" t="s">
        <v>162</v>
      </c>
      <c r="E703" s="236" t="s">
        <v>22</v>
      </c>
      <c r="F703" s="237" t="s">
        <v>1583</v>
      </c>
      <c r="G703" s="234"/>
      <c r="H703" s="236" t="s">
        <v>22</v>
      </c>
      <c r="I703" s="238"/>
      <c r="J703" s="234"/>
      <c r="K703" s="234"/>
      <c r="L703" s="239"/>
      <c r="M703" s="240"/>
      <c r="N703" s="241"/>
      <c r="O703" s="241"/>
      <c r="P703" s="241"/>
      <c r="Q703" s="241"/>
      <c r="R703" s="241"/>
      <c r="S703" s="241"/>
      <c r="T703" s="242"/>
      <c r="AT703" s="243" t="s">
        <v>162</v>
      </c>
      <c r="AU703" s="243" t="s">
        <v>82</v>
      </c>
      <c r="AV703" s="11" t="s">
        <v>24</v>
      </c>
      <c r="AW703" s="11" t="s">
        <v>37</v>
      </c>
      <c r="AX703" s="11" t="s">
        <v>73</v>
      </c>
      <c r="AY703" s="243" t="s">
        <v>153</v>
      </c>
    </row>
    <row r="704" spans="2:51" s="11" customFormat="1" ht="13.5">
      <c r="B704" s="233"/>
      <c r="C704" s="234"/>
      <c r="D704" s="235" t="s">
        <v>162</v>
      </c>
      <c r="E704" s="236" t="s">
        <v>22</v>
      </c>
      <c r="F704" s="237" t="s">
        <v>848</v>
      </c>
      <c r="G704" s="234"/>
      <c r="H704" s="236" t="s">
        <v>22</v>
      </c>
      <c r="I704" s="238"/>
      <c r="J704" s="234"/>
      <c r="K704" s="234"/>
      <c r="L704" s="239"/>
      <c r="M704" s="240"/>
      <c r="N704" s="241"/>
      <c r="O704" s="241"/>
      <c r="P704" s="241"/>
      <c r="Q704" s="241"/>
      <c r="R704" s="241"/>
      <c r="S704" s="241"/>
      <c r="T704" s="242"/>
      <c r="AT704" s="243" t="s">
        <v>162</v>
      </c>
      <c r="AU704" s="243" t="s">
        <v>82</v>
      </c>
      <c r="AV704" s="11" t="s">
        <v>24</v>
      </c>
      <c r="AW704" s="11" t="s">
        <v>37</v>
      </c>
      <c r="AX704" s="11" t="s">
        <v>73</v>
      </c>
      <c r="AY704" s="243" t="s">
        <v>153</v>
      </c>
    </row>
    <row r="705" spans="2:51" s="12" customFormat="1" ht="13.5">
      <c r="B705" s="244"/>
      <c r="C705" s="245"/>
      <c r="D705" s="235" t="s">
        <v>162</v>
      </c>
      <c r="E705" s="246" t="s">
        <v>22</v>
      </c>
      <c r="F705" s="247" t="s">
        <v>1584</v>
      </c>
      <c r="G705" s="245"/>
      <c r="H705" s="248">
        <v>104.4</v>
      </c>
      <c r="I705" s="249"/>
      <c r="J705" s="245"/>
      <c r="K705" s="245"/>
      <c r="L705" s="250"/>
      <c r="M705" s="251"/>
      <c r="N705" s="252"/>
      <c r="O705" s="252"/>
      <c r="P705" s="252"/>
      <c r="Q705" s="252"/>
      <c r="R705" s="252"/>
      <c r="S705" s="252"/>
      <c r="T705" s="253"/>
      <c r="AT705" s="254" t="s">
        <v>162</v>
      </c>
      <c r="AU705" s="254" t="s">
        <v>82</v>
      </c>
      <c r="AV705" s="12" t="s">
        <v>82</v>
      </c>
      <c r="AW705" s="12" t="s">
        <v>37</v>
      </c>
      <c r="AX705" s="12" t="s">
        <v>24</v>
      </c>
      <c r="AY705" s="254" t="s">
        <v>153</v>
      </c>
    </row>
    <row r="706" spans="2:65" s="1" customFormat="1" ht="25.5" customHeight="1">
      <c r="B706" s="46"/>
      <c r="C706" s="221" t="s">
        <v>889</v>
      </c>
      <c r="D706" s="221" t="s">
        <v>155</v>
      </c>
      <c r="E706" s="222" t="s">
        <v>1585</v>
      </c>
      <c r="F706" s="223" t="s">
        <v>1586</v>
      </c>
      <c r="G706" s="224" t="s">
        <v>187</v>
      </c>
      <c r="H706" s="225">
        <v>205</v>
      </c>
      <c r="I706" s="226"/>
      <c r="J706" s="227">
        <f>ROUND(I706*H706,2)</f>
        <v>0</v>
      </c>
      <c r="K706" s="223" t="s">
        <v>22</v>
      </c>
      <c r="L706" s="72"/>
      <c r="M706" s="228" t="s">
        <v>22</v>
      </c>
      <c r="N706" s="229" t="s">
        <v>44</v>
      </c>
      <c r="O706" s="47"/>
      <c r="P706" s="230">
        <f>O706*H706</f>
        <v>0</v>
      </c>
      <c r="Q706" s="230">
        <v>0</v>
      </c>
      <c r="R706" s="230">
        <f>Q706*H706</f>
        <v>0</v>
      </c>
      <c r="S706" s="230">
        <v>0</v>
      </c>
      <c r="T706" s="231">
        <f>S706*H706</f>
        <v>0</v>
      </c>
      <c r="AR706" s="24" t="s">
        <v>239</v>
      </c>
      <c r="AT706" s="24" t="s">
        <v>155</v>
      </c>
      <c r="AU706" s="24" t="s">
        <v>82</v>
      </c>
      <c r="AY706" s="24" t="s">
        <v>153</v>
      </c>
      <c r="BE706" s="232">
        <f>IF(N706="základní",J706,0)</f>
        <v>0</v>
      </c>
      <c r="BF706" s="232">
        <f>IF(N706="snížená",J706,0)</f>
        <v>0</v>
      </c>
      <c r="BG706" s="232">
        <f>IF(N706="zákl. přenesená",J706,0)</f>
        <v>0</v>
      </c>
      <c r="BH706" s="232">
        <f>IF(N706="sníž. přenesená",J706,0)</f>
        <v>0</v>
      </c>
      <c r="BI706" s="232">
        <f>IF(N706="nulová",J706,0)</f>
        <v>0</v>
      </c>
      <c r="BJ706" s="24" t="s">
        <v>24</v>
      </c>
      <c r="BK706" s="232">
        <f>ROUND(I706*H706,2)</f>
        <v>0</v>
      </c>
      <c r="BL706" s="24" t="s">
        <v>239</v>
      </c>
      <c r="BM706" s="24" t="s">
        <v>1587</v>
      </c>
    </row>
    <row r="707" spans="2:65" s="1" customFormat="1" ht="16.5" customHeight="1">
      <c r="B707" s="46"/>
      <c r="C707" s="221" t="s">
        <v>894</v>
      </c>
      <c r="D707" s="221" t="s">
        <v>155</v>
      </c>
      <c r="E707" s="222" t="s">
        <v>1588</v>
      </c>
      <c r="F707" s="223" t="s">
        <v>1589</v>
      </c>
      <c r="G707" s="224" t="s">
        <v>640</v>
      </c>
      <c r="H707" s="225">
        <v>12</v>
      </c>
      <c r="I707" s="226"/>
      <c r="J707" s="227">
        <f>ROUND(I707*H707,2)</f>
        <v>0</v>
      </c>
      <c r="K707" s="223" t="s">
        <v>22</v>
      </c>
      <c r="L707" s="72"/>
      <c r="M707" s="228" t="s">
        <v>22</v>
      </c>
      <c r="N707" s="229" t="s">
        <v>44</v>
      </c>
      <c r="O707" s="47"/>
      <c r="P707" s="230">
        <f>O707*H707</f>
        <v>0</v>
      </c>
      <c r="Q707" s="230">
        <v>0</v>
      </c>
      <c r="R707" s="230">
        <f>Q707*H707</f>
        <v>0</v>
      </c>
      <c r="S707" s="230">
        <v>0</v>
      </c>
      <c r="T707" s="231">
        <f>S707*H707</f>
        <v>0</v>
      </c>
      <c r="AR707" s="24" t="s">
        <v>239</v>
      </c>
      <c r="AT707" s="24" t="s">
        <v>155</v>
      </c>
      <c r="AU707" s="24" t="s">
        <v>82</v>
      </c>
      <c r="AY707" s="24" t="s">
        <v>153</v>
      </c>
      <c r="BE707" s="232">
        <f>IF(N707="základní",J707,0)</f>
        <v>0</v>
      </c>
      <c r="BF707" s="232">
        <f>IF(N707="snížená",J707,0)</f>
        <v>0</v>
      </c>
      <c r="BG707" s="232">
        <f>IF(N707="zákl. přenesená",J707,0)</f>
        <v>0</v>
      </c>
      <c r="BH707" s="232">
        <f>IF(N707="sníž. přenesená",J707,0)</f>
        <v>0</v>
      </c>
      <c r="BI707" s="232">
        <f>IF(N707="nulová",J707,0)</f>
        <v>0</v>
      </c>
      <c r="BJ707" s="24" t="s">
        <v>24</v>
      </c>
      <c r="BK707" s="232">
        <f>ROUND(I707*H707,2)</f>
        <v>0</v>
      </c>
      <c r="BL707" s="24" t="s">
        <v>239</v>
      </c>
      <c r="BM707" s="24" t="s">
        <v>1590</v>
      </c>
    </row>
    <row r="708" spans="2:65" s="1" customFormat="1" ht="25.5" customHeight="1">
      <c r="B708" s="46"/>
      <c r="C708" s="221" t="s">
        <v>899</v>
      </c>
      <c r="D708" s="221" t="s">
        <v>155</v>
      </c>
      <c r="E708" s="222" t="s">
        <v>1591</v>
      </c>
      <c r="F708" s="223" t="s">
        <v>1592</v>
      </c>
      <c r="G708" s="224" t="s">
        <v>640</v>
      </c>
      <c r="H708" s="225">
        <v>6</v>
      </c>
      <c r="I708" s="226"/>
      <c r="J708" s="227">
        <f>ROUND(I708*H708,2)</f>
        <v>0</v>
      </c>
      <c r="K708" s="223" t="s">
        <v>22</v>
      </c>
      <c r="L708" s="72"/>
      <c r="M708" s="228" t="s">
        <v>22</v>
      </c>
      <c r="N708" s="229" t="s">
        <v>44</v>
      </c>
      <c r="O708" s="47"/>
      <c r="P708" s="230">
        <f>O708*H708</f>
        <v>0</v>
      </c>
      <c r="Q708" s="230">
        <v>0</v>
      </c>
      <c r="R708" s="230">
        <f>Q708*H708</f>
        <v>0</v>
      </c>
      <c r="S708" s="230">
        <v>0</v>
      </c>
      <c r="T708" s="231">
        <f>S708*H708</f>
        <v>0</v>
      </c>
      <c r="AR708" s="24" t="s">
        <v>239</v>
      </c>
      <c r="AT708" s="24" t="s">
        <v>155</v>
      </c>
      <c r="AU708" s="24" t="s">
        <v>82</v>
      </c>
      <c r="AY708" s="24" t="s">
        <v>153</v>
      </c>
      <c r="BE708" s="232">
        <f>IF(N708="základní",J708,0)</f>
        <v>0</v>
      </c>
      <c r="BF708" s="232">
        <f>IF(N708="snížená",J708,0)</f>
        <v>0</v>
      </c>
      <c r="BG708" s="232">
        <f>IF(N708="zákl. přenesená",J708,0)</f>
        <v>0</v>
      </c>
      <c r="BH708" s="232">
        <f>IF(N708="sníž. přenesená",J708,0)</f>
        <v>0</v>
      </c>
      <c r="BI708" s="232">
        <f>IF(N708="nulová",J708,0)</f>
        <v>0</v>
      </c>
      <c r="BJ708" s="24" t="s">
        <v>24</v>
      </c>
      <c r="BK708" s="232">
        <f>ROUND(I708*H708,2)</f>
        <v>0</v>
      </c>
      <c r="BL708" s="24" t="s">
        <v>239</v>
      </c>
      <c r="BM708" s="24" t="s">
        <v>1593</v>
      </c>
    </row>
    <row r="709" spans="2:65" s="1" customFormat="1" ht="25.5" customHeight="1">
      <c r="B709" s="46"/>
      <c r="C709" s="221" t="s">
        <v>907</v>
      </c>
      <c r="D709" s="221" t="s">
        <v>155</v>
      </c>
      <c r="E709" s="222" t="s">
        <v>1594</v>
      </c>
      <c r="F709" s="223" t="s">
        <v>1595</v>
      </c>
      <c r="G709" s="224" t="s">
        <v>640</v>
      </c>
      <c r="H709" s="225">
        <v>3</v>
      </c>
      <c r="I709" s="226"/>
      <c r="J709" s="227">
        <f>ROUND(I709*H709,2)</f>
        <v>0</v>
      </c>
      <c r="K709" s="223" t="s">
        <v>22</v>
      </c>
      <c r="L709" s="72"/>
      <c r="M709" s="228" t="s">
        <v>22</v>
      </c>
      <c r="N709" s="229" t="s">
        <v>44</v>
      </c>
      <c r="O709" s="47"/>
      <c r="P709" s="230">
        <f>O709*H709</f>
        <v>0</v>
      </c>
      <c r="Q709" s="230">
        <v>0</v>
      </c>
      <c r="R709" s="230">
        <f>Q709*H709</f>
        <v>0</v>
      </c>
      <c r="S709" s="230">
        <v>0</v>
      </c>
      <c r="T709" s="231">
        <f>S709*H709</f>
        <v>0</v>
      </c>
      <c r="AR709" s="24" t="s">
        <v>239</v>
      </c>
      <c r="AT709" s="24" t="s">
        <v>155</v>
      </c>
      <c r="AU709" s="24" t="s">
        <v>82</v>
      </c>
      <c r="AY709" s="24" t="s">
        <v>153</v>
      </c>
      <c r="BE709" s="232">
        <f>IF(N709="základní",J709,0)</f>
        <v>0</v>
      </c>
      <c r="BF709" s="232">
        <f>IF(N709="snížená",J709,0)</f>
        <v>0</v>
      </c>
      <c r="BG709" s="232">
        <f>IF(N709="zákl. přenesená",J709,0)</f>
        <v>0</v>
      </c>
      <c r="BH709" s="232">
        <f>IF(N709="sníž. přenesená",J709,0)</f>
        <v>0</v>
      </c>
      <c r="BI709" s="232">
        <f>IF(N709="nulová",J709,0)</f>
        <v>0</v>
      </c>
      <c r="BJ709" s="24" t="s">
        <v>24</v>
      </c>
      <c r="BK709" s="232">
        <f>ROUND(I709*H709,2)</f>
        <v>0</v>
      </c>
      <c r="BL709" s="24" t="s">
        <v>239</v>
      </c>
      <c r="BM709" s="24" t="s">
        <v>1596</v>
      </c>
    </row>
    <row r="710" spans="2:65" s="1" customFormat="1" ht="25.5" customHeight="1">
      <c r="B710" s="46"/>
      <c r="C710" s="221" t="s">
        <v>911</v>
      </c>
      <c r="D710" s="221" t="s">
        <v>155</v>
      </c>
      <c r="E710" s="222" t="s">
        <v>1597</v>
      </c>
      <c r="F710" s="223" t="s">
        <v>1598</v>
      </c>
      <c r="G710" s="224" t="s">
        <v>187</v>
      </c>
      <c r="H710" s="225">
        <v>22.6</v>
      </c>
      <c r="I710" s="226"/>
      <c r="J710" s="227">
        <f>ROUND(I710*H710,2)</f>
        <v>0</v>
      </c>
      <c r="K710" s="223" t="s">
        <v>22</v>
      </c>
      <c r="L710" s="72"/>
      <c r="M710" s="228" t="s">
        <v>22</v>
      </c>
      <c r="N710" s="229" t="s">
        <v>44</v>
      </c>
      <c r="O710" s="47"/>
      <c r="P710" s="230">
        <f>O710*H710</f>
        <v>0</v>
      </c>
      <c r="Q710" s="230">
        <v>0</v>
      </c>
      <c r="R710" s="230">
        <f>Q710*H710</f>
        <v>0</v>
      </c>
      <c r="S710" s="230">
        <v>0</v>
      </c>
      <c r="T710" s="231">
        <f>S710*H710</f>
        <v>0</v>
      </c>
      <c r="AR710" s="24" t="s">
        <v>239</v>
      </c>
      <c r="AT710" s="24" t="s">
        <v>155</v>
      </c>
      <c r="AU710" s="24" t="s">
        <v>82</v>
      </c>
      <c r="AY710" s="24" t="s">
        <v>153</v>
      </c>
      <c r="BE710" s="232">
        <f>IF(N710="základní",J710,0)</f>
        <v>0</v>
      </c>
      <c r="BF710" s="232">
        <f>IF(N710="snížená",J710,0)</f>
        <v>0</v>
      </c>
      <c r="BG710" s="232">
        <f>IF(N710="zákl. přenesená",J710,0)</f>
        <v>0</v>
      </c>
      <c r="BH710" s="232">
        <f>IF(N710="sníž. přenesená",J710,0)</f>
        <v>0</v>
      </c>
      <c r="BI710" s="232">
        <f>IF(N710="nulová",J710,0)</f>
        <v>0</v>
      </c>
      <c r="BJ710" s="24" t="s">
        <v>24</v>
      </c>
      <c r="BK710" s="232">
        <f>ROUND(I710*H710,2)</f>
        <v>0</v>
      </c>
      <c r="BL710" s="24" t="s">
        <v>239</v>
      </c>
      <c r="BM710" s="24" t="s">
        <v>1599</v>
      </c>
    </row>
    <row r="711" spans="2:65" s="1" customFormat="1" ht="25.5" customHeight="1">
      <c r="B711" s="46"/>
      <c r="C711" s="221" t="s">
        <v>916</v>
      </c>
      <c r="D711" s="221" t="s">
        <v>155</v>
      </c>
      <c r="E711" s="222" t="s">
        <v>1600</v>
      </c>
      <c r="F711" s="223" t="s">
        <v>1601</v>
      </c>
      <c r="G711" s="224" t="s">
        <v>158</v>
      </c>
      <c r="H711" s="225">
        <v>21.09</v>
      </c>
      <c r="I711" s="226"/>
      <c r="J711" s="227">
        <f>ROUND(I711*H711,2)</f>
        <v>0</v>
      </c>
      <c r="K711" s="223" t="s">
        <v>159</v>
      </c>
      <c r="L711" s="72"/>
      <c r="M711" s="228" t="s">
        <v>22</v>
      </c>
      <c r="N711" s="229" t="s">
        <v>44</v>
      </c>
      <c r="O711" s="47"/>
      <c r="P711" s="230">
        <f>O711*H711</f>
        <v>0</v>
      </c>
      <c r="Q711" s="230">
        <v>0.0076</v>
      </c>
      <c r="R711" s="230">
        <f>Q711*H711</f>
        <v>0.160284</v>
      </c>
      <c r="S711" s="230">
        <v>0</v>
      </c>
      <c r="T711" s="231">
        <f>S711*H711</f>
        <v>0</v>
      </c>
      <c r="AR711" s="24" t="s">
        <v>239</v>
      </c>
      <c r="AT711" s="24" t="s">
        <v>155</v>
      </c>
      <c r="AU711" s="24" t="s">
        <v>82</v>
      </c>
      <c r="AY711" s="24" t="s">
        <v>153</v>
      </c>
      <c r="BE711" s="232">
        <f>IF(N711="základní",J711,0)</f>
        <v>0</v>
      </c>
      <c r="BF711" s="232">
        <f>IF(N711="snížená",J711,0)</f>
        <v>0</v>
      </c>
      <c r="BG711" s="232">
        <f>IF(N711="zákl. přenesená",J711,0)</f>
        <v>0</v>
      </c>
      <c r="BH711" s="232">
        <f>IF(N711="sníž. přenesená",J711,0)</f>
        <v>0</v>
      </c>
      <c r="BI711" s="232">
        <f>IF(N711="nulová",J711,0)</f>
        <v>0</v>
      </c>
      <c r="BJ711" s="24" t="s">
        <v>24</v>
      </c>
      <c r="BK711" s="232">
        <f>ROUND(I711*H711,2)</f>
        <v>0</v>
      </c>
      <c r="BL711" s="24" t="s">
        <v>239</v>
      </c>
      <c r="BM711" s="24" t="s">
        <v>1602</v>
      </c>
    </row>
    <row r="712" spans="2:51" s="12" customFormat="1" ht="13.5">
      <c r="B712" s="244"/>
      <c r="C712" s="245"/>
      <c r="D712" s="235" t="s">
        <v>162</v>
      </c>
      <c r="E712" s="246" t="s">
        <v>22</v>
      </c>
      <c r="F712" s="247" t="s">
        <v>1603</v>
      </c>
      <c r="G712" s="245"/>
      <c r="H712" s="248">
        <v>21.09</v>
      </c>
      <c r="I712" s="249"/>
      <c r="J712" s="245"/>
      <c r="K712" s="245"/>
      <c r="L712" s="250"/>
      <c r="M712" s="251"/>
      <c r="N712" s="252"/>
      <c r="O712" s="252"/>
      <c r="P712" s="252"/>
      <c r="Q712" s="252"/>
      <c r="R712" s="252"/>
      <c r="S712" s="252"/>
      <c r="T712" s="253"/>
      <c r="AT712" s="254" t="s">
        <v>162</v>
      </c>
      <c r="AU712" s="254" t="s">
        <v>82</v>
      </c>
      <c r="AV712" s="12" t="s">
        <v>82</v>
      </c>
      <c r="AW712" s="12" t="s">
        <v>37</v>
      </c>
      <c r="AX712" s="12" t="s">
        <v>24</v>
      </c>
      <c r="AY712" s="254" t="s">
        <v>153</v>
      </c>
    </row>
    <row r="713" spans="2:65" s="1" customFormat="1" ht="25.5" customHeight="1">
      <c r="B713" s="46"/>
      <c r="C713" s="221" t="s">
        <v>921</v>
      </c>
      <c r="D713" s="221" t="s">
        <v>155</v>
      </c>
      <c r="E713" s="222" t="s">
        <v>1604</v>
      </c>
      <c r="F713" s="223" t="s">
        <v>1605</v>
      </c>
      <c r="G713" s="224" t="s">
        <v>187</v>
      </c>
      <c r="H713" s="225">
        <v>9</v>
      </c>
      <c r="I713" s="226"/>
      <c r="J713" s="227">
        <f>ROUND(I713*H713,2)</f>
        <v>0</v>
      </c>
      <c r="K713" s="223" t="s">
        <v>22</v>
      </c>
      <c r="L713" s="72"/>
      <c r="M713" s="228" t="s">
        <v>22</v>
      </c>
      <c r="N713" s="229" t="s">
        <v>44</v>
      </c>
      <c r="O713" s="47"/>
      <c r="P713" s="230">
        <f>O713*H713</f>
        <v>0</v>
      </c>
      <c r="Q713" s="230">
        <v>0.00437</v>
      </c>
      <c r="R713" s="230">
        <f>Q713*H713</f>
        <v>0.03933</v>
      </c>
      <c r="S713" s="230">
        <v>0</v>
      </c>
      <c r="T713" s="231">
        <f>S713*H713</f>
        <v>0</v>
      </c>
      <c r="AR713" s="24" t="s">
        <v>239</v>
      </c>
      <c r="AT713" s="24" t="s">
        <v>155</v>
      </c>
      <c r="AU713" s="24" t="s">
        <v>82</v>
      </c>
      <c r="AY713" s="24" t="s">
        <v>153</v>
      </c>
      <c r="BE713" s="232">
        <f>IF(N713="základní",J713,0)</f>
        <v>0</v>
      </c>
      <c r="BF713" s="232">
        <f>IF(N713="snížená",J713,0)</f>
        <v>0</v>
      </c>
      <c r="BG713" s="232">
        <f>IF(N713="zákl. přenesená",J713,0)</f>
        <v>0</v>
      </c>
      <c r="BH713" s="232">
        <f>IF(N713="sníž. přenesená",J713,0)</f>
        <v>0</v>
      </c>
      <c r="BI713" s="232">
        <f>IF(N713="nulová",J713,0)</f>
        <v>0</v>
      </c>
      <c r="BJ713" s="24" t="s">
        <v>24</v>
      </c>
      <c r="BK713" s="232">
        <f>ROUND(I713*H713,2)</f>
        <v>0</v>
      </c>
      <c r="BL713" s="24" t="s">
        <v>239</v>
      </c>
      <c r="BM713" s="24" t="s">
        <v>1606</v>
      </c>
    </row>
    <row r="714" spans="2:51" s="12" customFormat="1" ht="13.5">
      <c r="B714" s="244"/>
      <c r="C714" s="245"/>
      <c r="D714" s="235" t="s">
        <v>162</v>
      </c>
      <c r="E714" s="246" t="s">
        <v>22</v>
      </c>
      <c r="F714" s="247" t="s">
        <v>1607</v>
      </c>
      <c r="G714" s="245"/>
      <c r="H714" s="248">
        <v>9</v>
      </c>
      <c r="I714" s="249"/>
      <c r="J714" s="245"/>
      <c r="K714" s="245"/>
      <c r="L714" s="250"/>
      <c r="M714" s="251"/>
      <c r="N714" s="252"/>
      <c r="O714" s="252"/>
      <c r="P714" s="252"/>
      <c r="Q714" s="252"/>
      <c r="R714" s="252"/>
      <c r="S714" s="252"/>
      <c r="T714" s="253"/>
      <c r="AT714" s="254" t="s">
        <v>162</v>
      </c>
      <c r="AU714" s="254" t="s">
        <v>82</v>
      </c>
      <c r="AV714" s="12" t="s">
        <v>82</v>
      </c>
      <c r="AW714" s="12" t="s">
        <v>37</v>
      </c>
      <c r="AX714" s="12" t="s">
        <v>24</v>
      </c>
      <c r="AY714" s="254" t="s">
        <v>153</v>
      </c>
    </row>
    <row r="715" spans="2:65" s="1" customFormat="1" ht="25.5" customHeight="1">
      <c r="B715" s="46"/>
      <c r="C715" s="221" t="s">
        <v>926</v>
      </c>
      <c r="D715" s="221" t="s">
        <v>155</v>
      </c>
      <c r="E715" s="222" t="s">
        <v>1608</v>
      </c>
      <c r="F715" s="223" t="s">
        <v>1609</v>
      </c>
      <c r="G715" s="224" t="s">
        <v>187</v>
      </c>
      <c r="H715" s="225">
        <v>4.15</v>
      </c>
      <c r="I715" s="226"/>
      <c r="J715" s="227">
        <f>ROUND(I715*H715,2)</f>
        <v>0</v>
      </c>
      <c r="K715" s="223" t="s">
        <v>159</v>
      </c>
      <c r="L715" s="72"/>
      <c r="M715" s="228" t="s">
        <v>22</v>
      </c>
      <c r="N715" s="229" t="s">
        <v>44</v>
      </c>
      <c r="O715" s="47"/>
      <c r="P715" s="230">
        <f>O715*H715</f>
        <v>0</v>
      </c>
      <c r="Q715" s="230">
        <v>0.00653</v>
      </c>
      <c r="R715" s="230">
        <f>Q715*H715</f>
        <v>0.027099500000000002</v>
      </c>
      <c r="S715" s="230">
        <v>0</v>
      </c>
      <c r="T715" s="231">
        <f>S715*H715</f>
        <v>0</v>
      </c>
      <c r="AR715" s="24" t="s">
        <v>239</v>
      </c>
      <c r="AT715" s="24" t="s">
        <v>155</v>
      </c>
      <c r="AU715" s="24" t="s">
        <v>82</v>
      </c>
      <c r="AY715" s="24" t="s">
        <v>153</v>
      </c>
      <c r="BE715" s="232">
        <f>IF(N715="základní",J715,0)</f>
        <v>0</v>
      </c>
      <c r="BF715" s="232">
        <f>IF(N715="snížená",J715,0)</f>
        <v>0</v>
      </c>
      <c r="BG715" s="232">
        <f>IF(N715="zákl. přenesená",J715,0)</f>
        <v>0</v>
      </c>
      <c r="BH715" s="232">
        <f>IF(N715="sníž. přenesená",J715,0)</f>
        <v>0</v>
      </c>
      <c r="BI715" s="232">
        <f>IF(N715="nulová",J715,0)</f>
        <v>0</v>
      </c>
      <c r="BJ715" s="24" t="s">
        <v>24</v>
      </c>
      <c r="BK715" s="232">
        <f>ROUND(I715*H715,2)</f>
        <v>0</v>
      </c>
      <c r="BL715" s="24" t="s">
        <v>239</v>
      </c>
      <c r="BM715" s="24" t="s">
        <v>1610</v>
      </c>
    </row>
    <row r="716" spans="2:51" s="12" customFormat="1" ht="13.5">
      <c r="B716" s="244"/>
      <c r="C716" s="245"/>
      <c r="D716" s="235" t="s">
        <v>162</v>
      </c>
      <c r="E716" s="246" t="s">
        <v>22</v>
      </c>
      <c r="F716" s="247" t="s">
        <v>1611</v>
      </c>
      <c r="G716" s="245"/>
      <c r="H716" s="248">
        <v>0.9</v>
      </c>
      <c r="I716" s="249"/>
      <c r="J716" s="245"/>
      <c r="K716" s="245"/>
      <c r="L716" s="250"/>
      <c r="M716" s="251"/>
      <c r="N716" s="252"/>
      <c r="O716" s="252"/>
      <c r="P716" s="252"/>
      <c r="Q716" s="252"/>
      <c r="R716" s="252"/>
      <c r="S716" s="252"/>
      <c r="T716" s="253"/>
      <c r="AT716" s="254" t="s">
        <v>162</v>
      </c>
      <c r="AU716" s="254" t="s">
        <v>82</v>
      </c>
      <c r="AV716" s="12" t="s">
        <v>82</v>
      </c>
      <c r="AW716" s="12" t="s">
        <v>37</v>
      </c>
      <c r="AX716" s="12" t="s">
        <v>73</v>
      </c>
      <c r="AY716" s="254" t="s">
        <v>153</v>
      </c>
    </row>
    <row r="717" spans="2:51" s="12" customFormat="1" ht="13.5">
      <c r="B717" s="244"/>
      <c r="C717" s="245"/>
      <c r="D717" s="235" t="s">
        <v>162</v>
      </c>
      <c r="E717" s="246" t="s">
        <v>22</v>
      </c>
      <c r="F717" s="247" t="s">
        <v>1612</v>
      </c>
      <c r="G717" s="245"/>
      <c r="H717" s="248">
        <v>0.45</v>
      </c>
      <c r="I717" s="249"/>
      <c r="J717" s="245"/>
      <c r="K717" s="245"/>
      <c r="L717" s="250"/>
      <c r="M717" s="251"/>
      <c r="N717" s="252"/>
      <c r="O717" s="252"/>
      <c r="P717" s="252"/>
      <c r="Q717" s="252"/>
      <c r="R717" s="252"/>
      <c r="S717" s="252"/>
      <c r="T717" s="253"/>
      <c r="AT717" s="254" t="s">
        <v>162</v>
      </c>
      <c r="AU717" s="254" t="s">
        <v>82</v>
      </c>
      <c r="AV717" s="12" t="s">
        <v>82</v>
      </c>
      <c r="AW717" s="12" t="s">
        <v>37</v>
      </c>
      <c r="AX717" s="12" t="s">
        <v>73</v>
      </c>
      <c r="AY717" s="254" t="s">
        <v>153</v>
      </c>
    </row>
    <row r="718" spans="2:51" s="12" customFormat="1" ht="13.5">
      <c r="B718" s="244"/>
      <c r="C718" s="245"/>
      <c r="D718" s="235" t="s">
        <v>162</v>
      </c>
      <c r="E718" s="246" t="s">
        <v>22</v>
      </c>
      <c r="F718" s="247" t="s">
        <v>1613</v>
      </c>
      <c r="G718" s="245"/>
      <c r="H718" s="248">
        <v>2.5</v>
      </c>
      <c r="I718" s="249"/>
      <c r="J718" s="245"/>
      <c r="K718" s="245"/>
      <c r="L718" s="250"/>
      <c r="M718" s="251"/>
      <c r="N718" s="252"/>
      <c r="O718" s="252"/>
      <c r="P718" s="252"/>
      <c r="Q718" s="252"/>
      <c r="R718" s="252"/>
      <c r="S718" s="252"/>
      <c r="T718" s="253"/>
      <c r="AT718" s="254" t="s">
        <v>162</v>
      </c>
      <c r="AU718" s="254" t="s">
        <v>82</v>
      </c>
      <c r="AV718" s="12" t="s">
        <v>82</v>
      </c>
      <c r="AW718" s="12" t="s">
        <v>37</v>
      </c>
      <c r="AX718" s="12" t="s">
        <v>73</v>
      </c>
      <c r="AY718" s="254" t="s">
        <v>153</v>
      </c>
    </row>
    <row r="719" spans="2:51" s="12" customFormat="1" ht="13.5">
      <c r="B719" s="244"/>
      <c r="C719" s="245"/>
      <c r="D719" s="235" t="s">
        <v>162</v>
      </c>
      <c r="E719" s="246" t="s">
        <v>22</v>
      </c>
      <c r="F719" s="247" t="s">
        <v>1614</v>
      </c>
      <c r="G719" s="245"/>
      <c r="H719" s="248">
        <v>0.3</v>
      </c>
      <c r="I719" s="249"/>
      <c r="J719" s="245"/>
      <c r="K719" s="245"/>
      <c r="L719" s="250"/>
      <c r="M719" s="251"/>
      <c r="N719" s="252"/>
      <c r="O719" s="252"/>
      <c r="P719" s="252"/>
      <c r="Q719" s="252"/>
      <c r="R719" s="252"/>
      <c r="S719" s="252"/>
      <c r="T719" s="253"/>
      <c r="AT719" s="254" t="s">
        <v>162</v>
      </c>
      <c r="AU719" s="254" t="s">
        <v>82</v>
      </c>
      <c r="AV719" s="12" t="s">
        <v>82</v>
      </c>
      <c r="AW719" s="12" t="s">
        <v>37</v>
      </c>
      <c r="AX719" s="12" t="s">
        <v>73</v>
      </c>
      <c r="AY719" s="254" t="s">
        <v>153</v>
      </c>
    </row>
    <row r="720" spans="2:51" s="13" customFormat="1" ht="13.5">
      <c r="B720" s="255"/>
      <c r="C720" s="256"/>
      <c r="D720" s="235" t="s">
        <v>162</v>
      </c>
      <c r="E720" s="257" t="s">
        <v>22</v>
      </c>
      <c r="F720" s="258" t="s">
        <v>172</v>
      </c>
      <c r="G720" s="256"/>
      <c r="H720" s="259">
        <v>4.15</v>
      </c>
      <c r="I720" s="260"/>
      <c r="J720" s="256"/>
      <c r="K720" s="256"/>
      <c r="L720" s="261"/>
      <c r="M720" s="262"/>
      <c r="N720" s="263"/>
      <c r="O720" s="263"/>
      <c r="P720" s="263"/>
      <c r="Q720" s="263"/>
      <c r="R720" s="263"/>
      <c r="S720" s="263"/>
      <c r="T720" s="264"/>
      <c r="AT720" s="265" t="s">
        <v>162</v>
      </c>
      <c r="AU720" s="265" t="s">
        <v>82</v>
      </c>
      <c r="AV720" s="13" t="s">
        <v>160</v>
      </c>
      <c r="AW720" s="13" t="s">
        <v>37</v>
      </c>
      <c r="AX720" s="13" t="s">
        <v>24</v>
      </c>
      <c r="AY720" s="265" t="s">
        <v>153</v>
      </c>
    </row>
    <row r="721" spans="2:65" s="1" customFormat="1" ht="25.5" customHeight="1">
      <c r="B721" s="46"/>
      <c r="C721" s="221" t="s">
        <v>931</v>
      </c>
      <c r="D721" s="221" t="s">
        <v>155</v>
      </c>
      <c r="E721" s="222" t="s">
        <v>1615</v>
      </c>
      <c r="F721" s="223" t="s">
        <v>1616</v>
      </c>
      <c r="G721" s="224" t="s">
        <v>187</v>
      </c>
      <c r="H721" s="225">
        <v>22.6</v>
      </c>
      <c r="I721" s="226"/>
      <c r="J721" s="227">
        <f>ROUND(I721*H721,2)</f>
        <v>0</v>
      </c>
      <c r="K721" s="223" t="s">
        <v>159</v>
      </c>
      <c r="L721" s="72"/>
      <c r="M721" s="228" t="s">
        <v>22</v>
      </c>
      <c r="N721" s="229" t="s">
        <v>44</v>
      </c>
      <c r="O721" s="47"/>
      <c r="P721" s="230">
        <f>O721*H721</f>
        <v>0</v>
      </c>
      <c r="Q721" s="230">
        <v>0.00782</v>
      </c>
      <c r="R721" s="230">
        <f>Q721*H721</f>
        <v>0.17673200000000003</v>
      </c>
      <c r="S721" s="230">
        <v>0</v>
      </c>
      <c r="T721" s="231">
        <f>S721*H721</f>
        <v>0</v>
      </c>
      <c r="AR721" s="24" t="s">
        <v>239</v>
      </c>
      <c r="AT721" s="24" t="s">
        <v>155</v>
      </c>
      <c r="AU721" s="24" t="s">
        <v>82</v>
      </c>
      <c r="AY721" s="24" t="s">
        <v>153</v>
      </c>
      <c r="BE721" s="232">
        <f>IF(N721="základní",J721,0)</f>
        <v>0</v>
      </c>
      <c r="BF721" s="232">
        <f>IF(N721="snížená",J721,0)</f>
        <v>0</v>
      </c>
      <c r="BG721" s="232">
        <f>IF(N721="zákl. přenesená",J721,0)</f>
        <v>0</v>
      </c>
      <c r="BH721" s="232">
        <f>IF(N721="sníž. přenesená",J721,0)</f>
        <v>0</v>
      </c>
      <c r="BI721" s="232">
        <f>IF(N721="nulová",J721,0)</f>
        <v>0</v>
      </c>
      <c r="BJ721" s="24" t="s">
        <v>24</v>
      </c>
      <c r="BK721" s="232">
        <f>ROUND(I721*H721,2)</f>
        <v>0</v>
      </c>
      <c r="BL721" s="24" t="s">
        <v>239</v>
      </c>
      <c r="BM721" s="24" t="s">
        <v>1617</v>
      </c>
    </row>
    <row r="722" spans="2:51" s="12" customFormat="1" ht="13.5">
      <c r="B722" s="244"/>
      <c r="C722" s="245"/>
      <c r="D722" s="235" t="s">
        <v>162</v>
      </c>
      <c r="E722" s="246" t="s">
        <v>22</v>
      </c>
      <c r="F722" s="247" t="s">
        <v>1618</v>
      </c>
      <c r="G722" s="245"/>
      <c r="H722" s="248">
        <v>22.6</v>
      </c>
      <c r="I722" s="249"/>
      <c r="J722" s="245"/>
      <c r="K722" s="245"/>
      <c r="L722" s="250"/>
      <c r="M722" s="251"/>
      <c r="N722" s="252"/>
      <c r="O722" s="252"/>
      <c r="P722" s="252"/>
      <c r="Q722" s="252"/>
      <c r="R722" s="252"/>
      <c r="S722" s="252"/>
      <c r="T722" s="253"/>
      <c r="AT722" s="254" t="s">
        <v>162</v>
      </c>
      <c r="AU722" s="254" t="s">
        <v>82</v>
      </c>
      <c r="AV722" s="12" t="s">
        <v>82</v>
      </c>
      <c r="AW722" s="12" t="s">
        <v>37</v>
      </c>
      <c r="AX722" s="12" t="s">
        <v>24</v>
      </c>
      <c r="AY722" s="254" t="s">
        <v>153</v>
      </c>
    </row>
    <row r="723" spans="2:65" s="1" customFormat="1" ht="25.5" customHeight="1">
      <c r="B723" s="46"/>
      <c r="C723" s="221" t="s">
        <v>935</v>
      </c>
      <c r="D723" s="221" t="s">
        <v>155</v>
      </c>
      <c r="E723" s="222" t="s">
        <v>1619</v>
      </c>
      <c r="F723" s="223" t="s">
        <v>1620</v>
      </c>
      <c r="G723" s="224" t="s">
        <v>187</v>
      </c>
      <c r="H723" s="225">
        <v>170.5</v>
      </c>
      <c r="I723" s="226"/>
      <c r="J723" s="227">
        <f>ROUND(I723*H723,2)</f>
        <v>0</v>
      </c>
      <c r="K723" s="223" t="s">
        <v>22</v>
      </c>
      <c r="L723" s="72"/>
      <c r="M723" s="228" t="s">
        <v>22</v>
      </c>
      <c r="N723" s="229" t="s">
        <v>44</v>
      </c>
      <c r="O723" s="47"/>
      <c r="P723" s="230">
        <f>O723*H723</f>
        <v>0</v>
      </c>
      <c r="Q723" s="230">
        <v>0.00653</v>
      </c>
      <c r="R723" s="230">
        <f>Q723*H723</f>
        <v>1.113365</v>
      </c>
      <c r="S723" s="230">
        <v>0</v>
      </c>
      <c r="T723" s="231">
        <f>S723*H723</f>
        <v>0</v>
      </c>
      <c r="AR723" s="24" t="s">
        <v>239</v>
      </c>
      <c r="AT723" s="24" t="s">
        <v>155</v>
      </c>
      <c r="AU723" s="24" t="s">
        <v>82</v>
      </c>
      <c r="AY723" s="24" t="s">
        <v>153</v>
      </c>
      <c r="BE723" s="232">
        <f>IF(N723="základní",J723,0)</f>
        <v>0</v>
      </c>
      <c r="BF723" s="232">
        <f>IF(N723="snížená",J723,0)</f>
        <v>0</v>
      </c>
      <c r="BG723" s="232">
        <f>IF(N723="zákl. přenesená",J723,0)</f>
        <v>0</v>
      </c>
      <c r="BH723" s="232">
        <f>IF(N723="sníž. přenesená",J723,0)</f>
        <v>0</v>
      </c>
      <c r="BI723" s="232">
        <f>IF(N723="nulová",J723,0)</f>
        <v>0</v>
      </c>
      <c r="BJ723" s="24" t="s">
        <v>24</v>
      </c>
      <c r="BK723" s="232">
        <f>ROUND(I723*H723,2)</f>
        <v>0</v>
      </c>
      <c r="BL723" s="24" t="s">
        <v>239</v>
      </c>
      <c r="BM723" s="24" t="s">
        <v>1621</v>
      </c>
    </row>
    <row r="724" spans="2:51" s="12" customFormat="1" ht="13.5">
      <c r="B724" s="244"/>
      <c r="C724" s="245"/>
      <c r="D724" s="235" t="s">
        <v>162</v>
      </c>
      <c r="E724" s="246" t="s">
        <v>22</v>
      </c>
      <c r="F724" s="247" t="s">
        <v>1622</v>
      </c>
      <c r="G724" s="245"/>
      <c r="H724" s="248">
        <v>170.5</v>
      </c>
      <c r="I724" s="249"/>
      <c r="J724" s="245"/>
      <c r="K724" s="245"/>
      <c r="L724" s="250"/>
      <c r="M724" s="251"/>
      <c r="N724" s="252"/>
      <c r="O724" s="252"/>
      <c r="P724" s="252"/>
      <c r="Q724" s="252"/>
      <c r="R724" s="252"/>
      <c r="S724" s="252"/>
      <c r="T724" s="253"/>
      <c r="AT724" s="254" t="s">
        <v>162</v>
      </c>
      <c r="AU724" s="254" t="s">
        <v>82</v>
      </c>
      <c r="AV724" s="12" t="s">
        <v>82</v>
      </c>
      <c r="AW724" s="12" t="s">
        <v>37</v>
      </c>
      <c r="AX724" s="12" t="s">
        <v>24</v>
      </c>
      <c r="AY724" s="254" t="s">
        <v>153</v>
      </c>
    </row>
    <row r="725" spans="2:65" s="1" customFormat="1" ht="25.5" customHeight="1">
      <c r="B725" s="46"/>
      <c r="C725" s="221" t="s">
        <v>940</v>
      </c>
      <c r="D725" s="221" t="s">
        <v>155</v>
      </c>
      <c r="E725" s="222" t="s">
        <v>1623</v>
      </c>
      <c r="F725" s="223" t="s">
        <v>1624</v>
      </c>
      <c r="G725" s="224" t="s">
        <v>187</v>
      </c>
      <c r="H725" s="225">
        <v>155.4</v>
      </c>
      <c r="I725" s="226"/>
      <c r="J725" s="227">
        <f>ROUND(I725*H725,2)</f>
        <v>0</v>
      </c>
      <c r="K725" s="223" t="s">
        <v>22</v>
      </c>
      <c r="L725" s="72"/>
      <c r="M725" s="228" t="s">
        <v>22</v>
      </c>
      <c r="N725" s="229" t="s">
        <v>44</v>
      </c>
      <c r="O725" s="47"/>
      <c r="P725" s="230">
        <f>O725*H725</f>
        <v>0</v>
      </c>
      <c r="Q725" s="230">
        <v>0.00352</v>
      </c>
      <c r="R725" s="230">
        <f>Q725*H725</f>
        <v>0.547008</v>
      </c>
      <c r="S725" s="230">
        <v>0</v>
      </c>
      <c r="T725" s="231">
        <f>S725*H725</f>
        <v>0</v>
      </c>
      <c r="AR725" s="24" t="s">
        <v>239</v>
      </c>
      <c r="AT725" s="24" t="s">
        <v>155</v>
      </c>
      <c r="AU725" s="24" t="s">
        <v>82</v>
      </c>
      <c r="AY725" s="24" t="s">
        <v>153</v>
      </c>
      <c r="BE725" s="232">
        <f>IF(N725="základní",J725,0)</f>
        <v>0</v>
      </c>
      <c r="BF725" s="232">
        <f>IF(N725="snížená",J725,0)</f>
        <v>0</v>
      </c>
      <c r="BG725" s="232">
        <f>IF(N725="zákl. přenesená",J725,0)</f>
        <v>0</v>
      </c>
      <c r="BH725" s="232">
        <f>IF(N725="sníž. přenesená",J725,0)</f>
        <v>0</v>
      </c>
      <c r="BI725" s="232">
        <f>IF(N725="nulová",J725,0)</f>
        <v>0</v>
      </c>
      <c r="BJ725" s="24" t="s">
        <v>24</v>
      </c>
      <c r="BK725" s="232">
        <f>ROUND(I725*H725,2)</f>
        <v>0</v>
      </c>
      <c r="BL725" s="24" t="s">
        <v>239</v>
      </c>
      <c r="BM725" s="24" t="s">
        <v>1625</v>
      </c>
    </row>
    <row r="726" spans="2:51" s="12" customFormat="1" ht="13.5">
      <c r="B726" s="244"/>
      <c r="C726" s="245"/>
      <c r="D726" s="235" t="s">
        <v>162</v>
      </c>
      <c r="E726" s="246" t="s">
        <v>22</v>
      </c>
      <c r="F726" s="247" t="s">
        <v>1626</v>
      </c>
      <c r="G726" s="245"/>
      <c r="H726" s="248">
        <v>153.6</v>
      </c>
      <c r="I726" s="249"/>
      <c r="J726" s="245"/>
      <c r="K726" s="245"/>
      <c r="L726" s="250"/>
      <c r="M726" s="251"/>
      <c r="N726" s="252"/>
      <c r="O726" s="252"/>
      <c r="P726" s="252"/>
      <c r="Q726" s="252"/>
      <c r="R726" s="252"/>
      <c r="S726" s="252"/>
      <c r="T726" s="253"/>
      <c r="AT726" s="254" t="s">
        <v>162</v>
      </c>
      <c r="AU726" s="254" t="s">
        <v>82</v>
      </c>
      <c r="AV726" s="12" t="s">
        <v>82</v>
      </c>
      <c r="AW726" s="12" t="s">
        <v>37</v>
      </c>
      <c r="AX726" s="12" t="s">
        <v>73</v>
      </c>
      <c r="AY726" s="254" t="s">
        <v>153</v>
      </c>
    </row>
    <row r="727" spans="2:51" s="12" customFormat="1" ht="13.5">
      <c r="B727" s="244"/>
      <c r="C727" s="245"/>
      <c r="D727" s="235" t="s">
        <v>162</v>
      </c>
      <c r="E727" s="246" t="s">
        <v>22</v>
      </c>
      <c r="F727" s="247" t="s">
        <v>1627</v>
      </c>
      <c r="G727" s="245"/>
      <c r="H727" s="248">
        <v>1.2</v>
      </c>
      <c r="I727" s="249"/>
      <c r="J727" s="245"/>
      <c r="K727" s="245"/>
      <c r="L727" s="250"/>
      <c r="M727" s="251"/>
      <c r="N727" s="252"/>
      <c r="O727" s="252"/>
      <c r="P727" s="252"/>
      <c r="Q727" s="252"/>
      <c r="R727" s="252"/>
      <c r="S727" s="252"/>
      <c r="T727" s="253"/>
      <c r="AT727" s="254" t="s">
        <v>162</v>
      </c>
      <c r="AU727" s="254" t="s">
        <v>82</v>
      </c>
      <c r="AV727" s="12" t="s">
        <v>82</v>
      </c>
      <c r="AW727" s="12" t="s">
        <v>37</v>
      </c>
      <c r="AX727" s="12" t="s">
        <v>73</v>
      </c>
      <c r="AY727" s="254" t="s">
        <v>153</v>
      </c>
    </row>
    <row r="728" spans="2:51" s="12" customFormat="1" ht="13.5">
      <c r="B728" s="244"/>
      <c r="C728" s="245"/>
      <c r="D728" s="235" t="s">
        <v>162</v>
      </c>
      <c r="E728" s="246" t="s">
        <v>22</v>
      </c>
      <c r="F728" s="247" t="s">
        <v>1628</v>
      </c>
      <c r="G728" s="245"/>
      <c r="H728" s="248">
        <v>0.6</v>
      </c>
      <c r="I728" s="249"/>
      <c r="J728" s="245"/>
      <c r="K728" s="245"/>
      <c r="L728" s="250"/>
      <c r="M728" s="251"/>
      <c r="N728" s="252"/>
      <c r="O728" s="252"/>
      <c r="P728" s="252"/>
      <c r="Q728" s="252"/>
      <c r="R728" s="252"/>
      <c r="S728" s="252"/>
      <c r="T728" s="253"/>
      <c r="AT728" s="254" t="s">
        <v>162</v>
      </c>
      <c r="AU728" s="254" t="s">
        <v>82</v>
      </c>
      <c r="AV728" s="12" t="s">
        <v>82</v>
      </c>
      <c r="AW728" s="12" t="s">
        <v>37</v>
      </c>
      <c r="AX728" s="12" t="s">
        <v>73</v>
      </c>
      <c r="AY728" s="254" t="s">
        <v>153</v>
      </c>
    </row>
    <row r="729" spans="2:51" s="13" customFormat="1" ht="13.5">
      <c r="B729" s="255"/>
      <c r="C729" s="256"/>
      <c r="D729" s="235" t="s">
        <v>162</v>
      </c>
      <c r="E729" s="257" t="s">
        <v>22</v>
      </c>
      <c r="F729" s="258" t="s">
        <v>172</v>
      </c>
      <c r="G729" s="256"/>
      <c r="H729" s="259">
        <v>155.4</v>
      </c>
      <c r="I729" s="260"/>
      <c r="J729" s="256"/>
      <c r="K729" s="256"/>
      <c r="L729" s="261"/>
      <c r="M729" s="262"/>
      <c r="N729" s="263"/>
      <c r="O729" s="263"/>
      <c r="P729" s="263"/>
      <c r="Q729" s="263"/>
      <c r="R729" s="263"/>
      <c r="S729" s="263"/>
      <c r="T729" s="264"/>
      <c r="AT729" s="265" t="s">
        <v>162</v>
      </c>
      <c r="AU729" s="265" t="s">
        <v>82</v>
      </c>
      <c r="AV729" s="13" t="s">
        <v>160</v>
      </c>
      <c r="AW729" s="13" t="s">
        <v>37</v>
      </c>
      <c r="AX729" s="13" t="s">
        <v>24</v>
      </c>
      <c r="AY729" s="265" t="s">
        <v>153</v>
      </c>
    </row>
    <row r="730" spans="2:65" s="1" customFormat="1" ht="25.5" customHeight="1">
      <c r="B730" s="46"/>
      <c r="C730" s="221" t="s">
        <v>945</v>
      </c>
      <c r="D730" s="221" t="s">
        <v>155</v>
      </c>
      <c r="E730" s="222" t="s">
        <v>1629</v>
      </c>
      <c r="F730" s="223" t="s">
        <v>1630</v>
      </c>
      <c r="G730" s="224" t="s">
        <v>187</v>
      </c>
      <c r="H730" s="225">
        <v>170.5</v>
      </c>
      <c r="I730" s="226"/>
      <c r="J730" s="227">
        <f>ROUND(I730*H730,2)</f>
        <v>0</v>
      </c>
      <c r="K730" s="223" t="s">
        <v>22</v>
      </c>
      <c r="L730" s="72"/>
      <c r="M730" s="228" t="s">
        <v>22</v>
      </c>
      <c r="N730" s="229" t="s">
        <v>44</v>
      </c>
      <c r="O730" s="47"/>
      <c r="P730" s="230">
        <f>O730*H730</f>
        <v>0</v>
      </c>
      <c r="Q730" s="230">
        <v>0.00527</v>
      </c>
      <c r="R730" s="230">
        <f>Q730*H730</f>
        <v>0.8985350000000001</v>
      </c>
      <c r="S730" s="230">
        <v>0</v>
      </c>
      <c r="T730" s="231">
        <f>S730*H730</f>
        <v>0</v>
      </c>
      <c r="AR730" s="24" t="s">
        <v>239</v>
      </c>
      <c r="AT730" s="24" t="s">
        <v>155</v>
      </c>
      <c r="AU730" s="24" t="s">
        <v>82</v>
      </c>
      <c r="AY730" s="24" t="s">
        <v>153</v>
      </c>
      <c r="BE730" s="232">
        <f>IF(N730="základní",J730,0)</f>
        <v>0</v>
      </c>
      <c r="BF730" s="232">
        <f>IF(N730="snížená",J730,0)</f>
        <v>0</v>
      </c>
      <c r="BG730" s="232">
        <f>IF(N730="zákl. přenesená",J730,0)</f>
        <v>0</v>
      </c>
      <c r="BH730" s="232">
        <f>IF(N730="sníž. přenesená",J730,0)</f>
        <v>0</v>
      </c>
      <c r="BI730" s="232">
        <f>IF(N730="nulová",J730,0)</f>
        <v>0</v>
      </c>
      <c r="BJ730" s="24" t="s">
        <v>24</v>
      </c>
      <c r="BK730" s="232">
        <f>ROUND(I730*H730,2)</f>
        <v>0</v>
      </c>
      <c r="BL730" s="24" t="s">
        <v>239</v>
      </c>
      <c r="BM730" s="24" t="s">
        <v>1631</v>
      </c>
    </row>
    <row r="731" spans="2:51" s="12" customFormat="1" ht="13.5">
      <c r="B731" s="244"/>
      <c r="C731" s="245"/>
      <c r="D731" s="235" t="s">
        <v>162</v>
      </c>
      <c r="E731" s="246" t="s">
        <v>22</v>
      </c>
      <c r="F731" s="247" t="s">
        <v>1632</v>
      </c>
      <c r="G731" s="245"/>
      <c r="H731" s="248">
        <v>170.5</v>
      </c>
      <c r="I731" s="249"/>
      <c r="J731" s="245"/>
      <c r="K731" s="245"/>
      <c r="L731" s="250"/>
      <c r="M731" s="251"/>
      <c r="N731" s="252"/>
      <c r="O731" s="252"/>
      <c r="P731" s="252"/>
      <c r="Q731" s="252"/>
      <c r="R731" s="252"/>
      <c r="S731" s="252"/>
      <c r="T731" s="253"/>
      <c r="AT731" s="254" t="s">
        <v>162</v>
      </c>
      <c r="AU731" s="254" t="s">
        <v>82</v>
      </c>
      <c r="AV731" s="12" t="s">
        <v>82</v>
      </c>
      <c r="AW731" s="12" t="s">
        <v>37</v>
      </c>
      <c r="AX731" s="12" t="s">
        <v>24</v>
      </c>
      <c r="AY731" s="254" t="s">
        <v>153</v>
      </c>
    </row>
    <row r="732" spans="2:65" s="1" customFormat="1" ht="25.5" customHeight="1">
      <c r="B732" s="46"/>
      <c r="C732" s="221" t="s">
        <v>950</v>
      </c>
      <c r="D732" s="221" t="s">
        <v>155</v>
      </c>
      <c r="E732" s="222" t="s">
        <v>1633</v>
      </c>
      <c r="F732" s="223" t="s">
        <v>1634</v>
      </c>
      <c r="G732" s="224" t="s">
        <v>187</v>
      </c>
      <c r="H732" s="225">
        <v>124.4</v>
      </c>
      <c r="I732" s="226"/>
      <c r="J732" s="227">
        <f>ROUND(I732*H732,2)</f>
        <v>0</v>
      </c>
      <c r="K732" s="223" t="s">
        <v>159</v>
      </c>
      <c r="L732" s="72"/>
      <c r="M732" s="228" t="s">
        <v>22</v>
      </c>
      <c r="N732" s="229" t="s">
        <v>44</v>
      </c>
      <c r="O732" s="47"/>
      <c r="P732" s="230">
        <f>O732*H732</f>
        <v>0</v>
      </c>
      <c r="Q732" s="230">
        <v>0.00286</v>
      </c>
      <c r="R732" s="230">
        <f>Q732*H732</f>
        <v>0.35578400000000004</v>
      </c>
      <c r="S732" s="230">
        <v>0</v>
      </c>
      <c r="T732" s="231">
        <f>S732*H732</f>
        <v>0</v>
      </c>
      <c r="AR732" s="24" t="s">
        <v>239</v>
      </c>
      <c r="AT732" s="24" t="s">
        <v>155</v>
      </c>
      <c r="AU732" s="24" t="s">
        <v>82</v>
      </c>
      <c r="AY732" s="24" t="s">
        <v>153</v>
      </c>
      <c r="BE732" s="232">
        <f>IF(N732="základní",J732,0)</f>
        <v>0</v>
      </c>
      <c r="BF732" s="232">
        <f>IF(N732="snížená",J732,0)</f>
        <v>0</v>
      </c>
      <c r="BG732" s="232">
        <f>IF(N732="zákl. přenesená",J732,0)</f>
        <v>0</v>
      </c>
      <c r="BH732" s="232">
        <f>IF(N732="sníž. přenesená",J732,0)</f>
        <v>0</v>
      </c>
      <c r="BI732" s="232">
        <f>IF(N732="nulová",J732,0)</f>
        <v>0</v>
      </c>
      <c r="BJ732" s="24" t="s">
        <v>24</v>
      </c>
      <c r="BK732" s="232">
        <f>ROUND(I732*H732,2)</f>
        <v>0</v>
      </c>
      <c r="BL732" s="24" t="s">
        <v>239</v>
      </c>
      <c r="BM732" s="24" t="s">
        <v>1635</v>
      </c>
    </row>
    <row r="733" spans="2:51" s="12" customFormat="1" ht="13.5">
      <c r="B733" s="244"/>
      <c r="C733" s="245"/>
      <c r="D733" s="235" t="s">
        <v>162</v>
      </c>
      <c r="E733" s="246" t="s">
        <v>22</v>
      </c>
      <c r="F733" s="247" t="s">
        <v>1636</v>
      </c>
      <c r="G733" s="245"/>
      <c r="H733" s="248">
        <v>67.5</v>
      </c>
      <c r="I733" s="249"/>
      <c r="J733" s="245"/>
      <c r="K733" s="245"/>
      <c r="L733" s="250"/>
      <c r="M733" s="251"/>
      <c r="N733" s="252"/>
      <c r="O733" s="252"/>
      <c r="P733" s="252"/>
      <c r="Q733" s="252"/>
      <c r="R733" s="252"/>
      <c r="S733" s="252"/>
      <c r="T733" s="253"/>
      <c r="AT733" s="254" t="s">
        <v>162</v>
      </c>
      <c r="AU733" s="254" t="s">
        <v>82</v>
      </c>
      <c r="AV733" s="12" t="s">
        <v>82</v>
      </c>
      <c r="AW733" s="12" t="s">
        <v>37</v>
      </c>
      <c r="AX733" s="12" t="s">
        <v>73</v>
      </c>
      <c r="AY733" s="254" t="s">
        <v>153</v>
      </c>
    </row>
    <row r="734" spans="2:51" s="12" customFormat="1" ht="13.5">
      <c r="B734" s="244"/>
      <c r="C734" s="245"/>
      <c r="D734" s="235" t="s">
        <v>162</v>
      </c>
      <c r="E734" s="246" t="s">
        <v>22</v>
      </c>
      <c r="F734" s="247" t="s">
        <v>1637</v>
      </c>
      <c r="G734" s="245"/>
      <c r="H734" s="248">
        <v>10.5</v>
      </c>
      <c r="I734" s="249"/>
      <c r="J734" s="245"/>
      <c r="K734" s="245"/>
      <c r="L734" s="250"/>
      <c r="M734" s="251"/>
      <c r="N734" s="252"/>
      <c r="O734" s="252"/>
      <c r="P734" s="252"/>
      <c r="Q734" s="252"/>
      <c r="R734" s="252"/>
      <c r="S734" s="252"/>
      <c r="T734" s="253"/>
      <c r="AT734" s="254" t="s">
        <v>162</v>
      </c>
      <c r="AU734" s="254" t="s">
        <v>82</v>
      </c>
      <c r="AV734" s="12" t="s">
        <v>82</v>
      </c>
      <c r="AW734" s="12" t="s">
        <v>37</v>
      </c>
      <c r="AX734" s="12" t="s">
        <v>73</v>
      </c>
      <c r="AY734" s="254" t="s">
        <v>153</v>
      </c>
    </row>
    <row r="735" spans="2:51" s="12" customFormat="1" ht="13.5">
      <c r="B735" s="244"/>
      <c r="C735" s="245"/>
      <c r="D735" s="235" t="s">
        <v>162</v>
      </c>
      <c r="E735" s="246" t="s">
        <v>22</v>
      </c>
      <c r="F735" s="247" t="s">
        <v>1638</v>
      </c>
      <c r="G735" s="245"/>
      <c r="H735" s="248">
        <v>46.4</v>
      </c>
      <c r="I735" s="249"/>
      <c r="J735" s="245"/>
      <c r="K735" s="245"/>
      <c r="L735" s="250"/>
      <c r="M735" s="251"/>
      <c r="N735" s="252"/>
      <c r="O735" s="252"/>
      <c r="P735" s="252"/>
      <c r="Q735" s="252"/>
      <c r="R735" s="252"/>
      <c r="S735" s="252"/>
      <c r="T735" s="253"/>
      <c r="AT735" s="254" t="s">
        <v>162</v>
      </c>
      <c r="AU735" s="254" t="s">
        <v>82</v>
      </c>
      <c r="AV735" s="12" t="s">
        <v>82</v>
      </c>
      <c r="AW735" s="12" t="s">
        <v>37</v>
      </c>
      <c r="AX735" s="12" t="s">
        <v>73</v>
      </c>
      <c r="AY735" s="254" t="s">
        <v>153</v>
      </c>
    </row>
    <row r="736" spans="2:51" s="13" customFormat="1" ht="13.5">
      <c r="B736" s="255"/>
      <c r="C736" s="256"/>
      <c r="D736" s="235" t="s">
        <v>162</v>
      </c>
      <c r="E736" s="257" t="s">
        <v>22</v>
      </c>
      <c r="F736" s="258" t="s">
        <v>172</v>
      </c>
      <c r="G736" s="256"/>
      <c r="H736" s="259">
        <v>124.4</v>
      </c>
      <c r="I736" s="260"/>
      <c r="J736" s="256"/>
      <c r="K736" s="256"/>
      <c r="L736" s="261"/>
      <c r="M736" s="262"/>
      <c r="N736" s="263"/>
      <c r="O736" s="263"/>
      <c r="P736" s="263"/>
      <c r="Q736" s="263"/>
      <c r="R736" s="263"/>
      <c r="S736" s="263"/>
      <c r="T736" s="264"/>
      <c r="AT736" s="265" t="s">
        <v>162</v>
      </c>
      <c r="AU736" s="265" t="s">
        <v>82</v>
      </c>
      <c r="AV736" s="13" t="s">
        <v>160</v>
      </c>
      <c r="AW736" s="13" t="s">
        <v>37</v>
      </c>
      <c r="AX736" s="13" t="s">
        <v>24</v>
      </c>
      <c r="AY736" s="265" t="s">
        <v>153</v>
      </c>
    </row>
    <row r="737" spans="2:65" s="1" customFormat="1" ht="16.5" customHeight="1">
      <c r="B737" s="46"/>
      <c r="C737" s="221" t="s">
        <v>955</v>
      </c>
      <c r="D737" s="221" t="s">
        <v>155</v>
      </c>
      <c r="E737" s="222" t="s">
        <v>1639</v>
      </c>
      <c r="F737" s="223" t="s">
        <v>1640</v>
      </c>
      <c r="G737" s="224" t="s">
        <v>158</v>
      </c>
      <c r="H737" s="225">
        <v>54</v>
      </c>
      <c r="I737" s="226"/>
      <c r="J737" s="227">
        <f>ROUND(I737*H737,2)</f>
        <v>0</v>
      </c>
      <c r="K737" s="223" t="s">
        <v>159</v>
      </c>
      <c r="L737" s="72"/>
      <c r="M737" s="228" t="s">
        <v>22</v>
      </c>
      <c r="N737" s="229" t="s">
        <v>44</v>
      </c>
      <c r="O737" s="47"/>
      <c r="P737" s="230">
        <f>O737*H737</f>
        <v>0</v>
      </c>
      <c r="Q737" s="230">
        <v>0</v>
      </c>
      <c r="R737" s="230">
        <f>Q737*H737</f>
        <v>0</v>
      </c>
      <c r="S737" s="230">
        <v>0.033</v>
      </c>
      <c r="T737" s="231">
        <f>S737*H737</f>
        <v>1.782</v>
      </c>
      <c r="AR737" s="24" t="s">
        <v>239</v>
      </c>
      <c r="AT737" s="24" t="s">
        <v>155</v>
      </c>
      <c r="AU737" s="24" t="s">
        <v>82</v>
      </c>
      <c r="AY737" s="24" t="s">
        <v>153</v>
      </c>
      <c r="BE737" s="232">
        <f>IF(N737="základní",J737,0)</f>
        <v>0</v>
      </c>
      <c r="BF737" s="232">
        <f>IF(N737="snížená",J737,0)</f>
        <v>0</v>
      </c>
      <c r="BG737" s="232">
        <f>IF(N737="zákl. přenesená",J737,0)</f>
        <v>0</v>
      </c>
      <c r="BH737" s="232">
        <f>IF(N737="sníž. přenesená",J737,0)</f>
        <v>0</v>
      </c>
      <c r="BI737" s="232">
        <f>IF(N737="nulová",J737,0)</f>
        <v>0</v>
      </c>
      <c r="BJ737" s="24" t="s">
        <v>24</v>
      </c>
      <c r="BK737" s="232">
        <f>ROUND(I737*H737,2)</f>
        <v>0</v>
      </c>
      <c r="BL737" s="24" t="s">
        <v>239</v>
      </c>
      <c r="BM737" s="24" t="s">
        <v>1641</v>
      </c>
    </row>
    <row r="738" spans="2:51" s="11" customFormat="1" ht="13.5">
      <c r="B738" s="233"/>
      <c r="C738" s="234"/>
      <c r="D738" s="235" t="s">
        <v>162</v>
      </c>
      <c r="E738" s="236" t="s">
        <v>22</v>
      </c>
      <c r="F738" s="237" t="s">
        <v>1642</v>
      </c>
      <c r="G738" s="234"/>
      <c r="H738" s="236" t="s">
        <v>22</v>
      </c>
      <c r="I738" s="238"/>
      <c r="J738" s="234"/>
      <c r="K738" s="234"/>
      <c r="L738" s="239"/>
      <c r="M738" s="240"/>
      <c r="N738" s="241"/>
      <c r="O738" s="241"/>
      <c r="P738" s="241"/>
      <c r="Q738" s="241"/>
      <c r="R738" s="241"/>
      <c r="S738" s="241"/>
      <c r="T738" s="242"/>
      <c r="AT738" s="243" t="s">
        <v>162</v>
      </c>
      <c r="AU738" s="243" t="s">
        <v>82</v>
      </c>
      <c r="AV738" s="11" t="s">
        <v>24</v>
      </c>
      <c r="AW738" s="11" t="s">
        <v>37</v>
      </c>
      <c r="AX738" s="11" t="s">
        <v>73</v>
      </c>
      <c r="AY738" s="243" t="s">
        <v>153</v>
      </c>
    </row>
    <row r="739" spans="2:51" s="11" customFormat="1" ht="13.5">
      <c r="B739" s="233"/>
      <c r="C739" s="234"/>
      <c r="D739" s="235" t="s">
        <v>162</v>
      </c>
      <c r="E739" s="236" t="s">
        <v>22</v>
      </c>
      <c r="F739" s="237" t="s">
        <v>590</v>
      </c>
      <c r="G739" s="234"/>
      <c r="H739" s="236" t="s">
        <v>22</v>
      </c>
      <c r="I739" s="238"/>
      <c r="J739" s="234"/>
      <c r="K739" s="234"/>
      <c r="L739" s="239"/>
      <c r="M739" s="240"/>
      <c r="N739" s="241"/>
      <c r="O739" s="241"/>
      <c r="P739" s="241"/>
      <c r="Q739" s="241"/>
      <c r="R739" s="241"/>
      <c r="S739" s="241"/>
      <c r="T739" s="242"/>
      <c r="AT739" s="243" t="s">
        <v>162</v>
      </c>
      <c r="AU739" s="243" t="s">
        <v>82</v>
      </c>
      <c r="AV739" s="11" t="s">
        <v>24</v>
      </c>
      <c r="AW739" s="11" t="s">
        <v>37</v>
      </c>
      <c r="AX739" s="11" t="s">
        <v>73</v>
      </c>
      <c r="AY739" s="243" t="s">
        <v>153</v>
      </c>
    </row>
    <row r="740" spans="2:51" s="11" customFormat="1" ht="13.5">
      <c r="B740" s="233"/>
      <c r="C740" s="234"/>
      <c r="D740" s="235" t="s">
        <v>162</v>
      </c>
      <c r="E740" s="236" t="s">
        <v>22</v>
      </c>
      <c r="F740" s="237" t="s">
        <v>1643</v>
      </c>
      <c r="G740" s="234"/>
      <c r="H740" s="236" t="s">
        <v>22</v>
      </c>
      <c r="I740" s="238"/>
      <c r="J740" s="234"/>
      <c r="K740" s="234"/>
      <c r="L740" s="239"/>
      <c r="M740" s="240"/>
      <c r="N740" s="241"/>
      <c r="O740" s="241"/>
      <c r="P740" s="241"/>
      <c r="Q740" s="241"/>
      <c r="R740" s="241"/>
      <c r="S740" s="241"/>
      <c r="T740" s="242"/>
      <c r="AT740" s="243" t="s">
        <v>162</v>
      </c>
      <c r="AU740" s="243" t="s">
        <v>82</v>
      </c>
      <c r="AV740" s="11" t="s">
        <v>24</v>
      </c>
      <c r="AW740" s="11" t="s">
        <v>37</v>
      </c>
      <c r="AX740" s="11" t="s">
        <v>73</v>
      </c>
      <c r="AY740" s="243" t="s">
        <v>153</v>
      </c>
    </row>
    <row r="741" spans="2:51" s="12" customFormat="1" ht="13.5">
      <c r="B741" s="244"/>
      <c r="C741" s="245"/>
      <c r="D741" s="235" t="s">
        <v>162</v>
      </c>
      <c r="E741" s="246" t="s">
        <v>22</v>
      </c>
      <c r="F741" s="247" t="s">
        <v>1644</v>
      </c>
      <c r="G741" s="245"/>
      <c r="H741" s="248">
        <v>54</v>
      </c>
      <c r="I741" s="249"/>
      <c r="J741" s="245"/>
      <c r="K741" s="245"/>
      <c r="L741" s="250"/>
      <c r="M741" s="251"/>
      <c r="N741" s="252"/>
      <c r="O741" s="252"/>
      <c r="P741" s="252"/>
      <c r="Q741" s="252"/>
      <c r="R741" s="252"/>
      <c r="S741" s="252"/>
      <c r="T741" s="253"/>
      <c r="AT741" s="254" t="s">
        <v>162</v>
      </c>
      <c r="AU741" s="254" t="s">
        <v>82</v>
      </c>
      <c r="AV741" s="12" t="s">
        <v>82</v>
      </c>
      <c r="AW741" s="12" t="s">
        <v>37</v>
      </c>
      <c r="AX741" s="12" t="s">
        <v>24</v>
      </c>
      <c r="AY741" s="254" t="s">
        <v>153</v>
      </c>
    </row>
    <row r="742" spans="2:65" s="1" customFormat="1" ht="16.5" customHeight="1">
      <c r="B742" s="46"/>
      <c r="C742" s="221" t="s">
        <v>960</v>
      </c>
      <c r="D742" s="221" t="s">
        <v>155</v>
      </c>
      <c r="E742" s="222" t="s">
        <v>932</v>
      </c>
      <c r="F742" s="223" t="s">
        <v>933</v>
      </c>
      <c r="G742" s="224" t="s">
        <v>778</v>
      </c>
      <c r="H742" s="225">
        <v>1</v>
      </c>
      <c r="I742" s="226"/>
      <c r="J742" s="227">
        <f>ROUND(I742*H742,2)</f>
        <v>0</v>
      </c>
      <c r="K742" s="223" t="s">
        <v>22</v>
      </c>
      <c r="L742" s="72"/>
      <c r="M742" s="228" t="s">
        <v>22</v>
      </c>
      <c r="N742" s="229" t="s">
        <v>44</v>
      </c>
      <c r="O742" s="47"/>
      <c r="P742" s="230">
        <f>O742*H742</f>
        <v>0</v>
      </c>
      <c r="Q742" s="230">
        <v>0</v>
      </c>
      <c r="R742" s="230">
        <f>Q742*H742</f>
        <v>0</v>
      </c>
      <c r="S742" s="230">
        <v>0</v>
      </c>
      <c r="T742" s="231">
        <f>S742*H742</f>
        <v>0</v>
      </c>
      <c r="AR742" s="24" t="s">
        <v>239</v>
      </c>
      <c r="AT742" s="24" t="s">
        <v>155</v>
      </c>
      <c r="AU742" s="24" t="s">
        <v>82</v>
      </c>
      <c r="AY742" s="24" t="s">
        <v>153</v>
      </c>
      <c r="BE742" s="232">
        <f>IF(N742="základní",J742,0)</f>
        <v>0</v>
      </c>
      <c r="BF742" s="232">
        <f>IF(N742="snížená",J742,0)</f>
        <v>0</v>
      </c>
      <c r="BG742" s="232">
        <f>IF(N742="zákl. přenesená",J742,0)</f>
        <v>0</v>
      </c>
      <c r="BH742" s="232">
        <f>IF(N742="sníž. přenesená",J742,0)</f>
        <v>0</v>
      </c>
      <c r="BI742" s="232">
        <f>IF(N742="nulová",J742,0)</f>
        <v>0</v>
      </c>
      <c r="BJ742" s="24" t="s">
        <v>24</v>
      </c>
      <c r="BK742" s="232">
        <f>ROUND(I742*H742,2)</f>
        <v>0</v>
      </c>
      <c r="BL742" s="24" t="s">
        <v>239</v>
      </c>
      <c r="BM742" s="24" t="s">
        <v>1645</v>
      </c>
    </row>
    <row r="743" spans="2:65" s="1" customFormat="1" ht="25.5" customHeight="1">
      <c r="B743" s="46"/>
      <c r="C743" s="221" t="s">
        <v>965</v>
      </c>
      <c r="D743" s="221" t="s">
        <v>155</v>
      </c>
      <c r="E743" s="222" t="s">
        <v>941</v>
      </c>
      <c r="F743" s="223" t="s">
        <v>1646</v>
      </c>
      <c r="G743" s="224" t="s">
        <v>187</v>
      </c>
      <c r="H743" s="225">
        <v>37</v>
      </c>
      <c r="I743" s="226"/>
      <c r="J743" s="227">
        <f>ROUND(I743*H743,2)</f>
        <v>0</v>
      </c>
      <c r="K743" s="223" t="s">
        <v>22</v>
      </c>
      <c r="L743" s="72"/>
      <c r="M743" s="228" t="s">
        <v>22</v>
      </c>
      <c r="N743" s="229" t="s">
        <v>44</v>
      </c>
      <c r="O743" s="47"/>
      <c r="P743" s="230">
        <f>O743*H743</f>
        <v>0</v>
      </c>
      <c r="Q743" s="230">
        <v>0</v>
      </c>
      <c r="R743" s="230">
        <f>Q743*H743</f>
        <v>0</v>
      </c>
      <c r="S743" s="230">
        <v>0</v>
      </c>
      <c r="T743" s="231">
        <f>S743*H743</f>
        <v>0</v>
      </c>
      <c r="AR743" s="24" t="s">
        <v>239</v>
      </c>
      <c r="AT743" s="24" t="s">
        <v>155</v>
      </c>
      <c r="AU743" s="24" t="s">
        <v>82</v>
      </c>
      <c r="AY743" s="24" t="s">
        <v>153</v>
      </c>
      <c r="BE743" s="232">
        <f>IF(N743="základní",J743,0)</f>
        <v>0</v>
      </c>
      <c r="BF743" s="232">
        <f>IF(N743="snížená",J743,0)</f>
        <v>0</v>
      </c>
      <c r="BG743" s="232">
        <f>IF(N743="zákl. přenesená",J743,0)</f>
        <v>0</v>
      </c>
      <c r="BH743" s="232">
        <f>IF(N743="sníž. přenesená",J743,0)</f>
        <v>0</v>
      </c>
      <c r="BI743" s="232">
        <f>IF(N743="nulová",J743,0)</f>
        <v>0</v>
      </c>
      <c r="BJ743" s="24" t="s">
        <v>24</v>
      </c>
      <c r="BK743" s="232">
        <f>ROUND(I743*H743,2)</f>
        <v>0</v>
      </c>
      <c r="BL743" s="24" t="s">
        <v>239</v>
      </c>
      <c r="BM743" s="24" t="s">
        <v>1647</v>
      </c>
    </row>
    <row r="744" spans="2:51" s="12" customFormat="1" ht="13.5">
      <c r="B744" s="244"/>
      <c r="C744" s="245"/>
      <c r="D744" s="235" t="s">
        <v>162</v>
      </c>
      <c r="E744" s="246" t="s">
        <v>22</v>
      </c>
      <c r="F744" s="247" t="s">
        <v>1648</v>
      </c>
      <c r="G744" s="245"/>
      <c r="H744" s="248">
        <v>37</v>
      </c>
      <c r="I744" s="249"/>
      <c r="J744" s="245"/>
      <c r="K744" s="245"/>
      <c r="L744" s="250"/>
      <c r="M744" s="251"/>
      <c r="N744" s="252"/>
      <c r="O744" s="252"/>
      <c r="P744" s="252"/>
      <c r="Q744" s="252"/>
      <c r="R744" s="252"/>
      <c r="S744" s="252"/>
      <c r="T744" s="253"/>
      <c r="AT744" s="254" t="s">
        <v>162</v>
      </c>
      <c r="AU744" s="254" t="s">
        <v>82</v>
      </c>
      <c r="AV744" s="12" t="s">
        <v>82</v>
      </c>
      <c r="AW744" s="12" t="s">
        <v>37</v>
      </c>
      <c r="AX744" s="12" t="s">
        <v>24</v>
      </c>
      <c r="AY744" s="254" t="s">
        <v>153</v>
      </c>
    </row>
    <row r="745" spans="2:65" s="1" customFormat="1" ht="25.5" customHeight="1">
      <c r="B745" s="46"/>
      <c r="C745" s="221" t="s">
        <v>971</v>
      </c>
      <c r="D745" s="221" t="s">
        <v>155</v>
      </c>
      <c r="E745" s="222" t="s">
        <v>946</v>
      </c>
      <c r="F745" s="223" t="s">
        <v>1649</v>
      </c>
      <c r="G745" s="224" t="s">
        <v>187</v>
      </c>
      <c r="H745" s="225">
        <v>47.5</v>
      </c>
      <c r="I745" s="226"/>
      <c r="J745" s="227">
        <f>ROUND(I745*H745,2)</f>
        <v>0</v>
      </c>
      <c r="K745" s="223" t="s">
        <v>22</v>
      </c>
      <c r="L745" s="72"/>
      <c r="M745" s="228" t="s">
        <v>22</v>
      </c>
      <c r="N745" s="229" t="s">
        <v>44</v>
      </c>
      <c r="O745" s="47"/>
      <c r="P745" s="230">
        <f>O745*H745</f>
        <v>0</v>
      </c>
      <c r="Q745" s="230">
        <v>0</v>
      </c>
      <c r="R745" s="230">
        <f>Q745*H745</f>
        <v>0</v>
      </c>
      <c r="S745" s="230">
        <v>0</v>
      </c>
      <c r="T745" s="231">
        <f>S745*H745</f>
        <v>0</v>
      </c>
      <c r="AR745" s="24" t="s">
        <v>239</v>
      </c>
      <c r="AT745" s="24" t="s">
        <v>155</v>
      </c>
      <c r="AU745" s="24" t="s">
        <v>82</v>
      </c>
      <c r="AY745" s="24" t="s">
        <v>153</v>
      </c>
      <c r="BE745" s="232">
        <f>IF(N745="základní",J745,0)</f>
        <v>0</v>
      </c>
      <c r="BF745" s="232">
        <f>IF(N745="snížená",J745,0)</f>
        <v>0</v>
      </c>
      <c r="BG745" s="232">
        <f>IF(N745="zákl. přenesená",J745,0)</f>
        <v>0</v>
      </c>
      <c r="BH745" s="232">
        <f>IF(N745="sníž. přenesená",J745,0)</f>
        <v>0</v>
      </c>
      <c r="BI745" s="232">
        <f>IF(N745="nulová",J745,0)</f>
        <v>0</v>
      </c>
      <c r="BJ745" s="24" t="s">
        <v>24</v>
      </c>
      <c r="BK745" s="232">
        <f>ROUND(I745*H745,2)</f>
        <v>0</v>
      </c>
      <c r="BL745" s="24" t="s">
        <v>239</v>
      </c>
      <c r="BM745" s="24" t="s">
        <v>1650</v>
      </c>
    </row>
    <row r="746" spans="2:51" s="12" customFormat="1" ht="13.5">
      <c r="B746" s="244"/>
      <c r="C746" s="245"/>
      <c r="D746" s="235" t="s">
        <v>162</v>
      </c>
      <c r="E746" s="246" t="s">
        <v>22</v>
      </c>
      <c r="F746" s="247" t="s">
        <v>1651</v>
      </c>
      <c r="G746" s="245"/>
      <c r="H746" s="248">
        <v>47.5</v>
      </c>
      <c r="I746" s="249"/>
      <c r="J746" s="245"/>
      <c r="K746" s="245"/>
      <c r="L746" s="250"/>
      <c r="M746" s="251"/>
      <c r="N746" s="252"/>
      <c r="O746" s="252"/>
      <c r="P746" s="252"/>
      <c r="Q746" s="252"/>
      <c r="R746" s="252"/>
      <c r="S746" s="252"/>
      <c r="T746" s="253"/>
      <c r="AT746" s="254" t="s">
        <v>162</v>
      </c>
      <c r="AU746" s="254" t="s">
        <v>82</v>
      </c>
      <c r="AV746" s="12" t="s">
        <v>82</v>
      </c>
      <c r="AW746" s="12" t="s">
        <v>37</v>
      </c>
      <c r="AX746" s="12" t="s">
        <v>24</v>
      </c>
      <c r="AY746" s="254" t="s">
        <v>153</v>
      </c>
    </row>
    <row r="747" spans="2:65" s="1" customFormat="1" ht="25.5" customHeight="1">
      <c r="B747" s="46"/>
      <c r="C747" s="221" t="s">
        <v>976</v>
      </c>
      <c r="D747" s="221" t="s">
        <v>155</v>
      </c>
      <c r="E747" s="222" t="s">
        <v>972</v>
      </c>
      <c r="F747" s="223" t="s">
        <v>1652</v>
      </c>
      <c r="G747" s="224" t="s">
        <v>187</v>
      </c>
      <c r="H747" s="225">
        <v>14.7</v>
      </c>
      <c r="I747" s="226"/>
      <c r="J747" s="227">
        <f>ROUND(I747*H747,2)</f>
        <v>0</v>
      </c>
      <c r="K747" s="223" t="s">
        <v>22</v>
      </c>
      <c r="L747" s="72"/>
      <c r="M747" s="228" t="s">
        <v>22</v>
      </c>
      <c r="N747" s="229" t="s">
        <v>44</v>
      </c>
      <c r="O747" s="47"/>
      <c r="P747" s="230">
        <f>O747*H747</f>
        <v>0</v>
      </c>
      <c r="Q747" s="230">
        <v>0</v>
      </c>
      <c r="R747" s="230">
        <f>Q747*H747</f>
        <v>0</v>
      </c>
      <c r="S747" s="230">
        <v>0</v>
      </c>
      <c r="T747" s="231">
        <f>S747*H747</f>
        <v>0</v>
      </c>
      <c r="AR747" s="24" t="s">
        <v>239</v>
      </c>
      <c r="AT747" s="24" t="s">
        <v>155</v>
      </c>
      <c r="AU747" s="24" t="s">
        <v>82</v>
      </c>
      <c r="AY747" s="24" t="s">
        <v>153</v>
      </c>
      <c r="BE747" s="232">
        <f>IF(N747="základní",J747,0)</f>
        <v>0</v>
      </c>
      <c r="BF747" s="232">
        <f>IF(N747="snížená",J747,0)</f>
        <v>0</v>
      </c>
      <c r="BG747" s="232">
        <f>IF(N747="zákl. přenesená",J747,0)</f>
        <v>0</v>
      </c>
      <c r="BH747" s="232">
        <f>IF(N747="sníž. přenesená",J747,0)</f>
        <v>0</v>
      </c>
      <c r="BI747" s="232">
        <f>IF(N747="nulová",J747,0)</f>
        <v>0</v>
      </c>
      <c r="BJ747" s="24" t="s">
        <v>24</v>
      </c>
      <c r="BK747" s="232">
        <f>ROUND(I747*H747,2)</f>
        <v>0</v>
      </c>
      <c r="BL747" s="24" t="s">
        <v>239</v>
      </c>
      <c r="BM747" s="24" t="s">
        <v>1653</v>
      </c>
    </row>
    <row r="748" spans="2:51" s="12" customFormat="1" ht="13.5">
      <c r="B748" s="244"/>
      <c r="C748" s="245"/>
      <c r="D748" s="235" t="s">
        <v>162</v>
      </c>
      <c r="E748" s="246" t="s">
        <v>22</v>
      </c>
      <c r="F748" s="247" t="s">
        <v>1654</v>
      </c>
      <c r="G748" s="245"/>
      <c r="H748" s="248">
        <v>14.7</v>
      </c>
      <c r="I748" s="249"/>
      <c r="J748" s="245"/>
      <c r="K748" s="245"/>
      <c r="L748" s="250"/>
      <c r="M748" s="251"/>
      <c r="N748" s="252"/>
      <c r="O748" s="252"/>
      <c r="P748" s="252"/>
      <c r="Q748" s="252"/>
      <c r="R748" s="252"/>
      <c r="S748" s="252"/>
      <c r="T748" s="253"/>
      <c r="AT748" s="254" t="s">
        <v>162</v>
      </c>
      <c r="AU748" s="254" t="s">
        <v>82</v>
      </c>
      <c r="AV748" s="12" t="s">
        <v>82</v>
      </c>
      <c r="AW748" s="12" t="s">
        <v>37</v>
      </c>
      <c r="AX748" s="12" t="s">
        <v>24</v>
      </c>
      <c r="AY748" s="254" t="s">
        <v>153</v>
      </c>
    </row>
    <row r="749" spans="2:63" s="10" customFormat="1" ht="29.85" customHeight="1">
      <c r="B749" s="205"/>
      <c r="C749" s="206"/>
      <c r="D749" s="207" t="s">
        <v>72</v>
      </c>
      <c r="E749" s="219" t="s">
        <v>981</v>
      </c>
      <c r="F749" s="219" t="s">
        <v>982</v>
      </c>
      <c r="G749" s="206"/>
      <c r="H749" s="206"/>
      <c r="I749" s="209"/>
      <c r="J749" s="220">
        <f>BK749</f>
        <v>0</v>
      </c>
      <c r="K749" s="206"/>
      <c r="L749" s="211"/>
      <c r="M749" s="212"/>
      <c r="N749" s="213"/>
      <c r="O749" s="213"/>
      <c r="P749" s="214">
        <f>SUM(P750:P760)</f>
        <v>0</v>
      </c>
      <c r="Q749" s="213"/>
      <c r="R749" s="214">
        <f>SUM(R750:R760)</f>
        <v>0</v>
      </c>
      <c r="S749" s="213"/>
      <c r="T749" s="215">
        <f>SUM(T750:T760)</f>
        <v>0</v>
      </c>
      <c r="AR749" s="216" t="s">
        <v>82</v>
      </c>
      <c r="AT749" s="217" t="s">
        <v>72</v>
      </c>
      <c r="AU749" s="217" t="s">
        <v>24</v>
      </c>
      <c r="AY749" s="216" t="s">
        <v>153</v>
      </c>
      <c r="BK749" s="218">
        <f>SUM(BK750:BK760)</f>
        <v>0</v>
      </c>
    </row>
    <row r="750" spans="2:65" s="1" customFormat="1" ht="25.5" customHeight="1">
      <c r="B750" s="46"/>
      <c r="C750" s="221" t="s">
        <v>983</v>
      </c>
      <c r="D750" s="221" t="s">
        <v>155</v>
      </c>
      <c r="E750" s="222" t="s">
        <v>1655</v>
      </c>
      <c r="F750" s="223" t="s">
        <v>1656</v>
      </c>
      <c r="G750" s="224" t="s">
        <v>290</v>
      </c>
      <c r="H750" s="225">
        <v>36</v>
      </c>
      <c r="I750" s="226"/>
      <c r="J750" s="227">
        <f>ROUND(I750*H750,2)</f>
        <v>0</v>
      </c>
      <c r="K750" s="223" t="s">
        <v>22</v>
      </c>
      <c r="L750" s="72"/>
      <c r="M750" s="228" t="s">
        <v>22</v>
      </c>
      <c r="N750" s="229" t="s">
        <v>44</v>
      </c>
      <c r="O750" s="47"/>
      <c r="P750" s="230">
        <f>O750*H750</f>
        <v>0</v>
      </c>
      <c r="Q750" s="230">
        <v>0</v>
      </c>
      <c r="R750" s="230">
        <f>Q750*H750</f>
        <v>0</v>
      </c>
      <c r="S750" s="230">
        <v>0</v>
      </c>
      <c r="T750" s="231">
        <f>S750*H750</f>
        <v>0</v>
      </c>
      <c r="AR750" s="24" t="s">
        <v>239</v>
      </c>
      <c r="AT750" s="24" t="s">
        <v>155</v>
      </c>
      <c r="AU750" s="24" t="s">
        <v>82</v>
      </c>
      <c r="AY750" s="24" t="s">
        <v>153</v>
      </c>
      <c r="BE750" s="232">
        <f>IF(N750="základní",J750,0)</f>
        <v>0</v>
      </c>
      <c r="BF750" s="232">
        <f>IF(N750="snížená",J750,0)</f>
        <v>0</v>
      </c>
      <c r="BG750" s="232">
        <f>IF(N750="zákl. přenesená",J750,0)</f>
        <v>0</v>
      </c>
      <c r="BH750" s="232">
        <f>IF(N750="sníž. přenesená",J750,0)</f>
        <v>0</v>
      </c>
      <c r="BI750" s="232">
        <f>IF(N750="nulová",J750,0)</f>
        <v>0</v>
      </c>
      <c r="BJ750" s="24" t="s">
        <v>24</v>
      </c>
      <c r="BK750" s="232">
        <f>ROUND(I750*H750,2)</f>
        <v>0</v>
      </c>
      <c r="BL750" s="24" t="s">
        <v>239</v>
      </c>
      <c r="BM750" s="24" t="s">
        <v>1657</v>
      </c>
    </row>
    <row r="751" spans="2:51" s="12" customFormat="1" ht="13.5">
      <c r="B751" s="244"/>
      <c r="C751" s="245"/>
      <c r="D751" s="235" t="s">
        <v>162</v>
      </c>
      <c r="E751" s="246" t="s">
        <v>22</v>
      </c>
      <c r="F751" s="247" t="s">
        <v>1658</v>
      </c>
      <c r="G751" s="245"/>
      <c r="H751" s="248">
        <v>36</v>
      </c>
      <c r="I751" s="249"/>
      <c r="J751" s="245"/>
      <c r="K751" s="245"/>
      <c r="L751" s="250"/>
      <c r="M751" s="251"/>
      <c r="N751" s="252"/>
      <c r="O751" s="252"/>
      <c r="P751" s="252"/>
      <c r="Q751" s="252"/>
      <c r="R751" s="252"/>
      <c r="S751" s="252"/>
      <c r="T751" s="253"/>
      <c r="AT751" s="254" t="s">
        <v>162</v>
      </c>
      <c r="AU751" s="254" t="s">
        <v>82</v>
      </c>
      <c r="AV751" s="12" t="s">
        <v>82</v>
      </c>
      <c r="AW751" s="12" t="s">
        <v>37</v>
      </c>
      <c r="AX751" s="12" t="s">
        <v>24</v>
      </c>
      <c r="AY751" s="254" t="s">
        <v>153</v>
      </c>
    </row>
    <row r="752" spans="2:65" s="1" customFormat="1" ht="25.5" customHeight="1">
      <c r="B752" s="46"/>
      <c r="C752" s="221" t="s">
        <v>987</v>
      </c>
      <c r="D752" s="221" t="s">
        <v>155</v>
      </c>
      <c r="E752" s="222" t="s">
        <v>1659</v>
      </c>
      <c r="F752" s="223" t="s">
        <v>1660</v>
      </c>
      <c r="G752" s="224" t="s">
        <v>290</v>
      </c>
      <c r="H752" s="225">
        <v>4</v>
      </c>
      <c r="I752" s="226"/>
      <c r="J752" s="227">
        <f>ROUND(I752*H752,2)</f>
        <v>0</v>
      </c>
      <c r="K752" s="223" t="s">
        <v>22</v>
      </c>
      <c r="L752" s="72"/>
      <c r="M752" s="228" t="s">
        <v>22</v>
      </c>
      <c r="N752" s="229" t="s">
        <v>44</v>
      </c>
      <c r="O752" s="47"/>
      <c r="P752" s="230">
        <f>O752*H752</f>
        <v>0</v>
      </c>
      <c r="Q752" s="230">
        <v>0</v>
      </c>
      <c r="R752" s="230">
        <f>Q752*H752</f>
        <v>0</v>
      </c>
      <c r="S752" s="230">
        <v>0</v>
      </c>
      <c r="T752" s="231">
        <f>S752*H752</f>
        <v>0</v>
      </c>
      <c r="AR752" s="24" t="s">
        <v>239</v>
      </c>
      <c r="AT752" s="24" t="s">
        <v>155</v>
      </c>
      <c r="AU752" s="24" t="s">
        <v>82</v>
      </c>
      <c r="AY752" s="24" t="s">
        <v>153</v>
      </c>
      <c r="BE752" s="232">
        <f>IF(N752="základní",J752,0)</f>
        <v>0</v>
      </c>
      <c r="BF752" s="232">
        <f>IF(N752="snížená",J752,0)</f>
        <v>0</v>
      </c>
      <c r="BG752" s="232">
        <f>IF(N752="zákl. přenesená",J752,0)</f>
        <v>0</v>
      </c>
      <c r="BH752" s="232">
        <f>IF(N752="sníž. přenesená",J752,0)</f>
        <v>0</v>
      </c>
      <c r="BI752" s="232">
        <f>IF(N752="nulová",J752,0)</f>
        <v>0</v>
      </c>
      <c r="BJ752" s="24" t="s">
        <v>24</v>
      </c>
      <c r="BK752" s="232">
        <f>ROUND(I752*H752,2)</f>
        <v>0</v>
      </c>
      <c r="BL752" s="24" t="s">
        <v>239</v>
      </c>
      <c r="BM752" s="24" t="s">
        <v>1661</v>
      </c>
    </row>
    <row r="753" spans="2:51" s="12" customFormat="1" ht="13.5">
      <c r="B753" s="244"/>
      <c r="C753" s="245"/>
      <c r="D753" s="235" t="s">
        <v>162</v>
      </c>
      <c r="E753" s="246" t="s">
        <v>22</v>
      </c>
      <c r="F753" s="247" t="s">
        <v>1662</v>
      </c>
      <c r="G753" s="245"/>
      <c r="H753" s="248">
        <v>4</v>
      </c>
      <c r="I753" s="249"/>
      <c r="J753" s="245"/>
      <c r="K753" s="245"/>
      <c r="L753" s="250"/>
      <c r="M753" s="251"/>
      <c r="N753" s="252"/>
      <c r="O753" s="252"/>
      <c r="P753" s="252"/>
      <c r="Q753" s="252"/>
      <c r="R753" s="252"/>
      <c r="S753" s="252"/>
      <c r="T753" s="253"/>
      <c r="AT753" s="254" t="s">
        <v>162</v>
      </c>
      <c r="AU753" s="254" t="s">
        <v>82</v>
      </c>
      <c r="AV753" s="12" t="s">
        <v>82</v>
      </c>
      <c r="AW753" s="12" t="s">
        <v>37</v>
      </c>
      <c r="AX753" s="12" t="s">
        <v>24</v>
      </c>
      <c r="AY753" s="254" t="s">
        <v>153</v>
      </c>
    </row>
    <row r="754" spans="2:65" s="1" customFormat="1" ht="25.5" customHeight="1">
      <c r="B754" s="46"/>
      <c r="C754" s="221" t="s">
        <v>992</v>
      </c>
      <c r="D754" s="221" t="s">
        <v>155</v>
      </c>
      <c r="E754" s="222" t="s">
        <v>1663</v>
      </c>
      <c r="F754" s="223" t="s">
        <v>1664</v>
      </c>
      <c r="G754" s="224" t="s">
        <v>290</v>
      </c>
      <c r="H754" s="225">
        <v>1</v>
      </c>
      <c r="I754" s="226"/>
      <c r="J754" s="227">
        <f>ROUND(I754*H754,2)</f>
        <v>0</v>
      </c>
      <c r="K754" s="223" t="s">
        <v>22</v>
      </c>
      <c r="L754" s="72"/>
      <c r="M754" s="228" t="s">
        <v>22</v>
      </c>
      <c r="N754" s="229" t="s">
        <v>44</v>
      </c>
      <c r="O754" s="47"/>
      <c r="P754" s="230">
        <f>O754*H754</f>
        <v>0</v>
      </c>
      <c r="Q754" s="230">
        <v>0</v>
      </c>
      <c r="R754" s="230">
        <f>Q754*H754</f>
        <v>0</v>
      </c>
      <c r="S754" s="230">
        <v>0</v>
      </c>
      <c r="T754" s="231">
        <f>S754*H754</f>
        <v>0</v>
      </c>
      <c r="AR754" s="24" t="s">
        <v>239</v>
      </c>
      <c r="AT754" s="24" t="s">
        <v>155</v>
      </c>
      <c r="AU754" s="24" t="s">
        <v>82</v>
      </c>
      <c r="AY754" s="24" t="s">
        <v>153</v>
      </c>
      <c r="BE754" s="232">
        <f>IF(N754="základní",J754,0)</f>
        <v>0</v>
      </c>
      <c r="BF754" s="232">
        <f>IF(N754="snížená",J754,0)</f>
        <v>0</v>
      </c>
      <c r="BG754" s="232">
        <f>IF(N754="zákl. přenesená",J754,0)</f>
        <v>0</v>
      </c>
      <c r="BH754" s="232">
        <f>IF(N754="sníž. přenesená",J754,0)</f>
        <v>0</v>
      </c>
      <c r="BI754" s="232">
        <f>IF(N754="nulová",J754,0)</f>
        <v>0</v>
      </c>
      <c r="BJ754" s="24" t="s">
        <v>24</v>
      </c>
      <c r="BK754" s="232">
        <f>ROUND(I754*H754,2)</f>
        <v>0</v>
      </c>
      <c r="BL754" s="24" t="s">
        <v>239</v>
      </c>
      <c r="BM754" s="24" t="s">
        <v>1665</v>
      </c>
    </row>
    <row r="755" spans="2:51" s="12" customFormat="1" ht="13.5">
      <c r="B755" s="244"/>
      <c r="C755" s="245"/>
      <c r="D755" s="235" t="s">
        <v>162</v>
      </c>
      <c r="E755" s="246" t="s">
        <v>22</v>
      </c>
      <c r="F755" s="247" t="s">
        <v>1666</v>
      </c>
      <c r="G755" s="245"/>
      <c r="H755" s="248">
        <v>1</v>
      </c>
      <c r="I755" s="249"/>
      <c r="J755" s="245"/>
      <c r="K755" s="245"/>
      <c r="L755" s="250"/>
      <c r="M755" s="251"/>
      <c r="N755" s="252"/>
      <c r="O755" s="252"/>
      <c r="P755" s="252"/>
      <c r="Q755" s="252"/>
      <c r="R755" s="252"/>
      <c r="S755" s="252"/>
      <c r="T755" s="253"/>
      <c r="AT755" s="254" t="s">
        <v>162</v>
      </c>
      <c r="AU755" s="254" t="s">
        <v>82</v>
      </c>
      <c r="AV755" s="12" t="s">
        <v>82</v>
      </c>
      <c r="AW755" s="12" t="s">
        <v>37</v>
      </c>
      <c r="AX755" s="12" t="s">
        <v>24</v>
      </c>
      <c r="AY755" s="254" t="s">
        <v>153</v>
      </c>
    </row>
    <row r="756" spans="2:65" s="1" customFormat="1" ht="25.5" customHeight="1">
      <c r="B756" s="46"/>
      <c r="C756" s="221" t="s">
        <v>997</v>
      </c>
      <c r="D756" s="221" t="s">
        <v>155</v>
      </c>
      <c r="E756" s="222" t="s">
        <v>1667</v>
      </c>
      <c r="F756" s="223" t="s">
        <v>1668</v>
      </c>
      <c r="G756" s="224" t="s">
        <v>290</v>
      </c>
      <c r="H756" s="225">
        <v>1</v>
      </c>
      <c r="I756" s="226"/>
      <c r="J756" s="227">
        <f>ROUND(I756*H756,2)</f>
        <v>0</v>
      </c>
      <c r="K756" s="223" t="s">
        <v>22</v>
      </c>
      <c r="L756" s="72"/>
      <c r="M756" s="228" t="s">
        <v>22</v>
      </c>
      <c r="N756" s="229" t="s">
        <v>44</v>
      </c>
      <c r="O756" s="47"/>
      <c r="P756" s="230">
        <f>O756*H756</f>
        <v>0</v>
      </c>
      <c r="Q756" s="230">
        <v>0</v>
      </c>
      <c r="R756" s="230">
        <f>Q756*H756</f>
        <v>0</v>
      </c>
      <c r="S756" s="230">
        <v>0</v>
      </c>
      <c r="T756" s="231">
        <f>S756*H756</f>
        <v>0</v>
      </c>
      <c r="AR756" s="24" t="s">
        <v>239</v>
      </c>
      <c r="AT756" s="24" t="s">
        <v>155</v>
      </c>
      <c r="AU756" s="24" t="s">
        <v>82</v>
      </c>
      <c r="AY756" s="24" t="s">
        <v>153</v>
      </c>
      <c r="BE756" s="232">
        <f>IF(N756="základní",J756,0)</f>
        <v>0</v>
      </c>
      <c r="BF756" s="232">
        <f>IF(N756="snížená",J756,0)</f>
        <v>0</v>
      </c>
      <c r="BG756" s="232">
        <f>IF(N756="zákl. přenesená",J756,0)</f>
        <v>0</v>
      </c>
      <c r="BH756" s="232">
        <f>IF(N756="sníž. přenesená",J756,0)</f>
        <v>0</v>
      </c>
      <c r="BI756" s="232">
        <f>IF(N756="nulová",J756,0)</f>
        <v>0</v>
      </c>
      <c r="BJ756" s="24" t="s">
        <v>24</v>
      </c>
      <c r="BK756" s="232">
        <f>ROUND(I756*H756,2)</f>
        <v>0</v>
      </c>
      <c r="BL756" s="24" t="s">
        <v>239</v>
      </c>
      <c r="BM756" s="24" t="s">
        <v>1669</v>
      </c>
    </row>
    <row r="757" spans="2:51" s="12" customFormat="1" ht="13.5">
      <c r="B757" s="244"/>
      <c r="C757" s="245"/>
      <c r="D757" s="235" t="s">
        <v>162</v>
      </c>
      <c r="E757" s="246" t="s">
        <v>22</v>
      </c>
      <c r="F757" s="247" t="s">
        <v>1666</v>
      </c>
      <c r="G757" s="245"/>
      <c r="H757" s="248">
        <v>1</v>
      </c>
      <c r="I757" s="249"/>
      <c r="J757" s="245"/>
      <c r="K757" s="245"/>
      <c r="L757" s="250"/>
      <c r="M757" s="251"/>
      <c r="N757" s="252"/>
      <c r="O757" s="252"/>
      <c r="P757" s="252"/>
      <c r="Q757" s="252"/>
      <c r="R757" s="252"/>
      <c r="S757" s="252"/>
      <c r="T757" s="253"/>
      <c r="AT757" s="254" t="s">
        <v>162</v>
      </c>
      <c r="AU757" s="254" t="s">
        <v>82</v>
      </c>
      <c r="AV757" s="12" t="s">
        <v>82</v>
      </c>
      <c r="AW757" s="12" t="s">
        <v>37</v>
      </c>
      <c r="AX757" s="12" t="s">
        <v>24</v>
      </c>
      <c r="AY757" s="254" t="s">
        <v>153</v>
      </c>
    </row>
    <row r="758" spans="2:65" s="1" customFormat="1" ht="25.5" customHeight="1">
      <c r="B758" s="46"/>
      <c r="C758" s="221" t="s">
        <v>1002</v>
      </c>
      <c r="D758" s="221" t="s">
        <v>155</v>
      </c>
      <c r="E758" s="222" t="s">
        <v>1670</v>
      </c>
      <c r="F758" s="223" t="s">
        <v>1671</v>
      </c>
      <c r="G758" s="224" t="s">
        <v>290</v>
      </c>
      <c r="H758" s="225">
        <v>40</v>
      </c>
      <c r="I758" s="226"/>
      <c r="J758" s="227">
        <f>ROUND(I758*H758,2)</f>
        <v>0</v>
      </c>
      <c r="K758" s="223" t="s">
        <v>22</v>
      </c>
      <c r="L758" s="72"/>
      <c r="M758" s="228" t="s">
        <v>22</v>
      </c>
      <c r="N758" s="229" t="s">
        <v>44</v>
      </c>
      <c r="O758" s="47"/>
      <c r="P758" s="230">
        <f>O758*H758</f>
        <v>0</v>
      </c>
      <c r="Q758" s="230">
        <v>0</v>
      </c>
      <c r="R758" s="230">
        <f>Q758*H758</f>
        <v>0</v>
      </c>
      <c r="S758" s="230">
        <v>0</v>
      </c>
      <c r="T758" s="231">
        <f>S758*H758</f>
        <v>0</v>
      </c>
      <c r="AR758" s="24" t="s">
        <v>239</v>
      </c>
      <c r="AT758" s="24" t="s">
        <v>155</v>
      </c>
      <c r="AU758" s="24" t="s">
        <v>82</v>
      </c>
      <c r="AY758" s="24" t="s">
        <v>153</v>
      </c>
      <c r="BE758" s="232">
        <f>IF(N758="základní",J758,0)</f>
        <v>0</v>
      </c>
      <c r="BF758" s="232">
        <f>IF(N758="snížená",J758,0)</f>
        <v>0</v>
      </c>
      <c r="BG758" s="232">
        <f>IF(N758="zákl. přenesená",J758,0)</f>
        <v>0</v>
      </c>
      <c r="BH758" s="232">
        <f>IF(N758="sníž. přenesená",J758,0)</f>
        <v>0</v>
      </c>
      <c r="BI758" s="232">
        <f>IF(N758="nulová",J758,0)</f>
        <v>0</v>
      </c>
      <c r="BJ758" s="24" t="s">
        <v>24</v>
      </c>
      <c r="BK758" s="232">
        <f>ROUND(I758*H758,2)</f>
        <v>0</v>
      </c>
      <c r="BL758" s="24" t="s">
        <v>239</v>
      </c>
      <c r="BM758" s="24" t="s">
        <v>1672</v>
      </c>
    </row>
    <row r="759" spans="2:51" s="12" customFormat="1" ht="13.5">
      <c r="B759" s="244"/>
      <c r="C759" s="245"/>
      <c r="D759" s="235" t="s">
        <v>162</v>
      </c>
      <c r="E759" s="246" t="s">
        <v>22</v>
      </c>
      <c r="F759" s="247" t="s">
        <v>1673</v>
      </c>
      <c r="G759" s="245"/>
      <c r="H759" s="248">
        <v>40</v>
      </c>
      <c r="I759" s="249"/>
      <c r="J759" s="245"/>
      <c r="K759" s="245"/>
      <c r="L759" s="250"/>
      <c r="M759" s="251"/>
      <c r="N759" s="252"/>
      <c r="O759" s="252"/>
      <c r="P759" s="252"/>
      <c r="Q759" s="252"/>
      <c r="R759" s="252"/>
      <c r="S759" s="252"/>
      <c r="T759" s="253"/>
      <c r="AT759" s="254" t="s">
        <v>162</v>
      </c>
      <c r="AU759" s="254" t="s">
        <v>82</v>
      </c>
      <c r="AV759" s="12" t="s">
        <v>82</v>
      </c>
      <c r="AW759" s="12" t="s">
        <v>37</v>
      </c>
      <c r="AX759" s="12" t="s">
        <v>24</v>
      </c>
      <c r="AY759" s="254" t="s">
        <v>153</v>
      </c>
    </row>
    <row r="760" spans="2:65" s="1" customFormat="1" ht="16.5" customHeight="1">
      <c r="B760" s="46"/>
      <c r="C760" s="221" t="s">
        <v>1007</v>
      </c>
      <c r="D760" s="221" t="s">
        <v>155</v>
      </c>
      <c r="E760" s="222" t="s">
        <v>1674</v>
      </c>
      <c r="F760" s="223" t="s">
        <v>1675</v>
      </c>
      <c r="G760" s="224" t="s">
        <v>778</v>
      </c>
      <c r="H760" s="225">
        <v>1</v>
      </c>
      <c r="I760" s="226"/>
      <c r="J760" s="227">
        <f>ROUND(I760*H760,2)</f>
        <v>0</v>
      </c>
      <c r="K760" s="223" t="s">
        <v>22</v>
      </c>
      <c r="L760" s="72"/>
      <c r="M760" s="228" t="s">
        <v>22</v>
      </c>
      <c r="N760" s="229" t="s">
        <v>44</v>
      </c>
      <c r="O760" s="47"/>
      <c r="P760" s="230">
        <f>O760*H760</f>
        <v>0</v>
      </c>
      <c r="Q760" s="230">
        <v>0</v>
      </c>
      <c r="R760" s="230">
        <f>Q760*H760</f>
        <v>0</v>
      </c>
      <c r="S760" s="230">
        <v>0</v>
      </c>
      <c r="T760" s="231">
        <f>S760*H760</f>
        <v>0</v>
      </c>
      <c r="AR760" s="24" t="s">
        <v>239</v>
      </c>
      <c r="AT760" s="24" t="s">
        <v>155</v>
      </c>
      <c r="AU760" s="24" t="s">
        <v>82</v>
      </c>
      <c r="AY760" s="24" t="s">
        <v>153</v>
      </c>
      <c r="BE760" s="232">
        <f>IF(N760="základní",J760,0)</f>
        <v>0</v>
      </c>
      <c r="BF760" s="232">
        <f>IF(N760="snížená",J760,0)</f>
        <v>0</v>
      </c>
      <c r="BG760" s="232">
        <f>IF(N760="zákl. přenesená",J760,0)</f>
        <v>0</v>
      </c>
      <c r="BH760" s="232">
        <f>IF(N760="sníž. přenesená",J760,0)</f>
        <v>0</v>
      </c>
      <c r="BI760" s="232">
        <f>IF(N760="nulová",J760,0)</f>
        <v>0</v>
      </c>
      <c r="BJ760" s="24" t="s">
        <v>24</v>
      </c>
      <c r="BK760" s="232">
        <f>ROUND(I760*H760,2)</f>
        <v>0</v>
      </c>
      <c r="BL760" s="24" t="s">
        <v>239</v>
      </c>
      <c r="BM760" s="24" t="s">
        <v>1676</v>
      </c>
    </row>
    <row r="761" spans="2:63" s="10" customFormat="1" ht="29.85" customHeight="1">
      <c r="B761" s="205"/>
      <c r="C761" s="206"/>
      <c r="D761" s="207" t="s">
        <v>72</v>
      </c>
      <c r="E761" s="219" t="s">
        <v>1012</v>
      </c>
      <c r="F761" s="219" t="s">
        <v>1013</v>
      </c>
      <c r="G761" s="206"/>
      <c r="H761" s="206"/>
      <c r="I761" s="209"/>
      <c r="J761" s="220">
        <f>BK761</f>
        <v>0</v>
      </c>
      <c r="K761" s="206"/>
      <c r="L761" s="211"/>
      <c r="M761" s="212"/>
      <c r="N761" s="213"/>
      <c r="O761" s="213"/>
      <c r="P761" s="214">
        <f>SUM(P762:P790)</f>
        <v>0</v>
      </c>
      <c r="Q761" s="213"/>
      <c r="R761" s="214">
        <f>SUM(R762:R790)</f>
        <v>0</v>
      </c>
      <c r="S761" s="213"/>
      <c r="T761" s="215">
        <f>SUM(T762:T790)</f>
        <v>0</v>
      </c>
      <c r="AR761" s="216" t="s">
        <v>82</v>
      </c>
      <c r="AT761" s="217" t="s">
        <v>72</v>
      </c>
      <c r="AU761" s="217" t="s">
        <v>24</v>
      </c>
      <c r="AY761" s="216" t="s">
        <v>153</v>
      </c>
      <c r="BK761" s="218">
        <f>SUM(BK762:BK790)</f>
        <v>0</v>
      </c>
    </row>
    <row r="762" spans="2:65" s="1" customFormat="1" ht="25.5" customHeight="1">
      <c r="B762" s="46"/>
      <c r="C762" s="221" t="s">
        <v>1014</v>
      </c>
      <c r="D762" s="221" t="s">
        <v>155</v>
      </c>
      <c r="E762" s="222" t="s">
        <v>1019</v>
      </c>
      <c r="F762" s="223" t="s">
        <v>1677</v>
      </c>
      <c r="G762" s="224" t="s">
        <v>640</v>
      </c>
      <c r="H762" s="225">
        <v>4</v>
      </c>
      <c r="I762" s="226"/>
      <c r="J762" s="227">
        <f>ROUND(I762*H762,2)</f>
        <v>0</v>
      </c>
      <c r="K762" s="223" t="s">
        <v>22</v>
      </c>
      <c r="L762" s="72"/>
      <c r="M762" s="228" t="s">
        <v>22</v>
      </c>
      <c r="N762" s="229" t="s">
        <v>44</v>
      </c>
      <c r="O762" s="47"/>
      <c r="P762" s="230">
        <f>O762*H762</f>
        <v>0</v>
      </c>
      <c r="Q762" s="230">
        <v>0</v>
      </c>
      <c r="R762" s="230">
        <f>Q762*H762</f>
        <v>0</v>
      </c>
      <c r="S762" s="230">
        <v>0</v>
      </c>
      <c r="T762" s="231">
        <f>S762*H762</f>
        <v>0</v>
      </c>
      <c r="AR762" s="24" t="s">
        <v>239</v>
      </c>
      <c r="AT762" s="24" t="s">
        <v>155</v>
      </c>
      <c r="AU762" s="24" t="s">
        <v>82</v>
      </c>
      <c r="AY762" s="24" t="s">
        <v>153</v>
      </c>
      <c r="BE762" s="232">
        <f>IF(N762="základní",J762,0)</f>
        <v>0</v>
      </c>
      <c r="BF762" s="232">
        <f>IF(N762="snížená",J762,0)</f>
        <v>0</v>
      </c>
      <c r="BG762" s="232">
        <f>IF(N762="zákl. přenesená",J762,0)</f>
        <v>0</v>
      </c>
      <c r="BH762" s="232">
        <f>IF(N762="sníž. přenesená",J762,0)</f>
        <v>0</v>
      </c>
      <c r="BI762" s="232">
        <f>IF(N762="nulová",J762,0)</f>
        <v>0</v>
      </c>
      <c r="BJ762" s="24" t="s">
        <v>24</v>
      </c>
      <c r="BK762" s="232">
        <f>ROUND(I762*H762,2)</f>
        <v>0</v>
      </c>
      <c r="BL762" s="24" t="s">
        <v>239</v>
      </c>
      <c r="BM762" s="24" t="s">
        <v>1678</v>
      </c>
    </row>
    <row r="763" spans="2:65" s="1" customFormat="1" ht="25.5" customHeight="1">
      <c r="B763" s="46"/>
      <c r="C763" s="221" t="s">
        <v>1018</v>
      </c>
      <c r="D763" s="221" t="s">
        <v>155</v>
      </c>
      <c r="E763" s="222" t="s">
        <v>1023</v>
      </c>
      <c r="F763" s="223" t="s">
        <v>1679</v>
      </c>
      <c r="G763" s="224" t="s">
        <v>640</v>
      </c>
      <c r="H763" s="225">
        <v>1</v>
      </c>
      <c r="I763" s="226"/>
      <c r="J763" s="227">
        <f>ROUND(I763*H763,2)</f>
        <v>0</v>
      </c>
      <c r="K763" s="223" t="s">
        <v>22</v>
      </c>
      <c r="L763" s="72"/>
      <c r="M763" s="228" t="s">
        <v>22</v>
      </c>
      <c r="N763" s="229" t="s">
        <v>44</v>
      </c>
      <c r="O763" s="47"/>
      <c r="P763" s="230">
        <f>O763*H763</f>
        <v>0</v>
      </c>
      <c r="Q763" s="230">
        <v>0</v>
      </c>
      <c r="R763" s="230">
        <f>Q763*H763</f>
        <v>0</v>
      </c>
      <c r="S763" s="230">
        <v>0</v>
      </c>
      <c r="T763" s="231">
        <f>S763*H763</f>
        <v>0</v>
      </c>
      <c r="AR763" s="24" t="s">
        <v>867</v>
      </c>
      <c r="AT763" s="24" t="s">
        <v>155</v>
      </c>
      <c r="AU763" s="24" t="s">
        <v>82</v>
      </c>
      <c r="AY763" s="24" t="s">
        <v>153</v>
      </c>
      <c r="BE763" s="232">
        <f>IF(N763="základní",J763,0)</f>
        <v>0</v>
      </c>
      <c r="BF763" s="232">
        <f>IF(N763="snížená",J763,0)</f>
        <v>0</v>
      </c>
      <c r="BG763" s="232">
        <f>IF(N763="zákl. přenesená",J763,0)</f>
        <v>0</v>
      </c>
      <c r="BH763" s="232">
        <f>IF(N763="sníž. přenesená",J763,0)</f>
        <v>0</v>
      </c>
      <c r="BI763" s="232">
        <f>IF(N763="nulová",J763,0)</f>
        <v>0</v>
      </c>
      <c r="BJ763" s="24" t="s">
        <v>24</v>
      </c>
      <c r="BK763" s="232">
        <f>ROUND(I763*H763,2)</f>
        <v>0</v>
      </c>
      <c r="BL763" s="24" t="s">
        <v>867</v>
      </c>
      <c r="BM763" s="24" t="s">
        <v>1680</v>
      </c>
    </row>
    <row r="764" spans="2:65" s="1" customFormat="1" ht="25.5" customHeight="1">
      <c r="B764" s="46"/>
      <c r="C764" s="221" t="s">
        <v>1022</v>
      </c>
      <c r="D764" s="221" t="s">
        <v>155</v>
      </c>
      <c r="E764" s="222" t="s">
        <v>1027</v>
      </c>
      <c r="F764" s="223" t="s">
        <v>1681</v>
      </c>
      <c r="G764" s="224" t="s">
        <v>640</v>
      </c>
      <c r="H764" s="225">
        <v>1</v>
      </c>
      <c r="I764" s="226"/>
      <c r="J764" s="227">
        <f>ROUND(I764*H764,2)</f>
        <v>0</v>
      </c>
      <c r="K764" s="223" t="s">
        <v>22</v>
      </c>
      <c r="L764" s="72"/>
      <c r="M764" s="228" t="s">
        <v>22</v>
      </c>
      <c r="N764" s="229" t="s">
        <v>44</v>
      </c>
      <c r="O764" s="47"/>
      <c r="P764" s="230">
        <f>O764*H764</f>
        <v>0</v>
      </c>
      <c r="Q764" s="230">
        <v>0</v>
      </c>
      <c r="R764" s="230">
        <f>Q764*H764</f>
        <v>0</v>
      </c>
      <c r="S764" s="230">
        <v>0</v>
      </c>
      <c r="T764" s="231">
        <f>S764*H764</f>
        <v>0</v>
      </c>
      <c r="AR764" s="24" t="s">
        <v>867</v>
      </c>
      <c r="AT764" s="24" t="s">
        <v>155</v>
      </c>
      <c r="AU764" s="24" t="s">
        <v>82</v>
      </c>
      <c r="AY764" s="24" t="s">
        <v>153</v>
      </c>
      <c r="BE764" s="232">
        <f>IF(N764="základní",J764,0)</f>
        <v>0</v>
      </c>
      <c r="BF764" s="232">
        <f>IF(N764="snížená",J764,0)</f>
        <v>0</v>
      </c>
      <c r="BG764" s="232">
        <f>IF(N764="zákl. přenesená",J764,0)</f>
        <v>0</v>
      </c>
      <c r="BH764" s="232">
        <f>IF(N764="sníž. přenesená",J764,0)</f>
        <v>0</v>
      </c>
      <c r="BI764" s="232">
        <f>IF(N764="nulová",J764,0)</f>
        <v>0</v>
      </c>
      <c r="BJ764" s="24" t="s">
        <v>24</v>
      </c>
      <c r="BK764" s="232">
        <f>ROUND(I764*H764,2)</f>
        <v>0</v>
      </c>
      <c r="BL764" s="24" t="s">
        <v>867</v>
      </c>
      <c r="BM764" s="24" t="s">
        <v>1682</v>
      </c>
    </row>
    <row r="765" spans="2:65" s="1" customFormat="1" ht="38.25" customHeight="1">
      <c r="B765" s="46"/>
      <c r="C765" s="221" t="s">
        <v>1026</v>
      </c>
      <c r="D765" s="221" t="s">
        <v>155</v>
      </c>
      <c r="E765" s="222" t="s">
        <v>1683</v>
      </c>
      <c r="F765" s="223" t="s">
        <v>1684</v>
      </c>
      <c r="G765" s="224" t="s">
        <v>640</v>
      </c>
      <c r="H765" s="225">
        <v>1</v>
      </c>
      <c r="I765" s="226"/>
      <c r="J765" s="227">
        <f>ROUND(I765*H765,2)</f>
        <v>0</v>
      </c>
      <c r="K765" s="223" t="s">
        <v>22</v>
      </c>
      <c r="L765" s="72"/>
      <c r="M765" s="228" t="s">
        <v>22</v>
      </c>
      <c r="N765" s="229" t="s">
        <v>44</v>
      </c>
      <c r="O765" s="47"/>
      <c r="P765" s="230">
        <f>O765*H765</f>
        <v>0</v>
      </c>
      <c r="Q765" s="230">
        <v>0</v>
      </c>
      <c r="R765" s="230">
        <f>Q765*H765</f>
        <v>0</v>
      </c>
      <c r="S765" s="230">
        <v>0</v>
      </c>
      <c r="T765" s="231">
        <f>S765*H765</f>
        <v>0</v>
      </c>
      <c r="AR765" s="24" t="s">
        <v>867</v>
      </c>
      <c r="AT765" s="24" t="s">
        <v>155</v>
      </c>
      <c r="AU765" s="24" t="s">
        <v>82</v>
      </c>
      <c r="AY765" s="24" t="s">
        <v>153</v>
      </c>
      <c r="BE765" s="232">
        <f>IF(N765="základní",J765,0)</f>
        <v>0</v>
      </c>
      <c r="BF765" s="232">
        <f>IF(N765="snížená",J765,0)</f>
        <v>0</v>
      </c>
      <c r="BG765" s="232">
        <f>IF(N765="zákl. přenesená",J765,0)</f>
        <v>0</v>
      </c>
      <c r="BH765" s="232">
        <f>IF(N765="sníž. přenesená",J765,0)</f>
        <v>0</v>
      </c>
      <c r="BI765" s="232">
        <f>IF(N765="nulová",J765,0)</f>
        <v>0</v>
      </c>
      <c r="BJ765" s="24" t="s">
        <v>24</v>
      </c>
      <c r="BK765" s="232">
        <f>ROUND(I765*H765,2)</f>
        <v>0</v>
      </c>
      <c r="BL765" s="24" t="s">
        <v>867</v>
      </c>
      <c r="BM765" s="24" t="s">
        <v>1685</v>
      </c>
    </row>
    <row r="766" spans="2:65" s="1" customFormat="1" ht="38.25" customHeight="1">
      <c r="B766" s="46"/>
      <c r="C766" s="221" t="s">
        <v>1030</v>
      </c>
      <c r="D766" s="221" t="s">
        <v>155</v>
      </c>
      <c r="E766" s="222" t="s">
        <v>1031</v>
      </c>
      <c r="F766" s="223" t="s">
        <v>1686</v>
      </c>
      <c r="G766" s="224" t="s">
        <v>640</v>
      </c>
      <c r="H766" s="225">
        <v>1</v>
      </c>
      <c r="I766" s="226"/>
      <c r="J766" s="227">
        <f>ROUND(I766*H766,2)</f>
        <v>0</v>
      </c>
      <c r="K766" s="223" t="s">
        <v>22</v>
      </c>
      <c r="L766" s="72"/>
      <c r="M766" s="228" t="s">
        <v>22</v>
      </c>
      <c r="N766" s="229" t="s">
        <v>44</v>
      </c>
      <c r="O766" s="47"/>
      <c r="P766" s="230">
        <f>O766*H766</f>
        <v>0</v>
      </c>
      <c r="Q766" s="230">
        <v>0</v>
      </c>
      <c r="R766" s="230">
        <f>Q766*H766</f>
        <v>0</v>
      </c>
      <c r="S766" s="230">
        <v>0</v>
      </c>
      <c r="T766" s="231">
        <f>S766*H766</f>
        <v>0</v>
      </c>
      <c r="AR766" s="24" t="s">
        <v>239</v>
      </c>
      <c r="AT766" s="24" t="s">
        <v>155</v>
      </c>
      <c r="AU766" s="24" t="s">
        <v>82</v>
      </c>
      <c r="AY766" s="24" t="s">
        <v>153</v>
      </c>
      <c r="BE766" s="232">
        <f>IF(N766="základní",J766,0)</f>
        <v>0</v>
      </c>
      <c r="BF766" s="232">
        <f>IF(N766="snížená",J766,0)</f>
        <v>0</v>
      </c>
      <c r="BG766" s="232">
        <f>IF(N766="zákl. přenesená",J766,0)</f>
        <v>0</v>
      </c>
      <c r="BH766" s="232">
        <f>IF(N766="sníž. přenesená",J766,0)</f>
        <v>0</v>
      </c>
      <c r="BI766" s="232">
        <f>IF(N766="nulová",J766,0)</f>
        <v>0</v>
      </c>
      <c r="BJ766" s="24" t="s">
        <v>24</v>
      </c>
      <c r="BK766" s="232">
        <f>ROUND(I766*H766,2)</f>
        <v>0</v>
      </c>
      <c r="BL766" s="24" t="s">
        <v>239</v>
      </c>
      <c r="BM766" s="24" t="s">
        <v>1687</v>
      </c>
    </row>
    <row r="767" spans="2:65" s="1" customFormat="1" ht="25.5" customHeight="1">
      <c r="B767" s="46"/>
      <c r="C767" s="221" t="s">
        <v>1034</v>
      </c>
      <c r="D767" s="221" t="s">
        <v>155</v>
      </c>
      <c r="E767" s="222" t="s">
        <v>1035</v>
      </c>
      <c r="F767" s="223" t="s">
        <v>1688</v>
      </c>
      <c r="G767" s="224" t="s">
        <v>640</v>
      </c>
      <c r="H767" s="225">
        <v>1</v>
      </c>
      <c r="I767" s="226"/>
      <c r="J767" s="227">
        <f>ROUND(I767*H767,2)</f>
        <v>0</v>
      </c>
      <c r="K767" s="223" t="s">
        <v>22</v>
      </c>
      <c r="L767" s="72"/>
      <c r="M767" s="228" t="s">
        <v>22</v>
      </c>
      <c r="N767" s="229" t="s">
        <v>44</v>
      </c>
      <c r="O767" s="47"/>
      <c r="P767" s="230">
        <f>O767*H767</f>
        <v>0</v>
      </c>
      <c r="Q767" s="230">
        <v>0</v>
      </c>
      <c r="R767" s="230">
        <f>Q767*H767</f>
        <v>0</v>
      </c>
      <c r="S767" s="230">
        <v>0</v>
      </c>
      <c r="T767" s="231">
        <f>S767*H767</f>
        <v>0</v>
      </c>
      <c r="AR767" s="24" t="s">
        <v>867</v>
      </c>
      <c r="AT767" s="24" t="s">
        <v>155</v>
      </c>
      <c r="AU767" s="24" t="s">
        <v>82</v>
      </c>
      <c r="AY767" s="24" t="s">
        <v>153</v>
      </c>
      <c r="BE767" s="232">
        <f>IF(N767="základní",J767,0)</f>
        <v>0</v>
      </c>
      <c r="BF767" s="232">
        <f>IF(N767="snížená",J767,0)</f>
        <v>0</v>
      </c>
      <c r="BG767" s="232">
        <f>IF(N767="zákl. přenesená",J767,0)</f>
        <v>0</v>
      </c>
      <c r="BH767" s="232">
        <f>IF(N767="sníž. přenesená",J767,0)</f>
        <v>0</v>
      </c>
      <c r="BI767" s="232">
        <f>IF(N767="nulová",J767,0)</f>
        <v>0</v>
      </c>
      <c r="BJ767" s="24" t="s">
        <v>24</v>
      </c>
      <c r="BK767" s="232">
        <f>ROUND(I767*H767,2)</f>
        <v>0</v>
      </c>
      <c r="BL767" s="24" t="s">
        <v>867</v>
      </c>
      <c r="BM767" s="24" t="s">
        <v>1689</v>
      </c>
    </row>
    <row r="768" spans="2:65" s="1" customFormat="1" ht="25.5" customHeight="1">
      <c r="B768" s="46"/>
      <c r="C768" s="221" t="s">
        <v>1038</v>
      </c>
      <c r="D768" s="221" t="s">
        <v>155</v>
      </c>
      <c r="E768" s="222" t="s">
        <v>1039</v>
      </c>
      <c r="F768" s="223" t="s">
        <v>1690</v>
      </c>
      <c r="G768" s="224" t="s">
        <v>640</v>
      </c>
      <c r="H768" s="225">
        <v>9</v>
      </c>
      <c r="I768" s="226"/>
      <c r="J768" s="227">
        <f>ROUND(I768*H768,2)</f>
        <v>0</v>
      </c>
      <c r="K768" s="223" t="s">
        <v>22</v>
      </c>
      <c r="L768" s="72"/>
      <c r="M768" s="228" t="s">
        <v>22</v>
      </c>
      <c r="N768" s="229" t="s">
        <v>44</v>
      </c>
      <c r="O768" s="47"/>
      <c r="P768" s="230">
        <f>O768*H768</f>
        <v>0</v>
      </c>
      <c r="Q768" s="230">
        <v>0</v>
      </c>
      <c r="R768" s="230">
        <f>Q768*H768</f>
        <v>0</v>
      </c>
      <c r="S768" s="230">
        <v>0</v>
      </c>
      <c r="T768" s="231">
        <f>S768*H768</f>
        <v>0</v>
      </c>
      <c r="AR768" s="24" t="s">
        <v>867</v>
      </c>
      <c r="AT768" s="24" t="s">
        <v>155</v>
      </c>
      <c r="AU768" s="24" t="s">
        <v>82</v>
      </c>
      <c r="AY768" s="24" t="s">
        <v>153</v>
      </c>
      <c r="BE768" s="232">
        <f>IF(N768="základní",J768,0)</f>
        <v>0</v>
      </c>
      <c r="BF768" s="232">
        <f>IF(N768="snížená",J768,0)</f>
        <v>0</v>
      </c>
      <c r="BG768" s="232">
        <f>IF(N768="zákl. přenesená",J768,0)</f>
        <v>0</v>
      </c>
      <c r="BH768" s="232">
        <f>IF(N768="sníž. přenesená",J768,0)</f>
        <v>0</v>
      </c>
      <c r="BI768" s="232">
        <f>IF(N768="nulová",J768,0)</f>
        <v>0</v>
      </c>
      <c r="BJ768" s="24" t="s">
        <v>24</v>
      </c>
      <c r="BK768" s="232">
        <f>ROUND(I768*H768,2)</f>
        <v>0</v>
      </c>
      <c r="BL768" s="24" t="s">
        <v>867</v>
      </c>
      <c r="BM768" s="24" t="s">
        <v>1691</v>
      </c>
    </row>
    <row r="769" spans="2:65" s="1" customFormat="1" ht="25.5" customHeight="1">
      <c r="B769" s="46"/>
      <c r="C769" s="221" t="s">
        <v>1042</v>
      </c>
      <c r="D769" s="221" t="s">
        <v>155</v>
      </c>
      <c r="E769" s="222" t="s">
        <v>1043</v>
      </c>
      <c r="F769" s="223" t="s">
        <v>1692</v>
      </c>
      <c r="G769" s="224" t="s">
        <v>640</v>
      </c>
      <c r="H769" s="225">
        <v>1</v>
      </c>
      <c r="I769" s="226"/>
      <c r="J769" s="227">
        <f>ROUND(I769*H769,2)</f>
        <v>0</v>
      </c>
      <c r="K769" s="223" t="s">
        <v>22</v>
      </c>
      <c r="L769" s="72"/>
      <c r="M769" s="228" t="s">
        <v>22</v>
      </c>
      <c r="N769" s="229" t="s">
        <v>44</v>
      </c>
      <c r="O769" s="47"/>
      <c r="P769" s="230">
        <f>O769*H769</f>
        <v>0</v>
      </c>
      <c r="Q769" s="230">
        <v>0</v>
      </c>
      <c r="R769" s="230">
        <f>Q769*H769</f>
        <v>0</v>
      </c>
      <c r="S769" s="230">
        <v>0</v>
      </c>
      <c r="T769" s="231">
        <f>S769*H769</f>
        <v>0</v>
      </c>
      <c r="AR769" s="24" t="s">
        <v>867</v>
      </c>
      <c r="AT769" s="24" t="s">
        <v>155</v>
      </c>
      <c r="AU769" s="24" t="s">
        <v>82</v>
      </c>
      <c r="AY769" s="24" t="s">
        <v>153</v>
      </c>
      <c r="BE769" s="232">
        <f>IF(N769="základní",J769,0)</f>
        <v>0</v>
      </c>
      <c r="BF769" s="232">
        <f>IF(N769="snížená",J769,0)</f>
        <v>0</v>
      </c>
      <c r="BG769" s="232">
        <f>IF(N769="zákl. přenesená",J769,0)</f>
        <v>0</v>
      </c>
      <c r="BH769" s="232">
        <f>IF(N769="sníž. přenesená",J769,0)</f>
        <v>0</v>
      </c>
      <c r="BI769" s="232">
        <f>IF(N769="nulová",J769,0)</f>
        <v>0</v>
      </c>
      <c r="BJ769" s="24" t="s">
        <v>24</v>
      </c>
      <c r="BK769" s="232">
        <f>ROUND(I769*H769,2)</f>
        <v>0</v>
      </c>
      <c r="BL769" s="24" t="s">
        <v>867</v>
      </c>
      <c r="BM769" s="24" t="s">
        <v>1693</v>
      </c>
    </row>
    <row r="770" spans="2:65" s="1" customFormat="1" ht="38.25" customHeight="1">
      <c r="B770" s="46"/>
      <c r="C770" s="221" t="s">
        <v>1046</v>
      </c>
      <c r="D770" s="221" t="s">
        <v>155</v>
      </c>
      <c r="E770" s="222" t="s">
        <v>1047</v>
      </c>
      <c r="F770" s="223" t="s">
        <v>1694</v>
      </c>
      <c r="G770" s="224" t="s">
        <v>640</v>
      </c>
      <c r="H770" s="225">
        <v>2</v>
      </c>
      <c r="I770" s="226"/>
      <c r="J770" s="227">
        <f>ROUND(I770*H770,2)</f>
        <v>0</v>
      </c>
      <c r="K770" s="223" t="s">
        <v>22</v>
      </c>
      <c r="L770" s="72"/>
      <c r="M770" s="228" t="s">
        <v>22</v>
      </c>
      <c r="N770" s="229" t="s">
        <v>44</v>
      </c>
      <c r="O770" s="47"/>
      <c r="P770" s="230">
        <f>O770*H770</f>
        <v>0</v>
      </c>
      <c r="Q770" s="230">
        <v>0</v>
      </c>
      <c r="R770" s="230">
        <f>Q770*H770</f>
        <v>0</v>
      </c>
      <c r="S770" s="230">
        <v>0</v>
      </c>
      <c r="T770" s="231">
        <f>S770*H770</f>
        <v>0</v>
      </c>
      <c r="AR770" s="24" t="s">
        <v>867</v>
      </c>
      <c r="AT770" s="24" t="s">
        <v>155</v>
      </c>
      <c r="AU770" s="24" t="s">
        <v>82</v>
      </c>
      <c r="AY770" s="24" t="s">
        <v>153</v>
      </c>
      <c r="BE770" s="232">
        <f>IF(N770="základní",J770,0)</f>
        <v>0</v>
      </c>
      <c r="BF770" s="232">
        <f>IF(N770="snížená",J770,0)</f>
        <v>0</v>
      </c>
      <c r="BG770" s="232">
        <f>IF(N770="zákl. přenesená",J770,0)</f>
        <v>0</v>
      </c>
      <c r="BH770" s="232">
        <f>IF(N770="sníž. přenesená",J770,0)</f>
        <v>0</v>
      </c>
      <c r="BI770" s="232">
        <f>IF(N770="nulová",J770,0)</f>
        <v>0</v>
      </c>
      <c r="BJ770" s="24" t="s">
        <v>24</v>
      </c>
      <c r="BK770" s="232">
        <f>ROUND(I770*H770,2)</f>
        <v>0</v>
      </c>
      <c r="BL770" s="24" t="s">
        <v>867</v>
      </c>
      <c r="BM770" s="24" t="s">
        <v>1695</v>
      </c>
    </row>
    <row r="771" spans="2:65" s="1" customFormat="1" ht="25.5" customHeight="1">
      <c r="B771" s="46"/>
      <c r="C771" s="221" t="s">
        <v>1050</v>
      </c>
      <c r="D771" s="221" t="s">
        <v>155</v>
      </c>
      <c r="E771" s="222" t="s">
        <v>1051</v>
      </c>
      <c r="F771" s="223" t="s">
        <v>1696</v>
      </c>
      <c r="G771" s="224" t="s">
        <v>640</v>
      </c>
      <c r="H771" s="225">
        <v>2</v>
      </c>
      <c r="I771" s="226"/>
      <c r="J771" s="227">
        <f>ROUND(I771*H771,2)</f>
        <v>0</v>
      </c>
      <c r="K771" s="223" t="s">
        <v>22</v>
      </c>
      <c r="L771" s="72"/>
      <c r="M771" s="228" t="s">
        <v>22</v>
      </c>
      <c r="N771" s="229" t="s">
        <v>44</v>
      </c>
      <c r="O771" s="47"/>
      <c r="P771" s="230">
        <f>O771*H771</f>
        <v>0</v>
      </c>
      <c r="Q771" s="230">
        <v>0</v>
      </c>
      <c r="R771" s="230">
        <f>Q771*H771</f>
        <v>0</v>
      </c>
      <c r="S771" s="230">
        <v>0</v>
      </c>
      <c r="T771" s="231">
        <f>S771*H771</f>
        <v>0</v>
      </c>
      <c r="AR771" s="24" t="s">
        <v>867</v>
      </c>
      <c r="AT771" s="24" t="s">
        <v>155</v>
      </c>
      <c r="AU771" s="24" t="s">
        <v>82</v>
      </c>
      <c r="AY771" s="24" t="s">
        <v>153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24" t="s">
        <v>24</v>
      </c>
      <c r="BK771" s="232">
        <f>ROUND(I771*H771,2)</f>
        <v>0</v>
      </c>
      <c r="BL771" s="24" t="s">
        <v>867</v>
      </c>
      <c r="BM771" s="24" t="s">
        <v>1697</v>
      </c>
    </row>
    <row r="772" spans="2:65" s="1" customFormat="1" ht="25.5" customHeight="1">
      <c r="B772" s="46"/>
      <c r="C772" s="221" t="s">
        <v>1054</v>
      </c>
      <c r="D772" s="221" t="s">
        <v>155</v>
      </c>
      <c r="E772" s="222" t="s">
        <v>1698</v>
      </c>
      <c r="F772" s="223" t="s">
        <v>1699</v>
      </c>
      <c r="G772" s="224" t="s">
        <v>640</v>
      </c>
      <c r="H772" s="225">
        <v>8</v>
      </c>
      <c r="I772" s="226"/>
      <c r="J772" s="227">
        <f>ROUND(I772*H772,2)</f>
        <v>0</v>
      </c>
      <c r="K772" s="223" t="s">
        <v>22</v>
      </c>
      <c r="L772" s="72"/>
      <c r="M772" s="228" t="s">
        <v>22</v>
      </c>
      <c r="N772" s="229" t="s">
        <v>44</v>
      </c>
      <c r="O772" s="47"/>
      <c r="P772" s="230">
        <f>O772*H772</f>
        <v>0</v>
      </c>
      <c r="Q772" s="230">
        <v>0</v>
      </c>
      <c r="R772" s="230">
        <f>Q772*H772</f>
        <v>0</v>
      </c>
      <c r="S772" s="230">
        <v>0</v>
      </c>
      <c r="T772" s="231">
        <f>S772*H772</f>
        <v>0</v>
      </c>
      <c r="AR772" s="24" t="s">
        <v>867</v>
      </c>
      <c r="AT772" s="24" t="s">
        <v>155</v>
      </c>
      <c r="AU772" s="24" t="s">
        <v>82</v>
      </c>
      <c r="AY772" s="24" t="s">
        <v>153</v>
      </c>
      <c r="BE772" s="232">
        <f>IF(N772="základní",J772,0)</f>
        <v>0</v>
      </c>
      <c r="BF772" s="232">
        <f>IF(N772="snížená",J772,0)</f>
        <v>0</v>
      </c>
      <c r="BG772" s="232">
        <f>IF(N772="zákl. přenesená",J772,0)</f>
        <v>0</v>
      </c>
      <c r="BH772" s="232">
        <f>IF(N772="sníž. přenesená",J772,0)</f>
        <v>0</v>
      </c>
      <c r="BI772" s="232">
        <f>IF(N772="nulová",J772,0)</f>
        <v>0</v>
      </c>
      <c r="BJ772" s="24" t="s">
        <v>24</v>
      </c>
      <c r="BK772" s="232">
        <f>ROUND(I772*H772,2)</f>
        <v>0</v>
      </c>
      <c r="BL772" s="24" t="s">
        <v>867</v>
      </c>
      <c r="BM772" s="24" t="s">
        <v>1700</v>
      </c>
    </row>
    <row r="773" spans="2:51" s="12" customFormat="1" ht="13.5">
      <c r="B773" s="244"/>
      <c r="C773" s="245"/>
      <c r="D773" s="235" t="s">
        <v>162</v>
      </c>
      <c r="E773" s="246" t="s">
        <v>22</v>
      </c>
      <c r="F773" s="247" t="s">
        <v>1701</v>
      </c>
      <c r="G773" s="245"/>
      <c r="H773" s="248">
        <v>8</v>
      </c>
      <c r="I773" s="249"/>
      <c r="J773" s="245"/>
      <c r="K773" s="245"/>
      <c r="L773" s="250"/>
      <c r="M773" s="251"/>
      <c r="N773" s="252"/>
      <c r="O773" s="252"/>
      <c r="P773" s="252"/>
      <c r="Q773" s="252"/>
      <c r="R773" s="252"/>
      <c r="S773" s="252"/>
      <c r="T773" s="253"/>
      <c r="AT773" s="254" t="s">
        <v>162</v>
      </c>
      <c r="AU773" s="254" t="s">
        <v>82</v>
      </c>
      <c r="AV773" s="12" t="s">
        <v>82</v>
      </c>
      <c r="AW773" s="12" t="s">
        <v>37</v>
      </c>
      <c r="AX773" s="12" t="s">
        <v>24</v>
      </c>
      <c r="AY773" s="254" t="s">
        <v>153</v>
      </c>
    </row>
    <row r="774" spans="2:65" s="1" customFormat="1" ht="25.5" customHeight="1">
      <c r="B774" s="46"/>
      <c r="C774" s="221" t="s">
        <v>1058</v>
      </c>
      <c r="D774" s="221" t="s">
        <v>155</v>
      </c>
      <c r="E774" s="222" t="s">
        <v>1702</v>
      </c>
      <c r="F774" s="223" t="s">
        <v>1703</v>
      </c>
      <c r="G774" s="224" t="s">
        <v>640</v>
      </c>
      <c r="H774" s="225">
        <v>2</v>
      </c>
      <c r="I774" s="226"/>
      <c r="J774" s="227">
        <f>ROUND(I774*H774,2)</f>
        <v>0</v>
      </c>
      <c r="K774" s="223" t="s">
        <v>22</v>
      </c>
      <c r="L774" s="72"/>
      <c r="M774" s="228" t="s">
        <v>22</v>
      </c>
      <c r="N774" s="229" t="s">
        <v>44</v>
      </c>
      <c r="O774" s="47"/>
      <c r="P774" s="230">
        <f>O774*H774</f>
        <v>0</v>
      </c>
      <c r="Q774" s="230">
        <v>0</v>
      </c>
      <c r="R774" s="230">
        <f>Q774*H774</f>
        <v>0</v>
      </c>
      <c r="S774" s="230">
        <v>0</v>
      </c>
      <c r="T774" s="231">
        <f>S774*H774</f>
        <v>0</v>
      </c>
      <c r="AR774" s="24" t="s">
        <v>867</v>
      </c>
      <c r="AT774" s="24" t="s">
        <v>155</v>
      </c>
      <c r="AU774" s="24" t="s">
        <v>82</v>
      </c>
      <c r="AY774" s="24" t="s">
        <v>153</v>
      </c>
      <c r="BE774" s="232">
        <f>IF(N774="základní",J774,0)</f>
        <v>0</v>
      </c>
      <c r="BF774" s="232">
        <f>IF(N774="snížená",J774,0)</f>
        <v>0</v>
      </c>
      <c r="BG774" s="232">
        <f>IF(N774="zákl. přenesená",J774,0)</f>
        <v>0</v>
      </c>
      <c r="BH774" s="232">
        <f>IF(N774="sníž. přenesená",J774,0)</f>
        <v>0</v>
      </c>
      <c r="BI774" s="232">
        <f>IF(N774="nulová",J774,0)</f>
        <v>0</v>
      </c>
      <c r="BJ774" s="24" t="s">
        <v>24</v>
      </c>
      <c r="BK774" s="232">
        <f>ROUND(I774*H774,2)</f>
        <v>0</v>
      </c>
      <c r="BL774" s="24" t="s">
        <v>867</v>
      </c>
      <c r="BM774" s="24" t="s">
        <v>1704</v>
      </c>
    </row>
    <row r="775" spans="2:51" s="12" customFormat="1" ht="13.5">
      <c r="B775" s="244"/>
      <c r="C775" s="245"/>
      <c r="D775" s="235" t="s">
        <v>162</v>
      </c>
      <c r="E775" s="246" t="s">
        <v>22</v>
      </c>
      <c r="F775" s="247" t="s">
        <v>1705</v>
      </c>
      <c r="G775" s="245"/>
      <c r="H775" s="248">
        <v>2</v>
      </c>
      <c r="I775" s="249"/>
      <c r="J775" s="245"/>
      <c r="K775" s="245"/>
      <c r="L775" s="250"/>
      <c r="M775" s="251"/>
      <c r="N775" s="252"/>
      <c r="O775" s="252"/>
      <c r="P775" s="252"/>
      <c r="Q775" s="252"/>
      <c r="R775" s="252"/>
      <c r="S775" s="252"/>
      <c r="T775" s="253"/>
      <c r="AT775" s="254" t="s">
        <v>162</v>
      </c>
      <c r="AU775" s="254" t="s">
        <v>82</v>
      </c>
      <c r="AV775" s="12" t="s">
        <v>82</v>
      </c>
      <c r="AW775" s="12" t="s">
        <v>37</v>
      </c>
      <c r="AX775" s="12" t="s">
        <v>24</v>
      </c>
      <c r="AY775" s="254" t="s">
        <v>153</v>
      </c>
    </row>
    <row r="776" spans="2:65" s="1" customFormat="1" ht="16.5" customHeight="1">
      <c r="B776" s="46"/>
      <c r="C776" s="221" t="s">
        <v>1062</v>
      </c>
      <c r="D776" s="221" t="s">
        <v>155</v>
      </c>
      <c r="E776" s="222" t="s">
        <v>1706</v>
      </c>
      <c r="F776" s="223" t="s">
        <v>1707</v>
      </c>
      <c r="G776" s="224" t="s">
        <v>640</v>
      </c>
      <c r="H776" s="225">
        <v>2</v>
      </c>
      <c r="I776" s="226"/>
      <c r="J776" s="227">
        <f>ROUND(I776*H776,2)</f>
        <v>0</v>
      </c>
      <c r="K776" s="223" t="s">
        <v>22</v>
      </c>
      <c r="L776" s="72"/>
      <c r="M776" s="228" t="s">
        <v>22</v>
      </c>
      <c r="N776" s="229" t="s">
        <v>44</v>
      </c>
      <c r="O776" s="47"/>
      <c r="P776" s="230">
        <f>O776*H776</f>
        <v>0</v>
      </c>
      <c r="Q776" s="230">
        <v>0</v>
      </c>
      <c r="R776" s="230">
        <f>Q776*H776</f>
        <v>0</v>
      </c>
      <c r="S776" s="230">
        <v>0</v>
      </c>
      <c r="T776" s="231">
        <f>S776*H776</f>
        <v>0</v>
      </c>
      <c r="AR776" s="24" t="s">
        <v>867</v>
      </c>
      <c r="AT776" s="24" t="s">
        <v>155</v>
      </c>
      <c r="AU776" s="24" t="s">
        <v>82</v>
      </c>
      <c r="AY776" s="24" t="s">
        <v>153</v>
      </c>
      <c r="BE776" s="232">
        <f>IF(N776="základní",J776,0)</f>
        <v>0</v>
      </c>
      <c r="BF776" s="232">
        <f>IF(N776="snížená",J776,0)</f>
        <v>0</v>
      </c>
      <c r="BG776" s="232">
        <f>IF(N776="zákl. přenesená",J776,0)</f>
        <v>0</v>
      </c>
      <c r="BH776" s="232">
        <f>IF(N776="sníž. přenesená",J776,0)</f>
        <v>0</v>
      </c>
      <c r="BI776" s="232">
        <f>IF(N776="nulová",J776,0)</f>
        <v>0</v>
      </c>
      <c r="BJ776" s="24" t="s">
        <v>24</v>
      </c>
      <c r="BK776" s="232">
        <f>ROUND(I776*H776,2)</f>
        <v>0</v>
      </c>
      <c r="BL776" s="24" t="s">
        <v>867</v>
      </c>
      <c r="BM776" s="24" t="s">
        <v>1708</v>
      </c>
    </row>
    <row r="777" spans="2:65" s="1" customFormat="1" ht="16.5" customHeight="1">
      <c r="B777" s="46"/>
      <c r="C777" s="221" t="s">
        <v>1068</v>
      </c>
      <c r="D777" s="221" t="s">
        <v>155</v>
      </c>
      <c r="E777" s="222" t="s">
        <v>1709</v>
      </c>
      <c r="F777" s="223" t="s">
        <v>1710</v>
      </c>
      <c r="G777" s="224" t="s">
        <v>778</v>
      </c>
      <c r="H777" s="225">
        <v>1</v>
      </c>
      <c r="I777" s="226"/>
      <c r="J777" s="227">
        <f>ROUND(I777*H777,2)</f>
        <v>0</v>
      </c>
      <c r="K777" s="223" t="s">
        <v>22</v>
      </c>
      <c r="L777" s="72"/>
      <c r="M777" s="228" t="s">
        <v>22</v>
      </c>
      <c r="N777" s="229" t="s">
        <v>44</v>
      </c>
      <c r="O777" s="47"/>
      <c r="P777" s="230">
        <f>O777*H777</f>
        <v>0</v>
      </c>
      <c r="Q777" s="230">
        <v>0</v>
      </c>
      <c r="R777" s="230">
        <f>Q777*H777</f>
        <v>0</v>
      </c>
      <c r="S777" s="230">
        <v>0</v>
      </c>
      <c r="T777" s="231">
        <f>S777*H777</f>
        <v>0</v>
      </c>
      <c r="AR777" s="24" t="s">
        <v>239</v>
      </c>
      <c r="AT777" s="24" t="s">
        <v>155</v>
      </c>
      <c r="AU777" s="24" t="s">
        <v>82</v>
      </c>
      <c r="AY777" s="24" t="s">
        <v>153</v>
      </c>
      <c r="BE777" s="232">
        <f>IF(N777="základní",J777,0)</f>
        <v>0</v>
      </c>
      <c r="BF777" s="232">
        <f>IF(N777="snížená",J777,0)</f>
        <v>0</v>
      </c>
      <c r="BG777" s="232">
        <f>IF(N777="zákl. přenesená",J777,0)</f>
        <v>0</v>
      </c>
      <c r="BH777" s="232">
        <f>IF(N777="sníž. přenesená",J777,0)</f>
        <v>0</v>
      </c>
      <c r="BI777" s="232">
        <f>IF(N777="nulová",J777,0)</f>
        <v>0</v>
      </c>
      <c r="BJ777" s="24" t="s">
        <v>24</v>
      </c>
      <c r="BK777" s="232">
        <f>ROUND(I777*H777,2)</f>
        <v>0</v>
      </c>
      <c r="BL777" s="24" t="s">
        <v>239</v>
      </c>
      <c r="BM777" s="24" t="s">
        <v>1711</v>
      </c>
    </row>
    <row r="778" spans="2:65" s="1" customFormat="1" ht="38.25" customHeight="1">
      <c r="B778" s="46"/>
      <c r="C778" s="221" t="s">
        <v>1073</v>
      </c>
      <c r="D778" s="221" t="s">
        <v>155</v>
      </c>
      <c r="E778" s="222" t="s">
        <v>1063</v>
      </c>
      <c r="F778" s="223" t="s">
        <v>1712</v>
      </c>
      <c r="G778" s="224" t="s">
        <v>187</v>
      </c>
      <c r="H778" s="225">
        <v>107</v>
      </c>
      <c r="I778" s="226"/>
      <c r="J778" s="227">
        <f>ROUND(I778*H778,2)</f>
        <v>0</v>
      </c>
      <c r="K778" s="223" t="s">
        <v>22</v>
      </c>
      <c r="L778" s="72"/>
      <c r="M778" s="228" t="s">
        <v>22</v>
      </c>
      <c r="N778" s="229" t="s">
        <v>44</v>
      </c>
      <c r="O778" s="47"/>
      <c r="P778" s="230">
        <f>O778*H778</f>
        <v>0</v>
      </c>
      <c r="Q778" s="230">
        <v>0</v>
      </c>
      <c r="R778" s="230">
        <f>Q778*H778</f>
        <v>0</v>
      </c>
      <c r="S778" s="230">
        <v>0</v>
      </c>
      <c r="T778" s="231">
        <f>S778*H778</f>
        <v>0</v>
      </c>
      <c r="AR778" s="24" t="s">
        <v>239</v>
      </c>
      <c r="AT778" s="24" t="s">
        <v>155</v>
      </c>
      <c r="AU778" s="24" t="s">
        <v>82</v>
      </c>
      <c r="AY778" s="24" t="s">
        <v>153</v>
      </c>
      <c r="BE778" s="232">
        <f>IF(N778="základní",J778,0)</f>
        <v>0</v>
      </c>
      <c r="BF778" s="232">
        <f>IF(N778="snížená",J778,0)</f>
        <v>0</v>
      </c>
      <c r="BG778" s="232">
        <f>IF(N778="zákl. přenesená",J778,0)</f>
        <v>0</v>
      </c>
      <c r="BH778" s="232">
        <f>IF(N778="sníž. přenesená",J778,0)</f>
        <v>0</v>
      </c>
      <c r="BI778" s="232">
        <f>IF(N778="nulová",J778,0)</f>
        <v>0</v>
      </c>
      <c r="BJ778" s="24" t="s">
        <v>24</v>
      </c>
      <c r="BK778" s="232">
        <f>ROUND(I778*H778,2)</f>
        <v>0</v>
      </c>
      <c r="BL778" s="24" t="s">
        <v>239</v>
      </c>
      <c r="BM778" s="24" t="s">
        <v>1713</v>
      </c>
    </row>
    <row r="779" spans="2:47" s="1" customFormat="1" ht="13.5">
      <c r="B779" s="46"/>
      <c r="C779" s="74"/>
      <c r="D779" s="235" t="s">
        <v>378</v>
      </c>
      <c r="E779" s="74"/>
      <c r="F779" s="276" t="s">
        <v>1066</v>
      </c>
      <c r="G779" s="74"/>
      <c r="H779" s="74"/>
      <c r="I779" s="191"/>
      <c r="J779" s="74"/>
      <c r="K779" s="74"/>
      <c r="L779" s="72"/>
      <c r="M779" s="277"/>
      <c r="N779" s="47"/>
      <c r="O779" s="47"/>
      <c r="P779" s="47"/>
      <c r="Q779" s="47"/>
      <c r="R779" s="47"/>
      <c r="S779" s="47"/>
      <c r="T779" s="95"/>
      <c r="AT779" s="24" t="s">
        <v>378</v>
      </c>
      <c r="AU779" s="24" t="s">
        <v>82</v>
      </c>
    </row>
    <row r="780" spans="2:51" s="11" customFormat="1" ht="13.5">
      <c r="B780" s="233"/>
      <c r="C780" s="234"/>
      <c r="D780" s="235" t="s">
        <v>162</v>
      </c>
      <c r="E780" s="236" t="s">
        <v>22</v>
      </c>
      <c r="F780" s="237" t="s">
        <v>1714</v>
      </c>
      <c r="G780" s="234"/>
      <c r="H780" s="236" t="s">
        <v>22</v>
      </c>
      <c r="I780" s="238"/>
      <c r="J780" s="234"/>
      <c r="K780" s="234"/>
      <c r="L780" s="239"/>
      <c r="M780" s="240"/>
      <c r="N780" s="241"/>
      <c r="O780" s="241"/>
      <c r="P780" s="241"/>
      <c r="Q780" s="241"/>
      <c r="R780" s="241"/>
      <c r="S780" s="241"/>
      <c r="T780" s="242"/>
      <c r="AT780" s="243" t="s">
        <v>162</v>
      </c>
      <c r="AU780" s="243" t="s">
        <v>82</v>
      </c>
      <c r="AV780" s="11" t="s">
        <v>24</v>
      </c>
      <c r="AW780" s="11" t="s">
        <v>37</v>
      </c>
      <c r="AX780" s="11" t="s">
        <v>73</v>
      </c>
      <c r="AY780" s="243" t="s">
        <v>153</v>
      </c>
    </row>
    <row r="781" spans="2:51" s="12" customFormat="1" ht="13.5">
      <c r="B781" s="244"/>
      <c r="C781" s="245"/>
      <c r="D781" s="235" t="s">
        <v>162</v>
      </c>
      <c r="E781" s="246" t="s">
        <v>22</v>
      </c>
      <c r="F781" s="247" t="s">
        <v>750</v>
      </c>
      <c r="G781" s="245"/>
      <c r="H781" s="248">
        <v>107</v>
      </c>
      <c r="I781" s="249"/>
      <c r="J781" s="245"/>
      <c r="K781" s="245"/>
      <c r="L781" s="250"/>
      <c r="M781" s="251"/>
      <c r="N781" s="252"/>
      <c r="O781" s="252"/>
      <c r="P781" s="252"/>
      <c r="Q781" s="252"/>
      <c r="R781" s="252"/>
      <c r="S781" s="252"/>
      <c r="T781" s="253"/>
      <c r="AT781" s="254" t="s">
        <v>162</v>
      </c>
      <c r="AU781" s="254" t="s">
        <v>82</v>
      </c>
      <c r="AV781" s="12" t="s">
        <v>82</v>
      </c>
      <c r="AW781" s="12" t="s">
        <v>37</v>
      </c>
      <c r="AX781" s="12" t="s">
        <v>24</v>
      </c>
      <c r="AY781" s="254" t="s">
        <v>153</v>
      </c>
    </row>
    <row r="782" spans="2:65" s="1" customFormat="1" ht="25.5" customHeight="1">
      <c r="B782" s="46"/>
      <c r="C782" s="221" t="s">
        <v>1077</v>
      </c>
      <c r="D782" s="221" t="s">
        <v>155</v>
      </c>
      <c r="E782" s="222" t="s">
        <v>1715</v>
      </c>
      <c r="F782" s="223" t="s">
        <v>1716</v>
      </c>
      <c r="G782" s="224" t="s">
        <v>290</v>
      </c>
      <c r="H782" s="225">
        <v>4</v>
      </c>
      <c r="I782" s="226"/>
      <c r="J782" s="227">
        <f>ROUND(I782*H782,2)</f>
        <v>0</v>
      </c>
      <c r="K782" s="223" t="s">
        <v>22</v>
      </c>
      <c r="L782" s="72"/>
      <c r="M782" s="228" t="s">
        <v>22</v>
      </c>
      <c r="N782" s="229" t="s">
        <v>44</v>
      </c>
      <c r="O782" s="47"/>
      <c r="P782" s="230">
        <f>O782*H782</f>
        <v>0</v>
      </c>
      <c r="Q782" s="230">
        <v>0</v>
      </c>
      <c r="R782" s="230">
        <f>Q782*H782</f>
        <v>0</v>
      </c>
      <c r="S782" s="230">
        <v>0</v>
      </c>
      <c r="T782" s="231">
        <f>S782*H782</f>
        <v>0</v>
      </c>
      <c r="AR782" s="24" t="s">
        <v>239</v>
      </c>
      <c r="AT782" s="24" t="s">
        <v>155</v>
      </c>
      <c r="AU782" s="24" t="s">
        <v>82</v>
      </c>
      <c r="AY782" s="24" t="s">
        <v>153</v>
      </c>
      <c r="BE782" s="232">
        <f>IF(N782="základní",J782,0)</f>
        <v>0</v>
      </c>
      <c r="BF782" s="232">
        <f>IF(N782="snížená",J782,0)</f>
        <v>0</v>
      </c>
      <c r="BG782" s="232">
        <f>IF(N782="zákl. přenesená",J782,0)</f>
        <v>0</v>
      </c>
      <c r="BH782" s="232">
        <f>IF(N782="sníž. přenesená",J782,0)</f>
        <v>0</v>
      </c>
      <c r="BI782" s="232">
        <f>IF(N782="nulová",J782,0)</f>
        <v>0</v>
      </c>
      <c r="BJ782" s="24" t="s">
        <v>24</v>
      </c>
      <c r="BK782" s="232">
        <f>ROUND(I782*H782,2)</f>
        <v>0</v>
      </c>
      <c r="BL782" s="24" t="s">
        <v>239</v>
      </c>
      <c r="BM782" s="24" t="s">
        <v>1717</v>
      </c>
    </row>
    <row r="783" spans="2:47" s="1" customFormat="1" ht="13.5">
      <c r="B783" s="46"/>
      <c r="C783" s="74"/>
      <c r="D783" s="235" t="s">
        <v>378</v>
      </c>
      <c r="E783" s="74"/>
      <c r="F783" s="276" t="s">
        <v>1066</v>
      </c>
      <c r="G783" s="74"/>
      <c r="H783" s="74"/>
      <c r="I783" s="191"/>
      <c r="J783" s="74"/>
      <c r="K783" s="74"/>
      <c r="L783" s="72"/>
      <c r="M783" s="277"/>
      <c r="N783" s="47"/>
      <c r="O783" s="47"/>
      <c r="P783" s="47"/>
      <c r="Q783" s="47"/>
      <c r="R783" s="47"/>
      <c r="S783" s="47"/>
      <c r="T783" s="95"/>
      <c r="AT783" s="24" t="s">
        <v>378</v>
      </c>
      <c r="AU783" s="24" t="s">
        <v>82</v>
      </c>
    </row>
    <row r="784" spans="2:51" s="12" customFormat="1" ht="13.5">
      <c r="B784" s="244"/>
      <c r="C784" s="245"/>
      <c r="D784" s="235" t="s">
        <v>162</v>
      </c>
      <c r="E784" s="246" t="s">
        <v>22</v>
      </c>
      <c r="F784" s="247" t="s">
        <v>1718</v>
      </c>
      <c r="G784" s="245"/>
      <c r="H784" s="248">
        <v>4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AT784" s="254" t="s">
        <v>162</v>
      </c>
      <c r="AU784" s="254" t="s">
        <v>82</v>
      </c>
      <c r="AV784" s="12" t="s">
        <v>82</v>
      </c>
      <c r="AW784" s="12" t="s">
        <v>37</v>
      </c>
      <c r="AX784" s="12" t="s">
        <v>24</v>
      </c>
      <c r="AY784" s="254" t="s">
        <v>153</v>
      </c>
    </row>
    <row r="785" spans="2:65" s="1" customFormat="1" ht="25.5" customHeight="1">
      <c r="B785" s="46"/>
      <c r="C785" s="221" t="s">
        <v>1082</v>
      </c>
      <c r="D785" s="221" t="s">
        <v>155</v>
      </c>
      <c r="E785" s="222" t="s">
        <v>1069</v>
      </c>
      <c r="F785" s="223" t="s">
        <v>1070</v>
      </c>
      <c r="G785" s="224" t="s">
        <v>187</v>
      </c>
      <c r="H785" s="225">
        <v>50</v>
      </c>
      <c r="I785" s="226"/>
      <c r="J785" s="227">
        <f>ROUND(I785*H785,2)</f>
        <v>0</v>
      </c>
      <c r="K785" s="223" t="s">
        <v>22</v>
      </c>
      <c r="L785" s="72"/>
      <c r="M785" s="228" t="s">
        <v>22</v>
      </c>
      <c r="N785" s="229" t="s">
        <v>44</v>
      </c>
      <c r="O785" s="47"/>
      <c r="P785" s="230">
        <f>O785*H785</f>
        <v>0</v>
      </c>
      <c r="Q785" s="230">
        <v>0</v>
      </c>
      <c r="R785" s="230">
        <f>Q785*H785</f>
        <v>0</v>
      </c>
      <c r="S785" s="230">
        <v>0</v>
      </c>
      <c r="T785" s="231">
        <f>S785*H785</f>
        <v>0</v>
      </c>
      <c r="AR785" s="24" t="s">
        <v>239</v>
      </c>
      <c r="AT785" s="24" t="s">
        <v>155</v>
      </c>
      <c r="AU785" s="24" t="s">
        <v>82</v>
      </c>
      <c r="AY785" s="24" t="s">
        <v>153</v>
      </c>
      <c r="BE785" s="232">
        <f>IF(N785="základní",J785,0)</f>
        <v>0</v>
      </c>
      <c r="BF785" s="232">
        <f>IF(N785="snížená",J785,0)</f>
        <v>0</v>
      </c>
      <c r="BG785" s="232">
        <f>IF(N785="zákl. přenesená",J785,0)</f>
        <v>0</v>
      </c>
      <c r="BH785" s="232">
        <f>IF(N785="sníž. přenesená",J785,0)</f>
        <v>0</v>
      </c>
      <c r="BI785" s="232">
        <f>IF(N785="nulová",J785,0)</f>
        <v>0</v>
      </c>
      <c r="BJ785" s="24" t="s">
        <v>24</v>
      </c>
      <c r="BK785" s="232">
        <f>ROUND(I785*H785,2)</f>
        <v>0</v>
      </c>
      <c r="BL785" s="24" t="s">
        <v>239</v>
      </c>
      <c r="BM785" s="24" t="s">
        <v>1719</v>
      </c>
    </row>
    <row r="786" spans="2:47" s="1" customFormat="1" ht="13.5">
      <c r="B786" s="46"/>
      <c r="C786" s="74"/>
      <c r="D786" s="235" t="s">
        <v>378</v>
      </c>
      <c r="E786" s="74"/>
      <c r="F786" s="276" t="s">
        <v>1066</v>
      </c>
      <c r="G786" s="74"/>
      <c r="H786" s="74"/>
      <c r="I786" s="191"/>
      <c r="J786" s="74"/>
      <c r="K786" s="74"/>
      <c r="L786" s="72"/>
      <c r="M786" s="277"/>
      <c r="N786" s="47"/>
      <c r="O786" s="47"/>
      <c r="P786" s="47"/>
      <c r="Q786" s="47"/>
      <c r="R786" s="47"/>
      <c r="S786" s="47"/>
      <c r="T786" s="95"/>
      <c r="AT786" s="24" t="s">
        <v>378</v>
      </c>
      <c r="AU786" s="24" t="s">
        <v>82</v>
      </c>
    </row>
    <row r="787" spans="2:51" s="12" customFormat="1" ht="13.5">
      <c r="B787" s="244"/>
      <c r="C787" s="245"/>
      <c r="D787" s="235" t="s">
        <v>162</v>
      </c>
      <c r="E787" s="246" t="s">
        <v>22</v>
      </c>
      <c r="F787" s="247" t="s">
        <v>1072</v>
      </c>
      <c r="G787" s="245"/>
      <c r="H787" s="248">
        <v>50</v>
      </c>
      <c r="I787" s="249"/>
      <c r="J787" s="245"/>
      <c r="K787" s="245"/>
      <c r="L787" s="250"/>
      <c r="M787" s="251"/>
      <c r="N787" s="252"/>
      <c r="O787" s="252"/>
      <c r="P787" s="252"/>
      <c r="Q787" s="252"/>
      <c r="R787" s="252"/>
      <c r="S787" s="252"/>
      <c r="T787" s="253"/>
      <c r="AT787" s="254" t="s">
        <v>162</v>
      </c>
      <c r="AU787" s="254" t="s">
        <v>82</v>
      </c>
      <c r="AV787" s="12" t="s">
        <v>82</v>
      </c>
      <c r="AW787" s="12" t="s">
        <v>37</v>
      </c>
      <c r="AX787" s="12" t="s">
        <v>24</v>
      </c>
      <c r="AY787" s="254" t="s">
        <v>153</v>
      </c>
    </row>
    <row r="788" spans="2:65" s="1" customFormat="1" ht="25.5" customHeight="1">
      <c r="B788" s="46"/>
      <c r="C788" s="221" t="s">
        <v>1087</v>
      </c>
      <c r="D788" s="221" t="s">
        <v>155</v>
      </c>
      <c r="E788" s="222" t="s">
        <v>1074</v>
      </c>
      <c r="F788" s="223" t="s">
        <v>1075</v>
      </c>
      <c r="G788" s="224" t="s">
        <v>158</v>
      </c>
      <c r="H788" s="225">
        <v>50</v>
      </c>
      <c r="I788" s="226"/>
      <c r="J788" s="227">
        <f>ROUND(I788*H788,2)</f>
        <v>0</v>
      </c>
      <c r="K788" s="223" t="s">
        <v>22</v>
      </c>
      <c r="L788" s="72"/>
      <c r="M788" s="228" t="s">
        <v>22</v>
      </c>
      <c r="N788" s="229" t="s">
        <v>44</v>
      </c>
      <c r="O788" s="47"/>
      <c r="P788" s="230">
        <f>O788*H788</f>
        <v>0</v>
      </c>
      <c r="Q788" s="230">
        <v>0</v>
      </c>
      <c r="R788" s="230">
        <f>Q788*H788</f>
        <v>0</v>
      </c>
      <c r="S788" s="230">
        <v>0</v>
      </c>
      <c r="T788" s="231">
        <f>S788*H788</f>
        <v>0</v>
      </c>
      <c r="AR788" s="24" t="s">
        <v>239</v>
      </c>
      <c r="AT788" s="24" t="s">
        <v>155</v>
      </c>
      <c r="AU788" s="24" t="s">
        <v>82</v>
      </c>
      <c r="AY788" s="24" t="s">
        <v>153</v>
      </c>
      <c r="BE788" s="232">
        <f>IF(N788="základní",J788,0)</f>
        <v>0</v>
      </c>
      <c r="BF788" s="232">
        <f>IF(N788="snížená",J788,0)</f>
        <v>0</v>
      </c>
      <c r="BG788" s="232">
        <f>IF(N788="zákl. přenesená",J788,0)</f>
        <v>0</v>
      </c>
      <c r="BH788" s="232">
        <f>IF(N788="sníž. přenesená",J788,0)</f>
        <v>0</v>
      </c>
      <c r="BI788" s="232">
        <f>IF(N788="nulová",J788,0)</f>
        <v>0</v>
      </c>
      <c r="BJ788" s="24" t="s">
        <v>24</v>
      </c>
      <c r="BK788" s="232">
        <f>ROUND(I788*H788,2)</f>
        <v>0</v>
      </c>
      <c r="BL788" s="24" t="s">
        <v>239</v>
      </c>
      <c r="BM788" s="24" t="s">
        <v>1720</v>
      </c>
    </row>
    <row r="789" spans="2:47" s="1" customFormat="1" ht="13.5">
      <c r="B789" s="46"/>
      <c r="C789" s="74"/>
      <c r="D789" s="235" t="s">
        <v>378</v>
      </c>
      <c r="E789" s="74"/>
      <c r="F789" s="276" t="s">
        <v>1066</v>
      </c>
      <c r="G789" s="74"/>
      <c r="H789" s="74"/>
      <c r="I789" s="191"/>
      <c r="J789" s="74"/>
      <c r="K789" s="74"/>
      <c r="L789" s="72"/>
      <c r="M789" s="277"/>
      <c r="N789" s="47"/>
      <c r="O789" s="47"/>
      <c r="P789" s="47"/>
      <c r="Q789" s="47"/>
      <c r="R789" s="47"/>
      <c r="S789" s="47"/>
      <c r="T789" s="95"/>
      <c r="AT789" s="24" t="s">
        <v>378</v>
      </c>
      <c r="AU789" s="24" t="s">
        <v>82</v>
      </c>
    </row>
    <row r="790" spans="2:51" s="12" customFormat="1" ht="13.5">
      <c r="B790" s="244"/>
      <c r="C790" s="245"/>
      <c r="D790" s="235" t="s">
        <v>162</v>
      </c>
      <c r="E790" s="246" t="s">
        <v>22</v>
      </c>
      <c r="F790" s="247" t="s">
        <v>1072</v>
      </c>
      <c r="G790" s="245"/>
      <c r="H790" s="248">
        <v>50</v>
      </c>
      <c r="I790" s="249"/>
      <c r="J790" s="245"/>
      <c r="K790" s="245"/>
      <c r="L790" s="250"/>
      <c r="M790" s="251"/>
      <c r="N790" s="252"/>
      <c r="O790" s="252"/>
      <c r="P790" s="252"/>
      <c r="Q790" s="252"/>
      <c r="R790" s="252"/>
      <c r="S790" s="252"/>
      <c r="T790" s="253"/>
      <c r="AT790" s="254" t="s">
        <v>162</v>
      </c>
      <c r="AU790" s="254" t="s">
        <v>82</v>
      </c>
      <c r="AV790" s="12" t="s">
        <v>82</v>
      </c>
      <c r="AW790" s="12" t="s">
        <v>37</v>
      </c>
      <c r="AX790" s="12" t="s">
        <v>24</v>
      </c>
      <c r="AY790" s="254" t="s">
        <v>153</v>
      </c>
    </row>
    <row r="791" spans="2:63" s="10" customFormat="1" ht="29.85" customHeight="1">
      <c r="B791" s="205"/>
      <c r="C791" s="206"/>
      <c r="D791" s="207" t="s">
        <v>72</v>
      </c>
      <c r="E791" s="219" t="s">
        <v>1091</v>
      </c>
      <c r="F791" s="219" t="s">
        <v>1092</v>
      </c>
      <c r="G791" s="206"/>
      <c r="H791" s="206"/>
      <c r="I791" s="209"/>
      <c r="J791" s="220">
        <f>BK791</f>
        <v>0</v>
      </c>
      <c r="K791" s="206"/>
      <c r="L791" s="211"/>
      <c r="M791" s="212"/>
      <c r="N791" s="213"/>
      <c r="O791" s="213"/>
      <c r="P791" s="214">
        <f>SUM(P792:P801)</f>
        <v>0</v>
      </c>
      <c r="Q791" s="213"/>
      <c r="R791" s="214">
        <f>SUM(R792:R801)</f>
        <v>5.095999999999999</v>
      </c>
      <c r="S791" s="213"/>
      <c r="T791" s="215">
        <f>SUM(T792:T801)</f>
        <v>0</v>
      </c>
      <c r="AR791" s="216" t="s">
        <v>82</v>
      </c>
      <c r="AT791" s="217" t="s">
        <v>72</v>
      </c>
      <c r="AU791" s="217" t="s">
        <v>24</v>
      </c>
      <c r="AY791" s="216" t="s">
        <v>153</v>
      </c>
      <c r="BK791" s="218">
        <f>SUM(BK792:BK801)</f>
        <v>0</v>
      </c>
    </row>
    <row r="792" spans="2:65" s="1" customFormat="1" ht="25.5" customHeight="1">
      <c r="B792" s="46"/>
      <c r="C792" s="221" t="s">
        <v>1093</v>
      </c>
      <c r="D792" s="221" t="s">
        <v>155</v>
      </c>
      <c r="E792" s="222" t="s">
        <v>1094</v>
      </c>
      <c r="F792" s="223" t="s">
        <v>1095</v>
      </c>
      <c r="G792" s="224" t="s">
        <v>187</v>
      </c>
      <c r="H792" s="225">
        <v>8</v>
      </c>
      <c r="I792" s="226"/>
      <c r="J792" s="227">
        <f>ROUND(I792*H792,2)</f>
        <v>0</v>
      </c>
      <c r="K792" s="223" t="s">
        <v>22</v>
      </c>
      <c r="L792" s="72"/>
      <c r="M792" s="228" t="s">
        <v>22</v>
      </c>
      <c r="N792" s="229" t="s">
        <v>44</v>
      </c>
      <c r="O792" s="47"/>
      <c r="P792" s="230">
        <f>O792*H792</f>
        <v>0</v>
      </c>
      <c r="Q792" s="230">
        <v>0</v>
      </c>
      <c r="R792" s="230">
        <f>Q792*H792</f>
        <v>0</v>
      </c>
      <c r="S792" s="230">
        <v>0</v>
      </c>
      <c r="T792" s="231">
        <f>S792*H792</f>
        <v>0</v>
      </c>
      <c r="AR792" s="24" t="s">
        <v>239</v>
      </c>
      <c r="AT792" s="24" t="s">
        <v>155</v>
      </c>
      <c r="AU792" s="24" t="s">
        <v>82</v>
      </c>
      <c r="AY792" s="24" t="s">
        <v>153</v>
      </c>
      <c r="BE792" s="232">
        <f>IF(N792="základní",J792,0)</f>
        <v>0</v>
      </c>
      <c r="BF792" s="232">
        <f>IF(N792="snížená",J792,0)</f>
        <v>0</v>
      </c>
      <c r="BG792" s="232">
        <f>IF(N792="zákl. přenesená",J792,0)</f>
        <v>0</v>
      </c>
      <c r="BH792" s="232">
        <f>IF(N792="sníž. přenesená",J792,0)</f>
        <v>0</v>
      </c>
      <c r="BI792" s="232">
        <f>IF(N792="nulová",J792,0)</f>
        <v>0</v>
      </c>
      <c r="BJ792" s="24" t="s">
        <v>24</v>
      </c>
      <c r="BK792" s="232">
        <f>ROUND(I792*H792,2)</f>
        <v>0</v>
      </c>
      <c r="BL792" s="24" t="s">
        <v>239</v>
      </c>
      <c r="BM792" s="24" t="s">
        <v>1721</v>
      </c>
    </row>
    <row r="793" spans="2:51" s="12" customFormat="1" ht="13.5">
      <c r="B793" s="244"/>
      <c r="C793" s="245"/>
      <c r="D793" s="235" t="s">
        <v>162</v>
      </c>
      <c r="E793" s="246" t="s">
        <v>22</v>
      </c>
      <c r="F793" s="247" t="s">
        <v>1722</v>
      </c>
      <c r="G793" s="245"/>
      <c r="H793" s="248">
        <v>8</v>
      </c>
      <c r="I793" s="249"/>
      <c r="J793" s="245"/>
      <c r="K793" s="245"/>
      <c r="L793" s="250"/>
      <c r="M793" s="251"/>
      <c r="N793" s="252"/>
      <c r="O793" s="252"/>
      <c r="P793" s="252"/>
      <c r="Q793" s="252"/>
      <c r="R793" s="252"/>
      <c r="S793" s="252"/>
      <c r="T793" s="253"/>
      <c r="AT793" s="254" t="s">
        <v>162</v>
      </c>
      <c r="AU793" s="254" t="s">
        <v>82</v>
      </c>
      <c r="AV793" s="12" t="s">
        <v>82</v>
      </c>
      <c r="AW793" s="12" t="s">
        <v>37</v>
      </c>
      <c r="AX793" s="12" t="s">
        <v>24</v>
      </c>
      <c r="AY793" s="254" t="s">
        <v>153</v>
      </c>
    </row>
    <row r="794" spans="2:65" s="1" customFormat="1" ht="16.5" customHeight="1">
      <c r="B794" s="46"/>
      <c r="C794" s="221" t="s">
        <v>1098</v>
      </c>
      <c r="D794" s="221" t="s">
        <v>155</v>
      </c>
      <c r="E794" s="222" t="s">
        <v>1111</v>
      </c>
      <c r="F794" s="223" t="s">
        <v>1112</v>
      </c>
      <c r="G794" s="224" t="s">
        <v>158</v>
      </c>
      <c r="H794" s="225">
        <v>49</v>
      </c>
      <c r="I794" s="226"/>
      <c r="J794" s="227">
        <f>ROUND(I794*H794,2)</f>
        <v>0</v>
      </c>
      <c r="K794" s="223" t="s">
        <v>159</v>
      </c>
      <c r="L794" s="72"/>
      <c r="M794" s="228" t="s">
        <v>22</v>
      </c>
      <c r="N794" s="229" t="s">
        <v>44</v>
      </c>
      <c r="O794" s="47"/>
      <c r="P794" s="230">
        <f>O794*H794</f>
        <v>0</v>
      </c>
      <c r="Q794" s="230">
        <v>0.0039</v>
      </c>
      <c r="R794" s="230">
        <f>Q794*H794</f>
        <v>0.1911</v>
      </c>
      <c r="S794" s="230">
        <v>0</v>
      </c>
      <c r="T794" s="231">
        <f>S794*H794</f>
        <v>0</v>
      </c>
      <c r="AR794" s="24" t="s">
        <v>239</v>
      </c>
      <c r="AT794" s="24" t="s">
        <v>155</v>
      </c>
      <c r="AU794" s="24" t="s">
        <v>82</v>
      </c>
      <c r="AY794" s="24" t="s">
        <v>153</v>
      </c>
      <c r="BE794" s="232">
        <f>IF(N794="základní",J794,0)</f>
        <v>0</v>
      </c>
      <c r="BF794" s="232">
        <f>IF(N794="snížená",J794,0)</f>
        <v>0</v>
      </c>
      <c r="BG794" s="232">
        <f>IF(N794="zákl. přenesená",J794,0)</f>
        <v>0</v>
      </c>
      <c r="BH794" s="232">
        <f>IF(N794="sníž. přenesená",J794,0)</f>
        <v>0</v>
      </c>
      <c r="BI794" s="232">
        <f>IF(N794="nulová",J794,0)</f>
        <v>0</v>
      </c>
      <c r="BJ794" s="24" t="s">
        <v>24</v>
      </c>
      <c r="BK794" s="232">
        <f>ROUND(I794*H794,2)</f>
        <v>0</v>
      </c>
      <c r="BL794" s="24" t="s">
        <v>239</v>
      </c>
      <c r="BM794" s="24" t="s">
        <v>1723</v>
      </c>
    </row>
    <row r="795" spans="2:51" s="11" customFormat="1" ht="13.5">
      <c r="B795" s="233"/>
      <c r="C795" s="234"/>
      <c r="D795" s="235" t="s">
        <v>162</v>
      </c>
      <c r="E795" s="236" t="s">
        <v>22</v>
      </c>
      <c r="F795" s="237" t="s">
        <v>601</v>
      </c>
      <c r="G795" s="234"/>
      <c r="H795" s="236" t="s">
        <v>22</v>
      </c>
      <c r="I795" s="238"/>
      <c r="J795" s="234"/>
      <c r="K795" s="234"/>
      <c r="L795" s="239"/>
      <c r="M795" s="240"/>
      <c r="N795" s="241"/>
      <c r="O795" s="241"/>
      <c r="P795" s="241"/>
      <c r="Q795" s="241"/>
      <c r="R795" s="241"/>
      <c r="S795" s="241"/>
      <c r="T795" s="242"/>
      <c r="AT795" s="243" t="s">
        <v>162</v>
      </c>
      <c r="AU795" s="243" t="s">
        <v>82</v>
      </c>
      <c r="AV795" s="11" t="s">
        <v>24</v>
      </c>
      <c r="AW795" s="11" t="s">
        <v>37</v>
      </c>
      <c r="AX795" s="11" t="s">
        <v>73</v>
      </c>
      <c r="AY795" s="243" t="s">
        <v>153</v>
      </c>
    </row>
    <row r="796" spans="2:51" s="11" customFormat="1" ht="13.5">
      <c r="B796" s="233"/>
      <c r="C796" s="234"/>
      <c r="D796" s="235" t="s">
        <v>162</v>
      </c>
      <c r="E796" s="236" t="s">
        <v>22</v>
      </c>
      <c r="F796" s="237" t="s">
        <v>1150</v>
      </c>
      <c r="G796" s="234"/>
      <c r="H796" s="236" t="s">
        <v>22</v>
      </c>
      <c r="I796" s="238"/>
      <c r="J796" s="234"/>
      <c r="K796" s="234"/>
      <c r="L796" s="239"/>
      <c r="M796" s="240"/>
      <c r="N796" s="241"/>
      <c r="O796" s="241"/>
      <c r="P796" s="241"/>
      <c r="Q796" s="241"/>
      <c r="R796" s="241"/>
      <c r="S796" s="241"/>
      <c r="T796" s="242"/>
      <c r="AT796" s="243" t="s">
        <v>162</v>
      </c>
      <c r="AU796" s="243" t="s">
        <v>82</v>
      </c>
      <c r="AV796" s="11" t="s">
        <v>24</v>
      </c>
      <c r="AW796" s="11" t="s">
        <v>37</v>
      </c>
      <c r="AX796" s="11" t="s">
        <v>73</v>
      </c>
      <c r="AY796" s="243" t="s">
        <v>153</v>
      </c>
    </row>
    <row r="797" spans="2:51" s="12" customFormat="1" ht="13.5">
      <c r="B797" s="244"/>
      <c r="C797" s="245"/>
      <c r="D797" s="235" t="s">
        <v>162</v>
      </c>
      <c r="E797" s="246" t="s">
        <v>22</v>
      </c>
      <c r="F797" s="247" t="s">
        <v>1373</v>
      </c>
      <c r="G797" s="245"/>
      <c r="H797" s="248">
        <v>49</v>
      </c>
      <c r="I797" s="249"/>
      <c r="J797" s="245"/>
      <c r="K797" s="245"/>
      <c r="L797" s="250"/>
      <c r="M797" s="251"/>
      <c r="N797" s="252"/>
      <c r="O797" s="252"/>
      <c r="P797" s="252"/>
      <c r="Q797" s="252"/>
      <c r="R797" s="252"/>
      <c r="S797" s="252"/>
      <c r="T797" s="253"/>
      <c r="AT797" s="254" t="s">
        <v>162</v>
      </c>
      <c r="AU797" s="254" t="s">
        <v>82</v>
      </c>
      <c r="AV797" s="12" t="s">
        <v>82</v>
      </c>
      <c r="AW797" s="12" t="s">
        <v>37</v>
      </c>
      <c r="AX797" s="12" t="s">
        <v>24</v>
      </c>
      <c r="AY797" s="254" t="s">
        <v>153</v>
      </c>
    </row>
    <row r="798" spans="2:65" s="1" customFormat="1" ht="16.5" customHeight="1">
      <c r="B798" s="46"/>
      <c r="C798" s="266" t="s">
        <v>1103</v>
      </c>
      <c r="D798" s="266" t="s">
        <v>246</v>
      </c>
      <c r="E798" s="267" t="s">
        <v>1115</v>
      </c>
      <c r="F798" s="268" t="s">
        <v>1116</v>
      </c>
      <c r="G798" s="269" t="s">
        <v>158</v>
      </c>
      <c r="H798" s="270">
        <v>53.9</v>
      </c>
      <c r="I798" s="271"/>
      <c r="J798" s="272">
        <f>ROUND(I798*H798,2)</f>
        <v>0</v>
      </c>
      <c r="K798" s="268" t="s">
        <v>159</v>
      </c>
      <c r="L798" s="273"/>
      <c r="M798" s="274" t="s">
        <v>22</v>
      </c>
      <c r="N798" s="275" t="s">
        <v>44</v>
      </c>
      <c r="O798" s="47"/>
      <c r="P798" s="230">
        <f>O798*H798</f>
        <v>0</v>
      </c>
      <c r="Q798" s="230">
        <v>0.091</v>
      </c>
      <c r="R798" s="230">
        <f>Q798*H798</f>
        <v>4.9049</v>
      </c>
      <c r="S798" s="230">
        <v>0</v>
      </c>
      <c r="T798" s="231">
        <f>S798*H798</f>
        <v>0</v>
      </c>
      <c r="AR798" s="24" t="s">
        <v>199</v>
      </c>
      <c r="AT798" s="24" t="s">
        <v>246</v>
      </c>
      <c r="AU798" s="24" t="s">
        <v>82</v>
      </c>
      <c r="AY798" s="24" t="s">
        <v>153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24" t="s">
        <v>24</v>
      </c>
      <c r="BK798" s="232">
        <f>ROUND(I798*H798,2)</f>
        <v>0</v>
      </c>
      <c r="BL798" s="24" t="s">
        <v>160</v>
      </c>
      <c r="BM798" s="24" t="s">
        <v>1724</v>
      </c>
    </row>
    <row r="799" spans="2:47" s="1" customFormat="1" ht="13.5">
      <c r="B799" s="46"/>
      <c r="C799" s="74"/>
      <c r="D799" s="235" t="s">
        <v>378</v>
      </c>
      <c r="E799" s="74"/>
      <c r="F799" s="276" t="s">
        <v>1118</v>
      </c>
      <c r="G799" s="74"/>
      <c r="H799" s="74"/>
      <c r="I799" s="191"/>
      <c r="J799" s="74"/>
      <c r="K799" s="74"/>
      <c r="L799" s="72"/>
      <c r="M799" s="277"/>
      <c r="N799" s="47"/>
      <c r="O799" s="47"/>
      <c r="P799" s="47"/>
      <c r="Q799" s="47"/>
      <c r="R799" s="47"/>
      <c r="S799" s="47"/>
      <c r="T799" s="95"/>
      <c r="AT799" s="24" t="s">
        <v>378</v>
      </c>
      <c r="AU799" s="24" t="s">
        <v>82</v>
      </c>
    </row>
    <row r="800" spans="2:51" s="12" customFormat="1" ht="13.5">
      <c r="B800" s="244"/>
      <c r="C800" s="245"/>
      <c r="D800" s="235" t="s">
        <v>162</v>
      </c>
      <c r="E800" s="246" t="s">
        <v>22</v>
      </c>
      <c r="F800" s="247" t="s">
        <v>1725</v>
      </c>
      <c r="G800" s="245"/>
      <c r="H800" s="248">
        <v>53.9</v>
      </c>
      <c r="I800" s="249"/>
      <c r="J800" s="245"/>
      <c r="K800" s="245"/>
      <c r="L800" s="250"/>
      <c r="M800" s="251"/>
      <c r="N800" s="252"/>
      <c r="O800" s="252"/>
      <c r="P800" s="252"/>
      <c r="Q800" s="252"/>
      <c r="R800" s="252"/>
      <c r="S800" s="252"/>
      <c r="T800" s="253"/>
      <c r="AT800" s="254" t="s">
        <v>162</v>
      </c>
      <c r="AU800" s="254" t="s">
        <v>82</v>
      </c>
      <c r="AV800" s="12" t="s">
        <v>82</v>
      </c>
      <c r="AW800" s="12" t="s">
        <v>37</v>
      </c>
      <c r="AX800" s="12" t="s">
        <v>24</v>
      </c>
      <c r="AY800" s="254" t="s">
        <v>153</v>
      </c>
    </row>
    <row r="801" spans="2:65" s="1" customFormat="1" ht="16.5" customHeight="1">
      <c r="B801" s="46"/>
      <c r="C801" s="221" t="s">
        <v>1110</v>
      </c>
      <c r="D801" s="221" t="s">
        <v>155</v>
      </c>
      <c r="E801" s="222" t="s">
        <v>1121</v>
      </c>
      <c r="F801" s="223" t="s">
        <v>1122</v>
      </c>
      <c r="G801" s="224" t="s">
        <v>778</v>
      </c>
      <c r="H801" s="225">
        <v>1</v>
      </c>
      <c r="I801" s="226"/>
      <c r="J801" s="227">
        <f>ROUND(I801*H801,2)</f>
        <v>0</v>
      </c>
      <c r="K801" s="223" t="s">
        <v>22</v>
      </c>
      <c r="L801" s="72"/>
      <c r="M801" s="228" t="s">
        <v>22</v>
      </c>
      <c r="N801" s="229" t="s">
        <v>44</v>
      </c>
      <c r="O801" s="47"/>
      <c r="P801" s="230">
        <f>O801*H801</f>
        <v>0</v>
      </c>
      <c r="Q801" s="230">
        <v>0</v>
      </c>
      <c r="R801" s="230">
        <f>Q801*H801</f>
        <v>0</v>
      </c>
      <c r="S801" s="230">
        <v>0</v>
      </c>
      <c r="T801" s="231">
        <f>S801*H801</f>
        <v>0</v>
      </c>
      <c r="AR801" s="24" t="s">
        <v>239</v>
      </c>
      <c r="AT801" s="24" t="s">
        <v>155</v>
      </c>
      <c r="AU801" s="24" t="s">
        <v>82</v>
      </c>
      <c r="AY801" s="24" t="s">
        <v>153</v>
      </c>
      <c r="BE801" s="232">
        <f>IF(N801="základní",J801,0)</f>
        <v>0</v>
      </c>
      <c r="BF801" s="232">
        <f>IF(N801="snížená",J801,0)</f>
        <v>0</v>
      </c>
      <c r="BG801" s="232">
        <f>IF(N801="zákl. přenesená",J801,0)</f>
        <v>0</v>
      </c>
      <c r="BH801" s="232">
        <f>IF(N801="sníž. přenesená",J801,0)</f>
        <v>0</v>
      </c>
      <c r="BI801" s="232">
        <f>IF(N801="nulová",J801,0)</f>
        <v>0</v>
      </c>
      <c r="BJ801" s="24" t="s">
        <v>24</v>
      </c>
      <c r="BK801" s="232">
        <f>ROUND(I801*H801,2)</f>
        <v>0</v>
      </c>
      <c r="BL801" s="24" t="s">
        <v>239</v>
      </c>
      <c r="BM801" s="24" t="s">
        <v>1726</v>
      </c>
    </row>
    <row r="802" spans="2:63" s="10" customFormat="1" ht="29.85" customHeight="1">
      <c r="B802" s="205"/>
      <c r="C802" s="206"/>
      <c r="D802" s="207" t="s">
        <v>72</v>
      </c>
      <c r="E802" s="219" t="s">
        <v>1124</v>
      </c>
      <c r="F802" s="219" t="s">
        <v>1125</v>
      </c>
      <c r="G802" s="206"/>
      <c r="H802" s="206"/>
      <c r="I802" s="209"/>
      <c r="J802" s="220">
        <f>BK802</f>
        <v>0</v>
      </c>
      <c r="K802" s="206"/>
      <c r="L802" s="211"/>
      <c r="M802" s="212"/>
      <c r="N802" s="213"/>
      <c r="O802" s="213"/>
      <c r="P802" s="214">
        <f>SUM(P803:P821)</f>
        <v>0</v>
      </c>
      <c r="Q802" s="213"/>
      <c r="R802" s="214">
        <f>SUM(R803:R821)</f>
        <v>1.0145</v>
      </c>
      <c r="S802" s="213"/>
      <c r="T802" s="215">
        <f>SUM(T803:T821)</f>
        <v>0</v>
      </c>
      <c r="AR802" s="216" t="s">
        <v>82</v>
      </c>
      <c r="AT802" s="217" t="s">
        <v>72</v>
      </c>
      <c r="AU802" s="217" t="s">
        <v>24</v>
      </c>
      <c r="AY802" s="216" t="s">
        <v>153</v>
      </c>
      <c r="BK802" s="218">
        <f>SUM(BK803:BK821)</f>
        <v>0</v>
      </c>
    </row>
    <row r="803" spans="2:65" s="1" customFormat="1" ht="16.5" customHeight="1">
      <c r="B803" s="46"/>
      <c r="C803" s="221" t="s">
        <v>1114</v>
      </c>
      <c r="D803" s="221" t="s">
        <v>155</v>
      </c>
      <c r="E803" s="222" t="s">
        <v>1127</v>
      </c>
      <c r="F803" s="223" t="s">
        <v>1128</v>
      </c>
      <c r="G803" s="224" t="s">
        <v>187</v>
      </c>
      <c r="H803" s="225">
        <v>124.75</v>
      </c>
      <c r="I803" s="226"/>
      <c r="J803" s="227">
        <f>ROUND(I803*H803,2)</f>
        <v>0</v>
      </c>
      <c r="K803" s="223" t="s">
        <v>22</v>
      </c>
      <c r="L803" s="72"/>
      <c r="M803" s="228" t="s">
        <v>22</v>
      </c>
      <c r="N803" s="229" t="s">
        <v>44</v>
      </c>
      <c r="O803" s="47"/>
      <c r="P803" s="230">
        <f>O803*H803</f>
        <v>0</v>
      </c>
      <c r="Q803" s="230">
        <v>0</v>
      </c>
      <c r="R803" s="230">
        <f>Q803*H803</f>
        <v>0</v>
      </c>
      <c r="S803" s="230">
        <v>0</v>
      </c>
      <c r="T803" s="231">
        <f>S803*H803</f>
        <v>0</v>
      </c>
      <c r="AR803" s="24" t="s">
        <v>239</v>
      </c>
      <c r="AT803" s="24" t="s">
        <v>155</v>
      </c>
      <c r="AU803" s="24" t="s">
        <v>82</v>
      </c>
      <c r="AY803" s="24" t="s">
        <v>153</v>
      </c>
      <c r="BE803" s="232">
        <f>IF(N803="základní",J803,0)</f>
        <v>0</v>
      </c>
      <c r="BF803" s="232">
        <f>IF(N803="snížená",J803,0)</f>
        <v>0</v>
      </c>
      <c r="BG803" s="232">
        <f>IF(N803="zákl. přenesená",J803,0)</f>
        <v>0</v>
      </c>
      <c r="BH803" s="232">
        <f>IF(N803="sníž. přenesená",J803,0)</f>
        <v>0</v>
      </c>
      <c r="BI803" s="232">
        <f>IF(N803="nulová",J803,0)</f>
        <v>0</v>
      </c>
      <c r="BJ803" s="24" t="s">
        <v>24</v>
      </c>
      <c r="BK803" s="232">
        <f>ROUND(I803*H803,2)</f>
        <v>0</v>
      </c>
      <c r="BL803" s="24" t="s">
        <v>239</v>
      </c>
      <c r="BM803" s="24" t="s">
        <v>1727</v>
      </c>
    </row>
    <row r="804" spans="2:51" s="11" customFormat="1" ht="13.5">
      <c r="B804" s="233"/>
      <c r="C804" s="234"/>
      <c r="D804" s="235" t="s">
        <v>162</v>
      </c>
      <c r="E804" s="236" t="s">
        <v>22</v>
      </c>
      <c r="F804" s="237" t="s">
        <v>544</v>
      </c>
      <c r="G804" s="234"/>
      <c r="H804" s="236" t="s">
        <v>22</v>
      </c>
      <c r="I804" s="238"/>
      <c r="J804" s="234"/>
      <c r="K804" s="234"/>
      <c r="L804" s="239"/>
      <c r="M804" s="240"/>
      <c r="N804" s="241"/>
      <c r="O804" s="241"/>
      <c r="P804" s="241"/>
      <c r="Q804" s="241"/>
      <c r="R804" s="241"/>
      <c r="S804" s="241"/>
      <c r="T804" s="242"/>
      <c r="AT804" s="243" t="s">
        <v>162</v>
      </c>
      <c r="AU804" s="243" t="s">
        <v>82</v>
      </c>
      <c r="AV804" s="11" t="s">
        <v>24</v>
      </c>
      <c r="AW804" s="11" t="s">
        <v>37</v>
      </c>
      <c r="AX804" s="11" t="s">
        <v>73</v>
      </c>
      <c r="AY804" s="243" t="s">
        <v>153</v>
      </c>
    </row>
    <row r="805" spans="2:51" s="11" customFormat="1" ht="13.5">
      <c r="B805" s="233"/>
      <c r="C805" s="234"/>
      <c r="D805" s="235" t="s">
        <v>162</v>
      </c>
      <c r="E805" s="236" t="s">
        <v>22</v>
      </c>
      <c r="F805" s="237" t="s">
        <v>1130</v>
      </c>
      <c r="G805" s="234"/>
      <c r="H805" s="236" t="s">
        <v>22</v>
      </c>
      <c r="I805" s="238"/>
      <c r="J805" s="234"/>
      <c r="K805" s="234"/>
      <c r="L805" s="239"/>
      <c r="M805" s="240"/>
      <c r="N805" s="241"/>
      <c r="O805" s="241"/>
      <c r="P805" s="241"/>
      <c r="Q805" s="241"/>
      <c r="R805" s="241"/>
      <c r="S805" s="241"/>
      <c r="T805" s="242"/>
      <c r="AT805" s="243" t="s">
        <v>162</v>
      </c>
      <c r="AU805" s="243" t="s">
        <v>82</v>
      </c>
      <c r="AV805" s="11" t="s">
        <v>24</v>
      </c>
      <c r="AW805" s="11" t="s">
        <v>37</v>
      </c>
      <c r="AX805" s="11" t="s">
        <v>73</v>
      </c>
      <c r="AY805" s="243" t="s">
        <v>153</v>
      </c>
    </row>
    <row r="806" spans="2:51" s="11" customFormat="1" ht="13.5">
      <c r="B806" s="233"/>
      <c r="C806" s="234"/>
      <c r="D806" s="235" t="s">
        <v>162</v>
      </c>
      <c r="E806" s="236" t="s">
        <v>22</v>
      </c>
      <c r="F806" s="237" t="s">
        <v>1728</v>
      </c>
      <c r="G806" s="234"/>
      <c r="H806" s="236" t="s">
        <v>22</v>
      </c>
      <c r="I806" s="238"/>
      <c r="J806" s="234"/>
      <c r="K806" s="234"/>
      <c r="L806" s="239"/>
      <c r="M806" s="240"/>
      <c r="N806" s="241"/>
      <c r="O806" s="241"/>
      <c r="P806" s="241"/>
      <c r="Q806" s="241"/>
      <c r="R806" s="241"/>
      <c r="S806" s="241"/>
      <c r="T806" s="242"/>
      <c r="AT806" s="243" t="s">
        <v>162</v>
      </c>
      <c r="AU806" s="243" t="s">
        <v>82</v>
      </c>
      <c r="AV806" s="11" t="s">
        <v>24</v>
      </c>
      <c r="AW806" s="11" t="s">
        <v>37</v>
      </c>
      <c r="AX806" s="11" t="s">
        <v>73</v>
      </c>
      <c r="AY806" s="243" t="s">
        <v>153</v>
      </c>
    </row>
    <row r="807" spans="2:51" s="12" customFormat="1" ht="13.5">
      <c r="B807" s="244"/>
      <c r="C807" s="245"/>
      <c r="D807" s="235" t="s">
        <v>162</v>
      </c>
      <c r="E807" s="246" t="s">
        <v>22</v>
      </c>
      <c r="F807" s="247" t="s">
        <v>1729</v>
      </c>
      <c r="G807" s="245"/>
      <c r="H807" s="248">
        <v>124.75</v>
      </c>
      <c r="I807" s="249"/>
      <c r="J807" s="245"/>
      <c r="K807" s="245"/>
      <c r="L807" s="250"/>
      <c r="M807" s="251"/>
      <c r="N807" s="252"/>
      <c r="O807" s="252"/>
      <c r="P807" s="252"/>
      <c r="Q807" s="252"/>
      <c r="R807" s="252"/>
      <c r="S807" s="252"/>
      <c r="T807" s="253"/>
      <c r="AT807" s="254" t="s">
        <v>162</v>
      </c>
      <c r="AU807" s="254" t="s">
        <v>82</v>
      </c>
      <c r="AV807" s="12" t="s">
        <v>82</v>
      </c>
      <c r="AW807" s="12" t="s">
        <v>37</v>
      </c>
      <c r="AX807" s="12" t="s">
        <v>24</v>
      </c>
      <c r="AY807" s="254" t="s">
        <v>153</v>
      </c>
    </row>
    <row r="808" spans="2:65" s="1" customFormat="1" ht="25.5" customHeight="1">
      <c r="B808" s="46"/>
      <c r="C808" s="221" t="s">
        <v>1120</v>
      </c>
      <c r="D808" s="221" t="s">
        <v>155</v>
      </c>
      <c r="E808" s="222" t="s">
        <v>1134</v>
      </c>
      <c r="F808" s="223" t="s">
        <v>1135</v>
      </c>
      <c r="G808" s="224" t="s">
        <v>187</v>
      </c>
      <c r="H808" s="225">
        <v>124.75</v>
      </c>
      <c r="I808" s="226"/>
      <c r="J808" s="227">
        <f>ROUND(I808*H808,2)</f>
        <v>0</v>
      </c>
      <c r="K808" s="223" t="s">
        <v>22</v>
      </c>
      <c r="L808" s="72"/>
      <c r="M808" s="228" t="s">
        <v>22</v>
      </c>
      <c r="N808" s="229" t="s">
        <v>44</v>
      </c>
      <c r="O808" s="47"/>
      <c r="P808" s="230">
        <f>O808*H808</f>
        <v>0</v>
      </c>
      <c r="Q808" s="230">
        <v>0</v>
      </c>
      <c r="R808" s="230">
        <f>Q808*H808</f>
        <v>0</v>
      </c>
      <c r="S808" s="230">
        <v>0</v>
      </c>
      <c r="T808" s="231">
        <f>S808*H808</f>
        <v>0</v>
      </c>
      <c r="AR808" s="24" t="s">
        <v>239</v>
      </c>
      <c r="AT808" s="24" t="s">
        <v>155</v>
      </c>
      <c r="AU808" s="24" t="s">
        <v>82</v>
      </c>
      <c r="AY808" s="24" t="s">
        <v>153</v>
      </c>
      <c r="BE808" s="232">
        <f>IF(N808="základní",J808,0)</f>
        <v>0</v>
      </c>
      <c r="BF808" s="232">
        <f>IF(N808="snížená",J808,0)</f>
        <v>0</v>
      </c>
      <c r="BG808" s="232">
        <f>IF(N808="zákl. přenesená",J808,0)</f>
        <v>0</v>
      </c>
      <c r="BH808" s="232">
        <f>IF(N808="sníž. přenesená",J808,0)</f>
        <v>0</v>
      </c>
      <c r="BI808" s="232">
        <f>IF(N808="nulová",J808,0)</f>
        <v>0</v>
      </c>
      <c r="BJ808" s="24" t="s">
        <v>24</v>
      </c>
      <c r="BK808" s="232">
        <f>ROUND(I808*H808,2)</f>
        <v>0</v>
      </c>
      <c r="BL808" s="24" t="s">
        <v>239</v>
      </c>
      <c r="BM808" s="24" t="s">
        <v>1730</v>
      </c>
    </row>
    <row r="809" spans="2:51" s="11" customFormat="1" ht="13.5">
      <c r="B809" s="233"/>
      <c r="C809" s="234"/>
      <c r="D809" s="235" t="s">
        <v>162</v>
      </c>
      <c r="E809" s="236" t="s">
        <v>22</v>
      </c>
      <c r="F809" s="237" t="s">
        <v>544</v>
      </c>
      <c r="G809" s="234"/>
      <c r="H809" s="236" t="s">
        <v>22</v>
      </c>
      <c r="I809" s="238"/>
      <c r="J809" s="234"/>
      <c r="K809" s="234"/>
      <c r="L809" s="239"/>
      <c r="M809" s="240"/>
      <c r="N809" s="241"/>
      <c r="O809" s="241"/>
      <c r="P809" s="241"/>
      <c r="Q809" s="241"/>
      <c r="R809" s="241"/>
      <c r="S809" s="241"/>
      <c r="T809" s="242"/>
      <c r="AT809" s="243" t="s">
        <v>162</v>
      </c>
      <c r="AU809" s="243" t="s">
        <v>82</v>
      </c>
      <c r="AV809" s="11" t="s">
        <v>24</v>
      </c>
      <c r="AW809" s="11" t="s">
        <v>37</v>
      </c>
      <c r="AX809" s="11" t="s">
        <v>73</v>
      </c>
      <c r="AY809" s="243" t="s">
        <v>153</v>
      </c>
    </row>
    <row r="810" spans="2:51" s="11" customFormat="1" ht="13.5">
      <c r="B810" s="233"/>
      <c r="C810" s="234"/>
      <c r="D810" s="235" t="s">
        <v>162</v>
      </c>
      <c r="E810" s="236" t="s">
        <v>22</v>
      </c>
      <c r="F810" s="237" t="s">
        <v>1130</v>
      </c>
      <c r="G810" s="234"/>
      <c r="H810" s="236" t="s">
        <v>22</v>
      </c>
      <c r="I810" s="238"/>
      <c r="J810" s="234"/>
      <c r="K810" s="234"/>
      <c r="L810" s="239"/>
      <c r="M810" s="240"/>
      <c r="N810" s="241"/>
      <c r="O810" s="241"/>
      <c r="P810" s="241"/>
      <c r="Q810" s="241"/>
      <c r="R810" s="241"/>
      <c r="S810" s="241"/>
      <c r="T810" s="242"/>
      <c r="AT810" s="243" t="s">
        <v>162</v>
      </c>
      <c r="AU810" s="243" t="s">
        <v>82</v>
      </c>
      <c r="AV810" s="11" t="s">
        <v>24</v>
      </c>
      <c r="AW810" s="11" t="s">
        <v>37</v>
      </c>
      <c r="AX810" s="11" t="s">
        <v>73</v>
      </c>
      <c r="AY810" s="243" t="s">
        <v>153</v>
      </c>
    </row>
    <row r="811" spans="2:51" s="11" customFormat="1" ht="13.5">
      <c r="B811" s="233"/>
      <c r="C811" s="234"/>
      <c r="D811" s="235" t="s">
        <v>162</v>
      </c>
      <c r="E811" s="236" t="s">
        <v>22</v>
      </c>
      <c r="F811" s="237" t="s">
        <v>1728</v>
      </c>
      <c r="G811" s="234"/>
      <c r="H811" s="236" t="s">
        <v>22</v>
      </c>
      <c r="I811" s="238"/>
      <c r="J811" s="234"/>
      <c r="K811" s="234"/>
      <c r="L811" s="239"/>
      <c r="M811" s="240"/>
      <c r="N811" s="241"/>
      <c r="O811" s="241"/>
      <c r="P811" s="241"/>
      <c r="Q811" s="241"/>
      <c r="R811" s="241"/>
      <c r="S811" s="241"/>
      <c r="T811" s="242"/>
      <c r="AT811" s="243" t="s">
        <v>162</v>
      </c>
      <c r="AU811" s="243" t="s">
        <v>82</v>
      </c>
      <c r="AV811" s="11" t="s">
        <v>24</v>
      </c>
      <c r="AW811" s="11" t="s">
        <v>37</v>
      </c>
      <c r="AX811" s="11" t="s">
        <v>73</v>
      </c>
      <c r="AY811" s="243" t="s">
        <v>153</v>
      </c>
    </row>
    <row r="812" spans="2:51" s="12" customFormat="1" ht="13.5">
      <c r="B812" s="244"/>
      <c r="C812" s="245"/>
      <c r="D812" s="235" t="s">
        <v>162</v>
      </c>
      <c r="E812" s="246" t="s">
        <v>22</v>
      </c>
      <c r="F812" s="247" t="s">
        <v>1729</v>
      </c>
      <c r="G812" s="245"/>
      <c r="H812" s="248">
        <v>124.75</v>
      </c>
      <c r="I812" s="249"/>
      <c r="J812" s="245"/>
      <c r="K812" s="245"/>
      <c r="L812" s="250"/>
      <c r="M812" s="251"/>
      <c r="N812" s="252"/>
      <c r="O812" s="252"/>
      <c r="P812" s="252"/>
      <c r="Q812" s="252"/>
      <c r="R812" s="252"/>
      <c r="S812" s="252"/>
      <c r="T812" s="253"/>
      <c r="AT812" s="254" t="s">
        <v>162</v>
      </c>
      <c r="AU812" s="254" t="s">
        <v>82</v>
      </c>
      <c r="AV812" s="12" t="s">
        <v>82</v>
      </c>
      <c r="AW812" s="12" t="s">
        <v>37</v>
      </c>
      <c r="AX812" s="12" t="s">
        <v>24</v>
      </c>
      <c r="AY812" s="254" t="s">
        <v>153</v>
      </c>
    </row>
    <row r="813" spans="2:65" s="1" customFormat="1" ht="16.5" customHeight="1">
      <c r="B813" s="46"/>
      <c r="C813" s="221" t="s">
        <v>1126</v>
      </c>
      <c r="D813" s="221" t="s">
        <v>155</v>
      </c>
      <c r="E813" s="222" t="s">
        <v>1731</v>
      </c>
      <c r="F813" s="223" t="s">
        <v>1732</v>
      </c>
      <c r="G813" s="224" t="s">
        <v>187</v>
      </c>
      <c r="H813" s="225">
        <v>50</v>
      </c>
      <c r="I813" s="226"/>
      <c r="J813" s="227">
        <f>ROUND(I813*H813,2)</f>
        <v>0</v>
      </c>
      <c r="K813" s="223" t="s">
        <v>22</v>
      </c>
      <c r="L813" s="72"/>
      <c r="M813" s="228" t="s">
        <v>22</v>
      </c>
      <c r="N813" s="229" t="s">
        <v>44</v>
      </c>
      <c r="O813" s="47"/>
      <c r="P813" s="230">
        <f>O813*H813</f>
        <v>0</v>
      </c>
      <c r="Q813" s="230">
        <v>0.02029</v>
      </c>
      <c r="R813" s="230">
        <f>Q813*H813</f>
        <v>1.0145</v>
      </c>
      <c r="S813" s="230">
        <v>0</v>
      </c>
      <c r="T813" s="231">
        <f>S813*H813</f>
        <v>0</v>
      </c>
      <c r="AR813" s="24" t="s">
        <v>239</v>
      </c>
      <c r="AT813" s="24" t="s">
        <v>155</v>
      </c>
      <c r="AU813" s="24" t="s">
        <v>82</v>
      </c>
      <c r="AY813" s="24" t="s">
        <v>153</v>
      </c>
      <c r="BE813" s="232">
        <f>IF(N813="základní",J813,0)</f>
        <v>0</v>
      </c>
      <c r="BF813" s="232">
        <f>IF(N813="snížená",J813,0)</f>
        <v>0</v>
      </c>
      <c r="BG813" s="232">
        <f>IF(N813="zákl. přenesená",J813,0)</f>
        <v>0</v>
      </c>
      <c r="BH813" s="232">
        <f>IF(N813="sníž. přenesená",J813,0)</f>
        <v>0</v>
      </c>
      <c r="BI813" s="232">
        <f>IF(N813="nulová",J813,0)</f>
        <v>0</v>
      </c>
      <c r="BJ813" s="24" t="s">
        <v>24</v>
      </c>
      <c r="BK813" s="232">
        <f>ROUND(I813*H813,2)</f>
        <v>0</v>
      </c>
      <c r="BL813" s="24" t="s">
        <v>239</v>
      </c>
      <c r="BM813" s="24" t="s">
        <v>1733</v>
      </c>
    </row>
    <row r="814" spans="2:51" s="11" customFormat="1" ht="13.5">
      <c r="B814" s="233"/>
      <c r="C814" s="234"/>
      <c r="D814" s="235" t="s">
        <v>162</v>
      </c>
      <c r="E814" s="236" t="s">
        <v>22</v>
      </c>
      <c r="F814" s="237" t="s">
        <v>1229</v>
      </c>
      <c r="G814" s="234"/>
      <c r="H814" s="236" t="s">
        <v>22</v>
      </c>
      <c r="I814" s="238"/>
      <c r="J814" s="234"/>
      <c r="K814" s="234"/>
      <c r="L814" s="239"/>
      <c r="M814" s="240"/>
      <c r="N814" s="241"/>
      <c r="O814" s="241"/>
      <c r="P814" s="241"/>
      <c r="Q814" s="241"/>
      <c r="R814" s="241"/>
      <c r="S814" s="241"/>
      <c r="T814" s="242"/>
      <c r="AT814" s="243" t="s">
        <v>162</v>
      </c>
      <c r="AU814" s="243" t="s">
        <v>82</v>
      </c>
      <c r="AV814" s="11" t="s">
        <v>24</v>
      </c>
      <c r="AW814" s="11" t="s">
        <v>37</v>
      </c>
      <c r="AX814" s="11" t="s">
        <v>73</v>
      </c>
      <c r="AY814" s="243" t="s">
        <v>153</v>
      </c>
    </row>
    <row r="815" spans="2:51" s="11" customFormat="1" ht="13.5">
      <c r="B815" s="233"/>
      <c r="C815" s="234"/>
      <c r="D815" s="235" t="s">
        <v>162</v>
      </c>
      <c r="E815" s="236" t="s">
        <v>22</v>
      </c>
      <c r="F815" s="237" t="s">
        <v>1734</v>
      </c>
      <c r="G815" s="234"/>
      <c r="H815" s="236" t="s">
        <v>22</v>
      </c>
      <c r="I815" s="238"/>
      <c r="J815" s="234"/>
      <c r="K815" s="234"/>
      <c r="L815" s="239"/>
      <c r="M815" s="240"/>
      <c r="N815" s="241"/>
      <c r="O815" s="241"/>
      <c r="P815" s="241"/>
      <c r="Q815" s="241"/>
      <c r="R815" s="241"/>
      <c r="S815" s="241"/>
      <c r="T815" s="242"/>
      <c r="AT815" s="243" t="s">
        <v>162</v>
      </c>
      <c r="AU815" s="243" t="s">
        <v>82</v>
      </c>
      <c r="AV815" s="11" t="s">
        <v>24</v>
      </c>
      <c r="AW815" s="11" t="s">
        <v>37</v>
      </c>
      <c r="AX815" s="11" t="s">
        <v>73</v>
      </c>
      <c r="AY815" s="243" t="s">
        <v>153</v>
      </c>
    </row>
    <row r="816" spans="2:51" s="12" customFormat="1" ht="13.5">
      <c r="B816" s="244"/>
      <c r="C816" s="245"/>
      <c r="D816" s="235" t="s">
        <v>162</v>
      </c>
      <c r="E816" s="246" t="s">
        <v>22</v>
      </c>
      <c r="F816" s="247" t="s">
        <v>1735</v>
      </c>
      <c r="G816" s="245"/>
      <c r="H816" s="248">
        <v>50</v>
      </c>
      <c r="I816" s="249"/>
      <c r="J816" s="245"/>
      <c r="K816" s="245"/>
      <c r="L816" s="250"/>
      <c r="M816" s="251"/>
      <c r="N816" s="252"/>
      <c r="O816" s="252"/>
      <c r="P816" s="252"/>
      <c r="Q816" s="252"/>
      <c r="R816" s="252"/>
      <c r="S816" s="252"/>
      <c r="T816" s="253"/>
      <c r="AT816" s="254" t="s">
        <v>162</v>
      </c>
      <c r="AU816" s="254" t="s">
        <v>82</v>
      </c>
      <c r="AV816" s="12" t="s">
        <v>82</v>
      </c>
      <c r="AW816" s="12" t="s">
        <v>37</v>
      </c>
      <c r="AX816" s="12" t="s">
        <v>24</v>
      </c>
      <c r="AY816" s="254" t="s">
        <v>153</v>
      </c>
    </row>
    <row r="817" spans="2:65" s="1" customFormat="1" ht="16.5" customHeight="1">
      <c r="B817" s="46"/>
      <c r="C817" s="221" t="s">
        <v>1133</v>
      </c>
      <c r="D817" s="221" t="s">
        <v>155</v>
      </c>
      <c r="E817" s="222" t="s">
        <v>1736</v>
      </c>
      <c r="F817" s="223" t="s">
        <v>1737</v>
      </c>
      <c r="G817" s="224" t="s">
        <v>158</v>
      </c>
      <c r="H817" s="225">
        <v>14.7</v>
      </c>
      <c r="I817" s="226"/>
      <c r="J817" s="227">
        <f>ROUND(I817*H817,2)</f>
        <v>0</v>
      </c>
      <c r="K817" s="223" t="s">
        <v>22</v>
      </c>
      <c r="L817" s="72"/>
      <c r="M817" s="228" t="s">
        <v>22</v>
      </c>
      <c r="N817" s="229" t="s">
        <v>44</v>
      </c>
      <c r="O817" s="47"/>
      <c r="P817" s="230">
        <f>O817*H817</f>
        <v>0</v>
      </c>
      <c r="Q817" s="230">
        <v>0</v>
      </c>
      <c r="R817" s="230">
        <f>Q817*H817</f>
        <v>0</v>
      </c>
      <c r="S817" s="230">
        <v>0</v>
      </c>
      <c r="T817" s="231">
        <f>S817*H817</f>
        <v>0</v>
      </c>
      <c r="AR817" s="24" t="s">
        <v>239</v>
      </c>
      <c r="AT817" s="24" t="s">
        <v>155</v>
      </c>
      <c r="AU817" s="24" t="s">
        <v>82</v>
      </c>
      <c r="AY817" s="24" t="s">
        <v>153</v>
      </c>
      <c r="BE817" s="232">
        <f>IF(N817="základní",J817,0)</f>
        <v>0</v>
      </c>
      <c r="BF817" s="232">
        <f>IF(N817="snížená",J817,0)</f>
        <v>0</v>
      </c>
      <c r="BG817" s="232">
        <f>IF(N817="zákl. přenesená",J817,0)</f>
        <v>0</v>
      </c>
      <c r="BH817" s="232">
        <f>IF(N817="sníž. přenesená",J817,0)</f>
        <v>0</v>
      </c>
      <c r="BI817" s="232">
        <f>IF(N817="nulová",J817,0)</f>
        <v>0</v>
      </c>
      <c r="BJ817" s="24" t="s">
        <v>24</v>
      </c>
      <c r="BK817" s="232">
        <f>ROUND(I817*H817,2)</f>
        <v>0</v>
      </c>
      <c r="BL817" s="24" t="s">
        <v>239</v>
      </c>
      <c r="BM817" s="24" t="s">
        <v>1738</v>
      </c>
    </row>
    <row r="818" spans="2:51" s="11" customFormat="1" ht="13.5">
      <c r="B818" s="233"/>
      <c r="C818" s="234"/>
      <c r="D818" s="235" t="s">
        <v>162</v>
      </c>
      <c r="E818" s="236" t="s">
        <v>22</v>
      </c>
      <c r="F818" s="237" t="s">
        <v>421</v>
      </c>
      <c r="G818" s="234"/>
      <c r="H818" s="236" t="s">
        <v>22</v>
      </c>
      <c r="I818" s="238"/>
      <c r="J818" s="234"/>
      <c r="K818" s="234"/>
      <c r="L818" s="239"/>
      <c r="M818" s="240"/>
      <c r="N818" s="241"/>
      <c r="O818" s="241"/>
      <c r="P818" s="241"/>
      <c r="Q818" s="241"/>
      <c r="R818" s="241"/>
      <c r="S818" s="241"/>
      <c r="T818" s="242"/>
      <c r="AT818" s="243" t="s">
        <v>162</v>
      </c>
      <c r="AU818" s="243" t="s">
        <v>82</v>
      </c>
      <c r="AV818" s="11" t="s">
        <v>24</v>
      </c>
      <c r="AW818" s="11" t="s">
        <v>37</v>
      </c>
      <c r="AX818" s="11" t="s">
        <v>73</v>
      </c>
      <c r="AY818" s="243" t="s">
        <v>153</v>
      </c>
    </row>
    <row r="819" spans="2:51" s="11" customFormat="1" ht="13.5">
      <c r="B819" s="233"/>
      <c r="C819" s="234"/>
      <c r="D819" s="235" t="s">
        <v>162</v>
      </c>
      <c r="E819" s="236" t="s">
        <v>22</v>
      </c>
      <c r="F819" s="237" t="s">
        <v>1150</v>
      </c>
      <c r="G819" s="234"/>
      <c r="H819" s="236" t="s">
        <v>22</v>
      </c>
      <c r="I819" s="238"/>
      <c r="J819" s="234"/>
      <c r="K819" s="234"/>
      <c r="L819" s="239"/>
      <c r="M819" s="240"/>
      <c r="N819" s="241"/>
      <c r="O819" s="241"/>
      <c r="P819" s="241"/>
      <c r="Q819" s="241"/>
      <c r="R819" s="241"/>
      <c r="S819" s="241"/>
      <c r="T819" s="242"/>
      <c r="AT819" s="243" t="s">
        <v>162</v>
      </c>
      <c r="AU819" s="243" t="s">
        <v>82</v>
      </c>
      <c r="AV819" s="11" t="s">
        <v>24</v>
      </c>
      <c r="AW819" s="11" t="s">
        <v>37</v>
      </c>
      <c r="AX819" s="11" t="s">
        <v>73</v>
      </c>
      <c r="AY819" s="243" t="s">
        <v>153</v>
      </c>
    </row>
    <row r="820" spans="2:51" s="12" customFormat="1" ht="13.5">
      <c r="B820" s="244"/>
      <c r="C820" s="245"/>
      <c r="D820" s="235" t="s">
        <v>162</v>
      </c>
      <c r="E820" s="246" t="s">
        <v>22</v>
      </c>
      <c r="F820" s="247" t="s">
        <v>1739</v>
      </c>
      <c r="G820" s="245"/>
      <c r="H820" s="248">
        <v>14.7</v>
      </c>
      <c r="I820" s="249"/>
      <c r="J820" s="245"/>
      <c r="K820" s="245"/>
      <c r="L820" s="250"/>
      <c r="M820" s="251"/>
      <c r="N820" s="252"/>
      <c r="O820" s="252"/>
      <c r="P820" s="252"/>
      <c r="Q820" s="252"/>
      <c r="R820" s="252"/>
      <c r="S820" s="252"/>
      <c r="T820" s="253"/>
      <c r="AT820" s="254" t="s">
        <v>162</v>
      </c>
      <c r="AU820" s="254" t="s">
        <v>82</v>
      </c>
      <c r="AV820" s="12" t="s">
        <v>82</v>
      </c>
      <c r="AW820" s="12" t="s">
        <v>37</v>
      </c>
      <c r="AX820" s="12" t="s">
        <v>24</v>
      </c>
      <c r="AY820" s="254" t="s">
        <v>153</v>
      </c>
    </row>
    <row r="821" spans="2:65" s="1" customFormat="1" ht="16.5" customHeight="1">
      <c r="B821" s="46"/>
      <c r="C821" s="221" t="s">
        <v>1137</v>
      </c>
      <c r="D821" s="221" t="s">
        <v>155</v>
      </c>
      <c r="E821" s="222" t="s">
        <v>1138</v>
      </c>
      <c r="F821" s="223" t="s">
        <v>1139</v>
      </c>
      <c r="G821" s="224" t="s">
        <v>778</v>
      </c>
      <c r="H821" s="225">
        <v>1</v>
      </c>
      <c r="I821" s="226"/>
      <c r="J821" s="227">
        <f>ROUND(I821*H821,2)</f>
        <v>0</v>
      </c>
      <c r="K821" s="223" t="s">
        <v>22</v>
      </c>
      <c r="L821" s="72"/>
      <c r="M821" s="228" t="s">
        <v>22</v>
      </c>
      <c r="N821" s="229" t="s">
        <v>44</v>
      </c>
      <c r="O821" s="47"/>
      <c r="P821" s="230">
        <f>O821*H821</f>
        <v>0</v>
      </c>
      <c r="Q821" s="230">
        <v>0</v>
      </c>
      <c r="R821" s="230">
        <f>Q821*H821</f>
        <v>0</v>
      </c>
      <c r="S821" s="230">
        <v>0</v>
      </c>
      <c r="T821" s="231">
        <f>S821*H821</f>
        <v>0</v>
      </c>
      <c r="AR821" s="24" t="s">
        <v>239</v>
      </c>
      <c r="AT821" s="24" t="s">
        <v>155</v>
      </c>
      <c r="AU821" s="24" t="s">
        <v>82</v>
      </c>
      <c r="AY821" s="24" t="s">
        <v>153</v>
      </c>
      <c r="BE821" s="232">
        <f>IF(N821="základní",J821,0)</f>
        <v>0</v>
      </c>
      <c r="BF821" s="232">
        <f>IF(N821="snížená",J821,0)</f>
        <v>0</v>
      </c>
      <c r="BG821" s="232">
        <f>IF(N821="zákl. přenesená",J821,0)</f>
        <v>0</v>
      </c>
      <c r="BH821" s="232">
        <f>IF(N821="sníž. přenesená",J821,0)</f>
        <v>0</v>
      </c>
      <c r="BI821" s="232">
        <f>IF(N821="nulová",J821,0)</f>
        <v>0</v>
      </c>
      <c r="BJ821" s="24" t="s">
        <v>24</v>
      </c>
      <c r="BK821" s="232">
        <f>ROUND(I821*H821,2)</f>
        <v>0</v>
      </c>
      <c r="BL821" s="24" t="s">
        <v>239</v>
      </c>
      <c r="BM821" s="24" t="s">
        <v>1740</v>
      </c>
    </row>
    <row r="822" spans="2:63" s="10" customFormat="1" ht="29.85" customHeight="1">
      <c r="B822" s="205"/>
      <c r="C822" s="206"/>
      <c r="D822" s="207" t="s">
        <v>72</v>
      </c>
      <c r="E822" s="219" t="s">
        <v>1141</v>
      </c>
      <c r="F822" s="219" t="s">
        <v>1142</v>
      </c>
      <c r="G822" s="206"/>
      <c r="H822" s="206"/>
      <c r="I822" s="209"/>
      <c r="J822" s="220">
        <f>BK822</f>
        <v>0</v>
      </c>
      <c r="K822" s="206"/>
      <c r="L822" s="211"/>
      <c r="M822" s="212"/>
      <c r="N822" s="213"/>
      <c r="O822" s="213"/>
      <c r="P822" s="214">
        <f>SUM(P823:P830)</f>
        <v>0</v>
      </c>
      <c r="Q822" s="213"/>
      <c r="R822" s="214">
        <f>SUM(R823:R830)</f>
        <v>0</v>
      </c>
      <c r="S822" s="213"/>
      <c r="T822" s="215">
        <f>SUM(T823:T830)</f>
        <v>0</v>
      </c>
      <c r="AR822" s="216" t="s">
        <v>82</v>
      </c>
      <c r="AT822" s="217" t="s">
        <v>72</v>
      </c>
      <c r="AU822" s="217" t="s">
        <v>24</v>
      </c>
      <c r="AY822" s="216" t="s">
        <v>153</v>
      </c>
      <c r="BK822" s="218">
        <f>SUM(BK823:BK830)</f>
        <v>0</v>
      </c>
    </row>
    <row r="823" spans="2:65" s="1" customFormat="1" ht="25.5" customHeight="1">
      <c r="B823" s="46"/>
      <c r="C823" s="221" t="s">
        <v>1143</v>
      </c>
      <c r="D823" s="221" t="s">
        <v>155</v>
      </c>
      <c r="E823" s="222" t="s">
        <v>1144</v>
      </c>
      <c r="F823" s="223" t="s">
        <v>1145</v>
      </c>
      <c r="G823" s="224" t="s">
        <v>158</v>
      </c>
      <c r="H823" s="225">
        <v>804</v>
      </c>
      <c r="I823" s="226"/>
      <c r="J823" s="227">
        <f>ROUND(I823*H823,2)</f>
        <v>0</v>
      </c>
      <c r="K823" s="223" t="s">
        <v>22</v>
      </c>
      <c r="L823" s="72"/>
      <c r="M823" s="228" t="s">
        <v>22</v>
      </c>
      <c r="N823" s="229" t="s">
        <v>44</v>
      </c>
      <c r="O823" s="47"/>
      <c r="P823" s="230">
        <f>O823*H823</f>
        <v>0</v>
      </c>
      <c r="Q823" s="230">
        <v>0</v>
      </c>
      <c r="R823" s="230">
        <f>Q823*H823</f>
        <v>0</v>
      </c>
      <c r="S823" s="230">
        <v>0</v>
      </c>
      <c r="T823" s="231">
        <f>S823*H823</f>
        <v>0</v>
      </c>
      <c r="AR823" s="24" t="s">
        <v>239</v>
      </c>
      <c r="AT823" s="24" t="s">
        <v>155</v>
      </c>
      <c r="AU823" s="24" t="s">
        <v>82</v>
      </c>
      <c r="AY823" s="24" t="s">
        <v>153</v>
      </c>
      <c r="BE823" s="232">
        <f>IF(N823="základní",J823,0)</f>
        <v>0</v>
      </c>
      <c r="BF823" s="232">
        <f>IF(N823="snížená",J823,0)</f>
        <v>0</v>
      </c>
      <c r="BG823" s="232">
        <f>IF(N823="zákl. přenesená",J823,0)</f>
        <v>0</v>
      </c>
      <c r="BH823" s="232">
        <f>IF(N823="sníž. přenesená",J823,0)</f>
        <v>0</v>
      </c>
      <c r="BI823" s="232">
        <f>IF(N823="nulová",J823,0)</f>
        <v>0</v>
      </c>
      <c r="BJ823" s="24" t="s">
        <v>24</v>
      </c>
      <c r="BK823" s="232">
        <f>ROUND(I823*H823,2)</f>
        <v>0</v>
      </c>
      <c r="BL823" s="24" t="s">
        <v>239</v>
      </c>
      <c r="BM823" s="24" t="s">
        <v>1741</v>
      </c>
    </row>
    <row r="824" spans="2:51" s="11" customFormat="1" ht="13.5">
      <c r="B824" s="233"/>
      <c r="C824" s="234"/>
      <c r="D824" s="235" t="s">
        <v>162</v>
      </c>
      <c r="E824" s="236" t="s">
        <v>22</v>
      </c>
      <c r="F824" s="237" t="s">
        <v>1742</v>
      </c>
      <c r="G824" s="234"/>
      <c r="H824" s="236" t="s">
        <v>22</v>
      </c>
      <c r="I824" s="238"/>
      <c r="J824" s="234"/>
      <c r="K824" s="234"/>
      <c r="L824" s="239"/>
      <c r="M824" s="240"/>
      <c r="N824" s="241"/>
      <c r="O824" s="241"/>
      <c r="P824" s="241"/>
      <c r="Q824" s="241"/>
      <c r="R824" s="241"/>
      <c r="S824" s="241"/>
      <c r="T824" s="242"/>
      <c r="AT824" s="243" t="s">
        <v>162</v>
      </c>
      <c r="AU824" s="243" t="s">
        <v>82</v>
      </c>
      <c r="AV824" s="11" t="s">
        <v>24</v>
      </c>
      <c r="AW824" s="11" t="s">
        <v>37</v>
      </c>
      <c r="AX824" s="11" t="s">
        <v>73</v>
      </c>
      <c r="AY824" s="243" t="s">
        <v>153</v>
      </c>
    </row>
    <row r="825" spans="2:51" s="11" customFormat="1" ht="13.5">
      <c r="B825" s="233"/>
      <c r="C825" s="234"/>
      <c r="D825" s="235" t="s">
        <v>162</v>
      </c>
      <c r="E825" s="236" t="s">
        <v>22</v>
      </c>
      <c r="F825" s="237" t="s">
        <v>1148</v>
      </c>
      <c r="G825" s="234"/>
      <c r="H825" s="236" t="s">
        <v>22</v>
      </c>
      <c r="I825" s="238"/>
      <c r="J825" s="234"/>
      <c r="K825" s="234"/>
      <c r="L825" s="239"/>
      <c r="M825" s="240"/>
      <c r="N825" s="241"/>
      <c r="O825" s="241"/>
      <c r="P825" s="241"/>
      <c r="Q825" s="241"/>
      <c r="R825" s="241"/>
      <c r="S825" s="241"/>
      <c r="T825" s="242"/>
      <c r="AT825" s="243" t="s">
        <v>162</v>
      </c>
      <c r="AU825" s="243" t="s">
        <v>82</v>
      </c>
      <c r="AV825" s="11" t="s">
        <v>24</v>
      </c>
      <c r="AW825" s="11" t="s">
        <v>37</v>
      </c>
      <c r="AX825" s="11" t="s">
        <v>73</v>
      </c>
      <c r="AY825" s="243" t="s">
        <v>153</v>
      </c>
    </row>
    <row r="826" spans="2:51" s="11" customFormat="1" ht="13.5">
      <c r="B826" s="233"/>
      <c r="C826" s="234"/>
      <c r="D826" s="235" t="s">
        <v>162</v>
      </c>
      <c r="E826" s="236" t="s">
        <v>22</v>
      </c>
      <c r="F826" s="237" t="s">
        <v>1150</v>
      </c>
      <c r="G826" s="234"/>
      <c r="H826" s="236" t="s">
        <v>22</v>
      </c>
      <c r="I826" s="238"/>
      <c r="J826" s="234"/>
      <c r="K826" s="234"/>
      <c r="L826" s="239"/>
      <c r="M826" s="240"/>
      <c r="N826" s="241"/>
      <c r="O826" s="241"/>
      <c r="P826" s="241"/>
      <c r="Q826" s="241"/>
      <c r="R826" s="241"/>
      <c r="S826" s="241"/>
      <c r="T826" s="242"/>
      <c r="AT826" s="243" t="s">
        <v>162</v>
      </c>
      <c r="AU826" s="243" t="s">
        <v>82</v>
      </c>
      <c r="AV826" s="11" t="s">
        <v>24</v>
      </c>
      <c r="AW826" s="11" t="s">
        <v>37</v>
      </c>
      <c r="AX826" s="11" t="s">
        <v>73</v>
      </c>
      <c r="AY826" s="243" t="s">
        <v>153</v>
      </c>
    </row>
    <row r="827" spans="2:51" s="12" customFormat="1" ht="13.5">
      <c r="B827" s="244"/>
      <c r="C827" s="245"/>
      <c r="D827" s="235" t="s">
        <v>162</v>
      </c>
      <c r="E827" s="246" t="s">
        <v>22</v>
      </c>
      <c r="F827" s="247" t="s">
        <v>1743</v>
      </c>
      <c r="G827" s="245"/>
      <c r="H827" s="248">
        <v>400</v>
      </c>
      <c r="I827" s="249"/>
      <c r="J827" s="245"/>
      <c r="K827" s="245"/>
      <c r="L827" s="250"/>
      <c r="M827" s="251"/>
      <c r="N827" s="252"/>
      <c r="O827" s="252"/>
      <c r="P827" s="252"/>
      <c r="Q827" s="252"/>
      <c r="R827" s="252"/>
      <c r="S827" s="252"/>
      <c r="T827" s="253"/>
      <c r="AT827" s="254" t="s">
        <v>162</v>
      </c>
      <c r="AU827" s="254" t="s">
        <v>82</v>
      </c>
      <c r="AV827" s="12" t="s">
        <v>82</v>
      </c>
      <c r="AW827" s="12" t="s">
        <v>37</v>
      </c>
      <c r="AX827" s="12" t="s">
        <v>73</v>
      </c>
      <c r="AY827" s="254" t="s">
        <v>153</v>
      </c>
    </row>
    <row r="828" spans="2:51" s="11" customFormat="1" ht="13.5">
      <c r="B828" s="233"/>
      <c r="C828" s="234"/>
      <c r="D828" s="235" t="s">
        <v>162</v>
      </c>
      <c r="E828" s="236" t="s">
        <v>22</v>
      </c>
      <c r="F828" s="237" t="s">
        <v>1152</v>
      </c>
      <c r="G828" s="234"/>
      <c r="H828" s="236" t="s">
        <v>22</v>
      </c>
      <c r="I828" s="238"/>
      <c r="J828" s="234"/>
      <c r="K828" s="234"/>
      <c r="L828" s="239"/>
      <c r="M828" s="240"/>
      <c r="N828" s="241"/>
      <c r="O828" s="241"/>
      <c r="P828" s="241"/>
      <c r="Q828" s="241"/>
      <c r="R828" s="241"/>
      <c r="S828" s="241"/>
      <c r="T828" s="242"/>
      <c r="AT828" s="243" t="s">
        <v>162</v>
      </c>
      <c r="AU828" s="243" t="s">
        <v>82</v>
      </c>
      <c r="AV828" s="11" t="s">
        <v>24</v>
      </c>
      <c r="AW828" s="11" t="s">
        <v>37</v>
      </c>
      <c r="AX828" s="11" t="s">
        <v>73</v>
      </c>
      <c r="AY828" s="243" t="s">
        <v>153</v>
      </c>
    </row>
    <row r="829" spans="2:51" s="12" customFormat="1" ht="13.5">
      <c r="B829" s="244"/>
      <c r="C829" s="245"/>
      <c r="D829" s="235" t="s">
        <v>162</v>
      </c>
      <c r="E829" s="246" t="s">
        <v>22</v>
      </c>
      <c r="F829" s="247" t="s">
        <v>1744</v>
      </c>
      <c r="G829" s="245"/>
      <c r="H829" s="248">
        <v>404</v>
      </c>
      <c r="I829" s="249"/>
      <c r="J829" s="245"/>
      <c r="K829" s="245"/>
      <c r="L829" s="250"/>
      <c r="M829" s="251"/>
      <c r="N829" s="252"/>
      <c r="O829" s="252"/>
      <c r="P829" s="252"/>
      <c r="Q829" s="252"/>
      <c r="R829" s="252"/>
      <c r="S829" s="252"/>
      <c r="T829" s="253"/>
      <c r="AT829" s="254" t="s">
        <v>162</v>
      </c>
      <c r="AU829" s="254" t="s">
        <v>82</v>
      </c>
      <c r="AV829" s="12" t="s">
        <v>82</v>
      </c>
      <c r="AW829" s="12" t="s">
        <v>37</v>
      </c>
      <c r="AX829" s="12" t="s">
        <v>73</v>
      </c>
      <c r="AY829" s="254" t="s">
        <v>153</v>
      </c>
    </row>
    <row r="830" spans="2:51" s="13" customFormat="1" ht="13.5">
      <c r="B830" s="255"/>
      <c r="C830" s="256"/>
      <c r="D830" s="235" t="s">
        <v>162</v>
      </c>
      <c r="E830" s="257" t="s">
        <v>22</v>
      </c>
      <c r="F830" s="258" t="s">
        <v>172</v>
      </c>
      <c r="G830" s="256"/>
      <c r="H830" s="259">
        <v>804</v>
      </c>
      <c r="I830" s="260"/>
      <c r="J830" s="256"/>
      <c r="K830" s="256"/>
      <c r="L830" s="261"/>
      <c r="M830" s="262"/>
      <c r="N830" s="263"/>
      <c r="O830" s="263"/>
      <c r="P830" s="263"/>
      <c r="Q830" s="263"/>
      <c r="R830" s="263"/>
      <c r="S830" s="263"/>
      <c r="T830" s="264"/>
      <c r="AT830" s="265" t="s">
        <v>162</v>
      </c>
      <c r="AU830" s="265" t="s">
        <v>82</v>
      </c>
      <c r="AV830" s="13" t="s">
        <v>160</v>
      </c>
      <c r="AW830" s="13" t="s">
        <v>37</v>
      </c>
      <c r="AX830" s="13" t="s">
        <v>24</v>
      </c>
      <c r="AY830" s="265" t="s">
        <v>153</v>
      </c>
    </row>
    <row r="831" spans="2:63" s="10" customFormat="1" ht="37.4" customHeight="1">
      <c r="B831" s="205"/>
      <c r="C831" s="206"/>
      <c r="D831" s="207" t="s">
        <v>72</v>
      </c>
      <c r="E831" s="208" t="s">
        <v>246</v>
      </c>
      <c r="F831" s="208" t="s">
        <v>1155</v>
      </c>
      <c r="G831" s="206"/>
      <c r="H831" s="206"/>
      <c r="I831" s="209"/>
      <c r="J831" s="210">
        <f>BK831</f>
        <v>0</v>
      </c>
      <c r="K831" s="206"/>
      <c r="L831" s="211"/>
      <c r="M831" s="212"/>
      <c r="N831" s="213"/>
      <c r="O831" s="213"/>
      <c r="P831" s="214">
        <f>P832</f>
        <v>0</v>
      </c>
      <c r="Q831" s="213"/>
      <c r="R831" s="214">
        <f>R832</f>
        <v>0</v>
      </c>
      <c r="S831" s="213"/>
      <c r="T831" s="215">
        <f>T832</f>
        <v>0</v>
      </c>
      <c r="AR831" s="216" t="s">
        <v>173</v>
      </c>
      <c r="AT831" s="217" t="s">
        <v>72</v>
      </c>
      <c r="AU831" s="217" t="s">
        <v>73</v>
      </c>
      <c r="AY831" s="216" t="s">
        <v>153</v>
      </c>
      <c r="BK831" s="218">
        <f>BK832</f>
        <v>0</v>
      </c>
    </row>
    <row r="832" spans="2:63" s="10" customFormat="1" ht="19.9" customHeight="1">
      <c r="B832" s="205"/>
      <c r="C832" s="206"/>
      <c r="D832" s="207" t="s">
        <v>72</v>
      </c>
      <c r="E832" s="219" t="s">
        <v>1156</v>
      </c>
      <c r="F832" s="219" t="s">
        <v>1157</v>
      </c>
      <c r="G832" s="206"/>
      <c r="H832" s="206"/>
      <c r="I832" s="209"/>
      <c r="J832" s="220">
        <f>BK832</f>
        <v>0</v>
      </c>
      <c r="K832" s="206"/>
      <c r="L832" s="211"/>
      <c r="M832" s="212"/>
      <c r="N832" s="213"/>
      <c r="O832" s="213"/>
      <c r="P832" s="214">
        <f>P833</f>
        <v>0</v>
      </c>
      <c r="Q832" s="213"/>
      <c r="R832" s="214">
        <f>R833</f>
        <v>0</v>
      </c>
      <c r="S832" s="213"/>
      <c r="T832" s="215">
        <f>T833</f>
        <v>0</v>
      </c>
      <c r="AR832" s="216" t="s">
        <v>173</v>
      </c>
      <c r="AT832" s="217" t="s">
        <v>72</v>
      </c>
      <c r="AU832" s="217" t="s">
        <v>24</v>
      </c>
      <c r="AY832" s="216" t="s">
        <v>153</v>
      </c>
      <c r="BK832" s="218">
        <f>BK833</f>
        <v>0</v>
      </c>
    </row>
    <row r="833" spans="2:65" s="1" customFormat="1" ht="25.5" customHeight="1">
      <c r="B833" s="46"/>
      <c r="C833" s="221" t="s">
        <v>1158</v>
      </c>
      <c r="D833" s="221" t="s">
        <v>155</v>
      </c>
      <c r="E833" s="222" t="s">
        <v>1159</v>
      </c>
      <c r="F833" s="223" t="s">
        <v>1160</v>
      </c>
      <c r="G833" s="224" t="s">
        <v>1161</v>
      </c>
      <c r="H833" s="225">
        <v>1</v>
      </c>
      <c r="I833" s="226"/>
      <c r="J833" s="227">
        <f>ROUND(I833*H833,2)</f>
        <v>0</v>
      </c>
      <c r="K833" s="223" t="s">
        <v>22</v>
      </c>
      <c r="L833" s="72"/>
      <c r="M833" s="228" t="s">
        <v>22</v>
      </c>
      <c r="N833" s="289" t="s">
        <v>44</v>
      </c>
      <c r="O833" s="290"/>
      <c r="P833" s="291">
        <f>O833*H833</f>
        <v>0</v>
      </c>
      <c r="Q833" s="291">
        <v>0</v>
      </c>
      <c r="R833" s="291">
        <f>Q833*H833</f>
        <v>0</v>
      </c>
      <c r="S833" s="291">
        <v>0</v>
      </c>
      <c r="T833" s="292">
        <f>S833*H833</f>
        <v>0</v>
      </c>
      <c r="AR833" s="24" t="s">
        <v>515</v>
      </c>
      <c r="AT833" s="24" t="s">
        <v>155</v>
      </c>
      <c r="AU833" s="24" t="s">
        <v>82</v>
      </c>
      <c r="AY833" s="24" t="s">
        <v>153</v>
      </c>
      <c r="BE833" s="232">
        <f>IF(N833="základní",J833,0)</f>
        <v>0</v>
      </c>
      <c r="BF833" s="232">
        <f>IF(N833="snížená",J833,0)</f>
        <v>0</v>
      </c>
      <c r="BG833" s="232">
        <f>IF(N833="zákl. přenesená",J833,0)</f>
        <v>0</v>
      </c>
      <c r="BH833" s="232">
        <f>IF(N833="sníž. přenesená",J833,0)</f>
        <v>0</v>
      </c>
      <c r="BI833" s="232">
        <f>IF(N833="nulová",J833,0)</f>
        <v>0</v>
      </c>
      <c r="BJ833" s="24" t="s">
        <v>24</v>
      </c>
      <c r="BK833" s="232">
        <f>ROUND(I833*H833,2)</f>
        <v>0</v>
      </c>
      <c r="BL833" s="24" t="s">
        <v>515</v>
      </c>
      <c r="BM833" s="24" t="s">
        <v>1745</v>
      </c>
    </row>
    <row r="834" spans="2:12" s="1" customFormat="1" ht="6.95" customHeight="1">
      <c r="B834" s="67"/>
      <c r="C834" s="68"/>
      <c r="D834" s="68"/>
      <c r="E834" s="68"/>
      <c r="F834" s="68"/>
      <c r="G834" s="68"/>
      <c r="H834" s="68"/>
      <c r="I834" s="166"/>
      <c r="J834" s="68"/>
      <c r="K834" s="68"/>
      <c r="L834" s="72"/>
    </row>
  </sheetData>
  <sheetProtection password="CC35" sheet="1" objects="1" scenarios="1" formatColumns="0" formatRows="0" autoFilter="0"/>
  <autoFilter ref="C103:K833"/>
  <mergeCells count="10">
    <mergeCell ref="E7:H7"/>
    <mergeCell ref="E9:H9"/>
    <mergeCell ref="E24:H24"/>
    <mergeCell ref="E45:H45"/>
    <mergeCell ref="E47:H47"/>
    <mergeCell ref="J51:J52"/>
    <mergeCell ref="E94:H94"/>
    <mergeCell ref="E96:H96"/>
    <mergeCell ref="G1:H1"/>
    <mergeCell ref="L2:V2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3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Administrativně výrobní a výukové centrum řemesel, pavilon B,D,E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1746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46" t="s">
        <v>27</v>
      </c>
      <c r="J12" s="147" t="str">
        <f>'Rekapitulace stavby'!AN8</f>
        <v>2. 4. 2018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29</v>
      </c>
      <c r="E14" s="47"/>
      <c r="F14" s="47"/>
      <c r="G14" s="47"/>
      <c r="H14" s="47"/>
      <c r="I14" s="146" t="s">
        <v>30</v>
      </c>
      <c r="J14" s="35" t="s">
        <v>22</v>
      </c>
      <c r="K14" s="51"/>
    </row>
    <row r="15" spans="2:11" s="1" customFormat="1" ht="18" customHeight="1">
      <c r="B15" s="46"/>
      <c r="C15" s="47"/>
      <c r="D15" s="47"/>
      <c r="E15" s="35" t="s">
        <v>103</v>
      </c>
      <c r="F15" s="47"/>
      <c r="G15" s="47"/>
      <c r="H15" s="47"/>
      <c r="I15" s="146" t="s">
        <v>32</v>
      </c>
      <c r="J15" s="35" t="s">
        <v>22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30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30</v>
      </c>
      <c r="J20" s="35" t="s">
        <v>22</v>
      </c>
      <c r="K20" s="51"/>
    </row>
    <row r="21" spans="2:11" s="1" customFormat="1" ht="18" customHeight="1">
      <c r="B21" s="46"/>
      <c r="C21" s="47"/>
      <c r="D21" s="47"/>
      <c r="E21" s="35" t="s">
        <v>36</v>
      </c>
      <c r="F21" s="47"/>
      <c r="G21" s="47"/>
      <c r="H21" s="47"/>
      <c r="I21" s="146" t="s">
        <v>32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22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ROUND(J104,2)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ROUND(SUM(BE104:BE1530),2)</f>
        <v>0</v>
      </c>
      <c r="G30" s="47"/>
      <c r="H30" s="47"/>
      <c r="I30" s="158">
        <v>0.21</v>
      </c>
      <c r="J30" s="157">
        <f>ROUND(ROUND((SUM(BE104:BE1530)),2)*I30,2)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ROUND(SUM(BF104:BF1530),2)</f>
        <v>0</v>
      </c>
      <c r="G31" s="47"/>
      <c r="H31" s="47"/>
      <c r="I31" s="158">
        <v>0.15</v>
      </c>
      <c r="J31" s="157">
        <f>ROUND(ROUND((SUM(BF104:BF1530)),2)*I31,2)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ROUND(SUM(BG104:BG1530),2)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ROUND(SUM(BH104:BH1530),2)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ROUND(SUM(BI104:BI1530),2)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104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Administrativně výrobní a výukové centrum řemesel, pavilon B,D,E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003 - SO 01 Blok 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>Kunčice nad Ostravicí</v>
      </c>
      <c r="G49" s="47"/>
      <c r="H49" s="47"/>
      <c r="I49" s="146" t="s">
        <v>27</v>
      </c>
      <c r="J49" s="147" t="str">
        <f>IF(J12="","",J12)</f>
        <v>2. 4. 2018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29</v>
      </c>
      <c r="D51" s="47"/>
      <c r="E51" s="47"/>
      <c r="F51" s="35" t="str">
        <f>E15</f>
        <v>ALPEKO plus, s.r.o.</v>
      </c>
      <c r="G51" s="47"/>
      <c r="H51" s="47"/>
      <c r="I51" s="146" t="s">
        <v>35</v>
      </c>
      <c r="J51" s="44" t="str">
        <f>E21</f>
        <v>ATRIS,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105</v>
      </c>
      <c r="D54" s="159"/>
      <c r="E54" s="159"/>
      <c r="F54" s="159"/>
      <c r="G54" s="159"/>
      <c r="H54" s="159"/>
      <c r="I54" s="173"/>
      <c r="J54" s="174" t="s">
        <v>106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107</v>
      </c>
      <c r="D56" s="47"/>
      <c r="E56" s="47"/>
      <c r="F56" s="47"/>
      <c r="G56" s="47"/>
      <c r="H56" s="47"/>
      <c r="I56" s="144"/>
      <c r="J56" s="155">
        <f>J104</f>
        <v>0</v>
      </c>
      <c r="K56" s="51"/>
      <c r="AU56" s="24" t="s">
        <v>108</v>
      </c>
    </row>
    <row r="57" spans="2:11" s="7" customFormat="1" ht="24.95" customHeight="1">
      <c r="B57" s="177"/>
      <c r="C57" s="178"/>
      <c r="D57" s="179" t="s">
        <v>109</v>
      </c>
      <c r="E57" s="180"/>
      <c r="F57" s="180"/>
      <c r="G57" s="180"/>
      <c r="H57" s="180"/>
      <c r="I57" s="181"/>
      <c r="J57" s="182">
        <f>J105</f>
        <v>0</v>
      </c>
      <c r="K57" s="183"/>
    </row>
    <row r="58" spans="2:11" s="8" customFormat="1" ht="19.9" customHeight="1">
      <c r="B58" s="184"/>
      <c r="C58" s="185"/>
      <c r="D58" s="186" t="s">
        <v>110</v>
      </c>
      <c r="E58" s="187"/>
      <c r="F58" s="187"/>
      <c r="G58" s="187"/>
      <c r="H58" s="187"/>
      <c r="I58" s="188"/>
      <c r="J58" s="189">
        <f>J106</f>
        <v>0</v>
      </c>
      <c r="K58" s="190"/>
    </row>
    <row r="59" spans="2:11" s="8" customFormat="1" ht="19.9" customHeight="1">
      <c r="B59" s="184"/>
      <c r="C59" s="185"/>
      <c r="D59" s="186" t="s">
        <v>111</v>
      </c>
      <c r="E59" s="187"/>
      <c r="F59" s="187"/>
      <c r="G59" s="187"/>
      <c r="H59" s="187"/>
      <c r="I59" s="188"/>
      <c r="J59" s="189">
        <f>J193</f>
        <v>0</v>
      </c>
      <c r="K59" s="190"/>
    </row>
    <row r="60" spans="2:11" s="8" customFormat="1" ht="19.9" customHeight="1">
      <c r="B60" s="184"/>
      <c r="C60" s="185"/>
      <c r="D60" s="186" t="s">
        <v>112</v>
      </c>
      <c r="E60" s="187"/>
      <c r="F60" s="187"/>
      <c r="G60" s="187"/>
      <c r="H60" s="187"/>
      <c r="I60" s="188"/>
      <c r="J60" s="189">
        <f>J206</f>
        <v>0</v>
      </c>
      <c r="K60" s="190"/>
    </row>
    <row r="61" spans="2:11" s="8" customFormat="1" ht="19.9" customHeight="1">
      <c r="B61" s="184"/>
      <c r="C61" s="185"/>
      <c r="D61" s="186" t="s">
        <v>113</v>
      </c>
      <c r="E61" s="187"/>
      <c r="F61" s="187"/>
      <c r="G61" s="187"/>
      <c r="H61" s="187"/>
      <c r="I61" s="188"/>
      <c r="J61" s="189">
        <f>J214</f>
        <v>0</v>
      </c>
      <c r="K61" s="190"/>
    </row>
    <row r="62" spans="2:11" s="8" customFormat="1" ht="19.9" customHeight="1">
      <c r="B62" s="184"/>
      <c r="C62" s="185"/>
      <c r="D62" s="186" t="s">
        <v>114</v>
      </c>
      <c r="E62" s="187"/>
      <c r="F62" s="187"/>
      <c r="G62" s="187"/>
      <c r="H62" s="187"/>
      <c r="I62" s="188"/>
      <c r="J62" s="189">
        <f>J261</f>
        <v>0</v>
      </c>
      <c r="K62" s="190"/>
    </row>
    <row r="63" spans="2:11" s="8" customFormat="1" ht="19.9" customHeight="1">
      <c r="B63" s="184"/>
      <c r="C63" s="185"/>
      <c r="D63" s="186" t="s">
        <v>115</v>
      </c>
      <c r="E63" s="187"/>
      <c r="F63" s="187"/>
      <c r="G63" s="187"/>
      <c r="H63" s="187"/>
      <c r="I63" s="188"/>
      <c r="J63" s="189">
        <f>J297</f>
        <v>0</v>
      </c>
      <c r="K63" s="190"/>
    </row>
    <row r="64" spans="2:11" s="8" customFormat="1" ht="19.9" customHeight="1">
      <c r="B64" s="184"/>
      <c r="C64" s="185"/>
      <c r="D64" s="186" t="s">
        <v>116</v>
      </c>
      <c r="E64" s="187"/>
      <c r="F64" s="187"/>
      <c r="G64" s="187"/>
      <c r="H64" s="187"/>
      <c r="I64" s="188"/>
      <c r="J64" s="189">
        <f>J311</f>
        <v>0</v>
      </c>
      <c r="K64" s="190"/>
    </row>
    <row r="65" spans="2:11" s="8" customFormat="1" ht="19.9" customHeight="1">
      <c r="B65" s="184"/>
      <c r="C65" s="185"/>
      <c r="D65" s="186" t="s">
        <v>117</v>
      </c>
      <c r="E65" s="187"/>
      <c r="F65" s="187"/>
      <c r="G65" s="187"/>
      <c r="H65" s="187"/>
      <c r="I65" s="188"/>
      <c r="J65" s="189">
        <f>J824</f>
        <v>0</v>
      </c>
      <c r="K65" s="190"/>
    </row>
    <row r="66" spans="2:11" s="8" customFormat="1" ht="19.9" customHeight="1">
      <c r="B66" s="184"/>
      <c r="C66" s="185"/>
      <c r="D66" s="186" t="s">
        <v>118</v>
      </c>
      <c r="E66" s="187"/>
      <c r="F66" s="187"/>
      <c r="G66" s="187"/>
      <c r="H66" s="187"/>
      <c r="I66" s="188"/>
      <c r="J66" s="189">
        <f>J836</f>
        <v>0</v>
      </c>
      <c r="K66" s="190"/>
    </row>
    <row r="67" spans="2:11" s="8" customFormat="1" ht="19.9" customHeight="1">
      <c r="B67" s="184"/>
      <c r="C67" s="185"/>
      <c r="D67" s="186" t="s">
        <v>1747</v>
      </c>
      <c r="E67" s="187"/>
      <c r="F67" s="187"/>
      <c r="G67" s="187"/>
      <c r="H67" s="187"/>
      <c r="I67" s="188"/>
      <c r="J67" s="189">
        <f>J1020</f>
        <v>0</v>
      </c>
      <c r="K67" s="190"/>
    </row>
    <row r="68" spans="2:11" s="8" customFormat="1" ht="19.9" customHeight="1">
      <c r="B68" s="184"/>
      <c r="C68" s="185"/>
      <c r="D68" s="186" t="s">
        <v>120</v>
      </c>
      <c r="E68" s="187"/>
      <c r="F68" s="187"/>
      <c r="G68" s="187"/>
      <c r="H68" s="187"/>
      <c r="I68" s="188"/>
      <c r="J68" s="189">
        <f>J1079</f>
        <v>0</v>
      </c>
      <c r="K68" s="190"/>
    </row>
    <row r="69" spans="2:11" s="8" customFormat="1" ht="19.9" customHeight="1">
      <c r="B69" s="184"/>
      <c r="C69" s="185"/>
      <c r="D69" s="186" t="s">
        <v>121</v>
      </c>
      <c r="E69" s="187"/>
      <c r="F69" s="187"/>
      <c r="G69" s="187"/>
      <c r="H69" s="187"/>
      <c r="I69" s="188"/>
      <c r="J69" s="189">
        <f>J1093</f>
        <v>0</v>
      </c>
      <c r="K69" s="190"/>
    </row>
    <row r="70" spans="2:11" s="8" customFormat="1" ht="19.9" customHeight="1">
      <c r="B70" s="184"/>
      <c r="C70" s="185"/>
      <c r="D70" s="186" t="s">
        <v>122</v>
      </c>
      <c r="E70" s="187"/>
      <c r="F70" s="187"/>
      <c r="G70" s="187"/>
      <c r="H70" s="187"/>
      <c r="I70" s="188"/>
      <c r="J70" s="189">
        <f>J1099</f>
        <v>0</v>
      </c>
      <c r="K70" s="190"/>
    </row>
    <row r="71" spans="2:11" s="7" customFormat="1" ht="24.95" customHeight="1">
      <c r="B71" s="177"/>
      <c r="C71" s="178"/>
      <c r="D71" s="179" t="s">
        <v>123</v>
      </c>
      <c r="E71" s="180"/>
      <c r="F71" s="180"/>
      <c r="G71" s="180"/>
      <c r="H71" s="180"/>
      <c r="I71" s="181"/>
      <c r="J71" s="182">
        <f>J1101</f>
        <v>0</v>
      </c>
      <c r="K71" s="183"/>
    </row>
    <row r="72" spans="2:11" s="8" customFormat="1" ht="19.9" customHeight="1">
      <c r="B72" s="184"/>
      <c r="C72" s="185"/>
      <c r="D72" s="186" t="s">
        <v>1164</v>
      </c>
      <c r="E72" s="187"/>
      <c r="F72" s="187"/>
      <c r="G72" s="187"/>
      <c r="H72" s="187"/>
      <c r="I72" s="188"/>
      <c r="J72" s="189">
        <f>J1102</f>
        <v>0</v>
      </c>
      <c r="K72" s="190"/>
    </row>
    <row r="73" spans="2:11" s="8" customFormat="1" ht="19.9" customHeight="1">
      <c r="B73" s="184"/>
      <c r="C73" s="185"/>
      <c r="D73" s="186" t="s">
        <v>125</v>
      </c>
      <c r="E73" s="187"/>
      <c r="F73" s="187"/>
      <c r="G73" s="187"/>
      <c r="H73" s="187"/>
      <c r="I73" s="188"/>
      <c r="J73" s="189">
        <f>J1129</f>
        <v>0</v>
      </c>
      <c r="K73" s="190"/>
    </row>
    <row r="74" spans="2:11" s="8" customFormat="1" ht="19.9" customHeight="1">
      <c r="B74" s="184"/>
      <c r="C74" s="185"/>
      <c r="D74" s="186" t="s">
        <v>126</v>
      </c>
      <c r="E74" s="187"/>
      <c r="F74" s="187"/>
      <c r="G74" s="187"/>
      <c r="H74" s="187"/>
      <c r="I74" s="188"/>
      <c r="J74" s="189">
        <f>J1189</f>
        <v>0</v>
      </c>
      <c r="K74" s="190"/>
    </row>
    <row r="75" spans="2:11" s="8" customFormat="1" ht="19.9" customHeight="1">
      <c r="B75" s="184"/>
      <c r="C75" s="185"/>
      <c r="D75" s="186" t="s">
        <v>127</v>
      </c>
      <c r="E75" s="187"/>
      <c r="F75" s="187"/>
      <c r="G75" s="187"/>
      <c r="H75" s="187"/>
      <c r="I75" s="188"/>
      <c r="J75" s="189">
        <f>J1248</f>
        <v>0</v>
      </c>
      <c r="K75" s="190"/>
    </row>
    <row r="76" spans="2:11" s="8" customFormat="1" ht="19.9" customHeight="1">
      <c r="B76" s="184"/>
      <c r="C76" s="185"/>
      <c r="D76" s="186" t="s">
        <v>128</v>
      </c>
      <c r="E76" s="187"/>
      <c r="F76" s="187"/>
      <c r="G76" s="187"/>
      <c r="H76" s="187"/>
      <c r="I76" s="188"/>
      <c r="J76" s="189">
        <f>J1255</f>
        <v>0</v>
      </c>
      <c r="K76" s="190"/>
    </row>
    <row r="77" spans="2:11" s="8" customFormat="1" ht="19.9" customHeight="1">
      <c r="B77" s="184"/>
      <c r="C77" s="185"/>
      <c r="D77" s="186" t="s">
        <v>129</v>
      </c>
      <c r="E77" s="187"/>
      <c r="F77" s="187"/>
      <c r="G77" s="187"/>
      <c r="H77" s="187"/>
      <c r="I77" s="188"/>
      <c r="J77" s="189">
        <f>J1273</f>
        <v>0</v>
      </c>
      <c r="K77" s="190"/>
    </row>
    <row r="78" spans="2:11" s="8" customFormat="1" ht="19.9" customHeight="1">
      <c r="B78" s="184"/>
      <c r="C78" s="185"/>
      <c r="D78" s="186" t="s">
        <v>130</v>
      </c>
      <c r="E78" s="187"/>
      <c r="F78" s="187"/>
      <c r="G78" s="187"/>
      <c r="H78" s="187"/>
      <c r="I78" s="188"/>
      <c r="J78" s="189">
        <f>J1355</f>
        <v>0</v>
      </c>
      <c r="K78" s="190"/>
    </row>
    <row r="79" spans="2:11" s="8" customFormat="1" ht="19.9" customHeight="1">
      <c r="B79" s="184"/>
      <c r="C79" s="185"/>
      <c r="D79" s="186" t="s">
        <v>131</v>
      </c>
      <c r="E79" s="187"/>
      <c r="F79" s="187"/>
      <c r="G79" s="187"/>
      <c r="H79" s="187"/>
      <c r="I79" s="188"/>
      <c r="J79" s="189">
        <f>J1387</f>
        <v>0</v>
      </c>
      <c r="K79" s="190"/>
    </row>
    <row r="80" spans="2:11" s="8" customFormat="1" ht="19.9" customHeight="1">
      <c r="B80" s="184"/>
      <c r="C80" s="185"/>
      <c r="D80" s="186" t="s">
        <v>132</v>
      </c>
      <c r="E80" s="187"/>
      <c r="F80" s="187"/>
      <c r="G80" s="187"/>
      <c r="H80" s="187"/>
      <c r="I80" s="188"/>
      <c r="J80" s="189">
        <f>J1461</f>
        <v>0</v>
      </c>
      <c r="K80" s="190"/>
    </row>
    <row r="81" spans="2:11" s="8" customFormat="1" ht="19.9" customHeight="1">
      <c r="B81" s="184"/>
      <c r="C81" s="185"/>
      <c r="D81" s="186" t="s">
        <v>133</v>
      </c>
      <c r="E81" s="187"/>
      <c r="F81" s="187"/>
      <c r="G81" s="187"/>
      <c r="H81" s="187"/>
      <c r="I81" s="188"/>
      <c r="J81" s="189">
        <f>J1478</f>
        <v>0</v>
      </c>
      <c r="K81" s="190"/>
    </row>
    <row r="82" spans="2:11" s="8" customFormat="1" ht="19.9" customHeight="1">
      <c r="B82" s="184"/>
      <c r="C82" s="185"/>
      <c r="D82" s="186" t="s">
        <v>134</v>
      </c>
      <c r="E82" s="187"/>
      <c r="F82" s="187"/>
      <c r="G82" s="187"/>
      <c r="H82" s="187"/>
      <c r="I82" s="188"/>
      <c r="J82" s="189">
        <f>J1512</f>
        <v>0</v>
      </c>
      <c r="K82" s="190"/>
    </row>
    <row r="83" spans="2:11" s="7" customFormat="1" ht="24.95" customHeight="1">
      <c r="B83" s="177"/>
      <c r="C83" s="178"/>
      <c r="D83" s="179" t="s">
        <v>135</v>
      </c>
      <c r="E83" s="180"/>
      <c r="F83" s="180"/>
      <c r="G83" s="180"/>
      <c r="H83" s="180"/>
      <c r="I83" s="181"/>
      <c r="J83" s="182">
        <f>J1528</f>
        <v>0</v>
      </c>
      <c r="K83" s="183"/>
    </row>
    <row r="84" spans="2:11" s="8" customFormat="1" ht="19.9" customHeight="1">
      <c r="B84" s="184"/>
      <c r="C84" s="185"/>
      <c r="D84" s="186" t="s">
        <v>136</v>
      </c>
      <c r="E84" s="187"/>
      <c r="F84" s="187"/>
      <c r="G84" s="187"/>
      <c r="H84" s="187"/>
      <c r="I84" s="188"/>
      <c r="J84" s="189">
        <f>J1529</f>
        <v>0</v>
      </c>
      <c r="K84" s="190"/>
    </row>
    <row r="85" spans="2:11" s="1" customFormat="1" ht="21.8" customHeight="1">
      <c r="B85" s="46"/>
      <c r="C85" s="47"/>
      <c r="D85" s="47"/>
      <c r="E85" s="47"/>
      <c r="F85" s="47"/>
      <c r="G85" s="47"/>
      <c r="H85" s="47"/>
      <c r="I85" s="144"/>
      <c r="J85" s="47"/>
      <c r="K85" s="51"/>
    </row>
    <row r="86" spans="2:11" s="1" customFormat="1" ht="6.95" customHeight="1">
      <c r="B86" s="67"/>
      <c r="C86" s="68"/>
      <c r="D86" s="68"/>
      <c r="E86" s="68"/>
      <c r="F86" s="68"/>
      <c r="G86" s="68"/>
      <c r="H86" s="68"/>
      <c r="I86" s="166"/>
      <c r="J86" s="68"/>
      <c r="K86" s="69"/>
    </row>
    <row r="90" spans="2:12" s="1" customFormat="1" ht="6.95" customHeight="1">
      <c r="B90" s="70"/>
      <c r="C90" s="71"/>
      <c r="D90" s="71"/>
      <c r="E90" s="71"/>
      <c r="F90" s="71"/>
      <c r="G90" s="71"/>
      <c r="H90" s="71"/>
      <c r="I90" s="169"/>
      <c r="J90" s="71"/>
      <c r="K90" s="71"/>
      <c r="L90" s="72"/>
    </row>
    <row r="91" spans="2:12" s="1" customFormat="1" ht="36.95" customHeight="1">
      <c r="B91" s="46"/>
      <c r="C91" s="73" t="s">
        <v>137</v>
      </c>
      <c r="D91" s="74"/>
      <c r="E91" s="74"/>
      <c r="F91" s="74"/>
      <c r="G91" s="74"/>
      <c r="H91" s="74"/>
      <c r="I91" s="191"/>
      <c r="J91" s="74"/>
      <c r="K91" s="74"/>
      <c r="L91" s="72"/>
    </row>
    <row r="92" spans="2:12" s="1" customFormat="1" ht="6.95" customHeight="1">
      <c r="B92" s="46"/>
      <c r="C92" s="74"/>
      <c r="D92" s="74"/>
      <c r="E92" s="74"/>
      <c r="F92" s="74"/>
      <c r="G92" s="74"/>
      <c r="H92" s="74"/>
      <c r="I92" s="191"/>
      <c r="J92" s="74"/>
      <c r="K92" s="74"/>
      <c r="L92" s="72"/>
    </row>
    <row r="93" spans="2:12" s="1" customFormat="1" ht="14.4" customHeight="1">
      <c r="B93" s="46"/>
      <c r="C93" s="76" t="s">
        <v>18</v>
      </c>
      <c r="D93" s="74"/>
      <c r="E93" s="74"/>
      <c r="F93" s="74"/>
      <c r="G93" s="74"/>
      <c r="H93" s="74"/>
      <c r="I93" s="191"/>
      <c r="J93" s="74"/>
      <c r="K93" s="74"/>
      <c r="L93" s="72"/>
    </row>
    <row r="94" spans="2:12" s="1" customFormat="1" ht="16.5" customHeight="1">
      <c r="B94" s="46"/>
      <c r="C94" s="74"/>
      <c r="D94" s="74"/>
      <c r="E94" s="192" t="str">
        <f>E7</f>
        <v>Administrativně výrobní a výukové centrum řemesel, pavilon B,D,E</v>
      </c>
      <c r="F94" s="76"/>
      <c r="G94" s="76"/>
      <c r="H94" s="76"/>
      <c r="I94" s="191"/>
      <c r="J94" s="74"/>
      <c r="K94" s="74"/>
      <c r="L94" s="72"/>
    </row>
    <row r="95" spans="2:12" s="1" customFormat="1" ht="14.4" customHeight="1">
      <c r="B95" s="46"/>
      <c r="C95" s="76" t="s">
        <v>101</v>
      </c>
      <c r="D95" s="74"/>
      <c r="E95" s="74"/>
      <c r="F95" s="74"/>
      <c r="G95" s="74"/>
      <c r="H95" s="74"/>
      <c r="I95" s="191"/>
      <c r="J95" s="74"/>
      <c r="K95" s="74"/>
      <c r="L95" s="72"/>
    </row>
    <row r="96" spans="2:12" s="1" customFormat="1" ht="17.25" customHeight="1">
      <c r="B96" s="46"/>
      <c r="C96" s="74"/>
      <c r="D96" s="74"/>
      <c r="E96" s="82" t="str">
        <f>E9</f>
        <v>003 - SO 01 Blok E</v>
      </c>
      <c r="F96" s="74"/>
      <c r="G96" s="74"/>
      <c r="H96" s="74"/>
      <c r="I96" s="191"/>
      <c r="J96" s="74"/>
      <c r="K96" s="74"/>
      <c r="L96" s="72"/>
    </row>
    <row r="97" spans="2:12" s="1" customFormat="1" ht="6.95" customHeight="1">
      <c r="B97" s="46"/>
      <c r="C97" s="74"/>
      <c r="D97" s="74"/>
      <c r="E97" s="74"/>
      <c r="F97" s="74"/>
      <c r="G97" s="74"/>
      <c r="H97" s="74"/>
      <c r="I97" s="191"/>
      <c r="J97" s="74"/>
      <c r="K97" s="74"/>
      <c r="L97" s="72"/>
    </row>
    <row r="98" spans="2:12" s="1" customFormat="1" ht="18" customHeight="1">
      <c r="B98" s="46"/>
      <c r="C98" s="76" t="s">
        <v>25</v>
      </c>
      <c r="D98" s="74"/>
      <c r="E98" s="74"/>
      <c r="F98" s="193" t="str">
        <f>F12</f>
        <v>Kunčice nad Ostravicí</v>
      </c>
      <c r="G98" s="74"/>
      <c r="H98" s="74"/>
      <c r="I98" s="194" t="s">
        <v>27</v>
      </c>
      <c r="J98" s="85" t="str">
        <f>IF(J12="","",J12)</f>
        <v>2. 4. 2018</v>
      </c>
      <c r="K98" s="74"/>
      <c r="L98" s="72"/>
    </row>
    <row r="99" spans="2:12" s="1" customFormat="1" ht="6.95" customHeight="1">
      <c r="B99" s="46"/>
      <c r="C99" s="74"/>
      <c r="D99" s="74"/>
      <c r="E99" s="74"/>
      <c r="F99" s="74"/>
      <c r="G99" s="74"/>
      <c r="H99" s="74"/>
      <c r="I99" s="191"/>
      <c r="J99" s="74"/>
      <c r="K99" s="74"/>
      <c r="L99" s="72"/>
    </row>
    <row r="100" spans="2:12" s="1" customFormat="1" ht="13.5">
      <c r="B100" s="46"/>
      <c r="C100" s="76" t="s">
        <v>29</v>
      </c>
      <c r="D100" s="74"/>
      <c r="E100" s="74"/>
      <c r="F100" s="193" t="str">
        <f>E15</f>
        <v>ALPEKO plus, s.r.o.</v>
      </c>
      <c r="G100" s="74"/>
      <c r="H100" s="74"/>
      <c r="I100" s="194" t="s">
        <v>35</v>
      </c>
      <c r="J100" s="193" t="str">
        <f>E21</f>
        <v>ATRIS, s.r.o.</v>
      </c>
      <c r="K100" s="74"/>
      <c r="L100" s="72"/>
    </row>
    <row r="101" spans="2:12" s="1" customFormat="1" ht="14.4" customHeight="1">
      <c r="B101" s="46"/>
      <c r="C101" s="76" t="s">
        <v>33</v>
      </c>
      <c r="D101" s="74"/>
      <c r="E101" s="74"/>
      <c r="F101" s="193" t="str">
        <f>IF(E18="","",E18)</f>
        <v/>
      </c>
      <c r="G101" s="74"/>
      <c r="H101" s="74"/>
      <c r="I101" s="191"/>
      <c r="J101" s="74"/>
      <c r="K101" s="74"/>
      <c r="L101" s="72"/>
    </row>
    <row r="102" spans="2:12" s="1" customFormat="1" ht="10.3" customHeight="1">
      <c r="B102" s="46"/>
      <c r="C102" s="74"/>
      <c r="D102" s="74"/>
      <c r="E102" s="74"/>
      <c r="F102" s="74"/>
      <c r="G102" s="74"/>
      <c r="H102" s="74"/>
      <c r="I102" s="191"/>
      <c r="J102" s="74"/>
      <c r="K102" s="74"/>
      <c r="L102" s="72"/>
    </row>
    <row r="103" spans="2:20" s="9" customFormat="1" ht="29.25" customHeight="1">
      <c r="B103" s="195"/>
      <c r="C103" s="196" t="s">
        <v>138</v>
      </c>
      <c r="D103" s="197" t="s">
        <v>58</v>
      </c>
      <c r="E103" s="197" t="s">
        <v>54</v>
      </c>
      <c r="F103" s="197" t="s">
        <v>139</v>
      </c>
      <c r="G103" s="197" t="s">
        <v>140</v>
      </c>
      <c r="H103" s="197" t="s">
        <v>141</v>
      </c>
      <c r="I103" s="198" t="s">
        <v>142</v>
      </c>
      <c r="J103" s="197" t="s">
        <v>106</v>
      </c>
      <c r="K103" s="199" t="s">
        <v>143</v>
      </c>
      <c r="L103" s="200"/>
      <c r="M103" s="102" t="s">
        <v>144</v>
      </c>
      <c r="N103" s="103" t="s">
        <v>43</v>
      </c>
      <c r="O103" s="103" t="s">
        <v>145</v>
      </c>
      <c r="P103" s="103" t="s">
        <v>146</v>
      </c>
      <c r="Q103" s="103" t="s">
        <v>147</v>
      </c>
      <c r="R103" s="103" t="s">
        <v>148</v>
      </c>
      <c r="S103" s="103" t="s">
        <v>149</v>
      </c>
      <c r="T103" s="104" t="s">
        <v>150</v>
      </c>
    </row>
    <row r="104" spans="2:63" s="1" customFormat="1" ht="29.25" customHeight="1">
      <c r="B104" s="46"/>
      <c r="C104" s="108" t="s">
        <v>107</v>
      </c>
      <c r="D104" s="74"/>
      <c r="E104" s="74"/>
      <c r="F104" s="74"/>
      <c r="G104" s="74"/>
      <c r="H104" s="74"/>
      <c r="I104" s="191"/>
      <c r="J104" s="201">
        <f>BK104</f>
        <v>0</v>
      </c>
      <c r="K104" s="74"/>
      <c r="L104" s="72"/>
      <c r="M104" s="105"/>
      <c r="N104" s="106"/>
      <c r="O104" s="106"/>
      <c r="P104" s="202">
        <f>P105+P1101+P1528</f>
        <v>0</v>
      </c>
      <c r="Q104" s="106"/>
      <c r="R104" s="202">
        <f>R105+R1101+R1528</f>
        <v>426.05542203999994</v>
      </c>
      <c r="S104" s="106"/>
      <c r="T104" s="203">
        <f>T105+T1101+T1528</f>
        <v>292.5506485000001</v>
      </c>
      <c r="AT104" s="24" t="s">
        <v>72</v>
      </c>
      <c r="AU104" s="24" t="s">
        <v>108</v>
      </c>
      <c r="BK104" s="204">
        <f>BK105+BK1101+BK1528</f>
        <v>0</v>
      </c>
    </row>
    <row r="105" spans="2:63" s="10" customFormat="1" ht="37.4" customHeight="1">
      <c r="B105" s="205"/>
      <c r="C105" s="206"/>
      <c r="D105" s="207" t="s">
        <v>72</v>
      </c>
      <c r="E105" s="208" t="s">
        <v>151</v>
      </c>
      <c r="F105" s="208" t="s">
        <v>152</v>
      </c>
      <c r="G105" s="206"/>
      <c r="H105" s="206"/>
      <c r="I105" s="209"/>
      <c r="J105" s="210">
        <f>BK105</f>
        <v>0</v>
      </c>
      <c r="K105" s="206"/>
      <c r="L105" s="211"/>
      <c r="M105" s="212"/>
      <c r="N105" s="213"/>
      <c r="O105" s="213"/>
      <c r="P105" s="214">
        <f>P106+P193+P206+P214+P261+P297+P311+P824+P836+P1020+P1079+P1093+P1099</f>
        <v>0</v>
      </c>
      <c r="Q105" s="213"/>
      <c r="R105" s="214">
        <f>R106+R193+R206+R214+R261+R297+R311+R824+R836+R1020+R1079+R1093+R1099</f>
        <v>384.97831203999993</v>
      </c>
      <c r="S105" s="213"/>
      <c r="T105" s="215">
        <f>T106+T193+T206+T214+T261+T297+T311+T824+T836+T1020+T1079+T1093+T1099</f>
        <v>279.94364900000005</v>
      </c>
      <c r="AR105" s="216" t="s">
        <v>24</v>
      </c>
      <c r="AT105" s="217" t="s">
        <v>72</v>
      </c>
      <c r="AU105" s="217" t="s">
        <v>73</v>
      </c>
      <c r="AY105" s="216" t="s">
        <v>153</v>
      </c>
      <c r="BK105" s="218">
        <f>BK106+BK193+BK206+BK214+BK261+BK297+BK311+BK824+BK836+BK1020+BK1079+BK1093+BK1099</f>
        <v>0</v>
      </c>
    </row>
    <row r="106" spans="2:63" s="10" customFormat="1" ht="19.9" customHeight="1">
      <c r="B106" s="205"/>
      <c r="C106" s="206"/>
      <c r="D106" s="207" t="s">
        <v>72</v>
      </c>
      <c r="E106" s="219" t="s">
        <v>24</v>
      </c>
      <c r="F106" s="219" t="s">
        <v>154</v>
      </c>
      <c r="G106" s="206"/>
      <c r="H106" s="206"/>
      <c r="I106" s="209"/>
      <c r="J106" s="220">
        <f>BK106</f>
        <v>0</v>
      </c>
      <c r="K106" s="206"/>
      <c r="L106" s="211"/>
      <c r="M106" s="212"/>
      <c r="N106" s="213"/>
      <c r="O106" s="213"/>
      <c r="P106" s="214">
        <f>SUM(P107:P192)</f>
        <v>0</v>
      </c>
      <c r="Q106" s="213"/>
      <c r="R106" s="214">
        <f>SUM(R107:R192)</f>
        <v>0.006</v>
      </c>
      <c r="S106" s="213"/>
      <c r="T106" s="215">
        <f>SUM(T107:T192)</f>
        <v>89.139085</v>
      </c>
      <c r="AR106" s="216" t="s">
        <v>24</v>
      </c>
      <c r="AT106" s="217" t="s">
        <v>72</v>
      </c>
      <c r="AU106" s="217" t="s">
        <v>24</v>
      </c>
      <c r="AY106" s="216" t="s">
        <v>153</v>
      </c>
      <c r="BK106" s="218">
        <f>SUM(BK107:BK192)</f>
        <v>0</v>
      </c>
    </row>
    <row r="107" spans="2:65" s="1" customFormat="1" ht="16.5" customHeight="1">
      <c r="B107" s="46"/>
      <c r="C107" s="221" t="s">
        <v>24</v>
      </c>
      <c r="D107" s="221" t="s">
        <v>155</v>
      </c>
      <c r="E107" s="222" t="s">
        <v>156</v>
      </c>
      <c r="F107" s="223" t="s">
        <v>157</v>
      </c>
      <c r="G107" s="224" t="s">
        <v>158</v>
      </c>
      <c r="H107" s="225">
        <v>9.795</v>
      </c>
      <c r="I107" s="226"/>
      <c r="J107" s="227">
        <f>ROUND(I107*H107,2)</f>
        <v>0</v>
      </c>
      <c r="K107" s="223" t="s">
        <v>159</v>
      </c>
      <c r="L107" s="72"/>
      <c r="M107" s="228" t="s">
        <v>22</v>
      </c>
      <c r="N107" s="229" t="s">
        <v>44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0.255</v>
      </c>
      <c r="T107" s="231">
        <f>S107*H107</f>
        <v>2.497725</v>
      </c>
      <c r="AR107" s="24" t="s">
        <v>160</v>
      </c>
      <c r="AT107" s="24" t="s">
        <v>155</v>
      </c>
      <c r="AU107" s="24" t="s">
        <v>82</v>
      </c>
      <c r="AY107" s="24" t="s">
        <v>153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24</v>
      </c>
      <c r="BK107" s="232">
        <f>ROUND(I107*H107,2)</f>
        <v>0</v>
      </c>
      <c r="BL107" s="24" t="s">
        <v>160</v>
      </c>
      <c r="BM107" s="24" t="s">
        <v>1748</v>
      </c>
    </row>
    <row r="108" spans="2:51" s="11" customFormat="1" ht="13.5">
      <c r="B108" s="233"/>
      <c r="C108" s="234"/>
      <c r="D108" s="235" t="s">
        <v>162</v>
      </c>
      <c r="E108" s="236" t="s">
        <v>22</v>
      </c>
      <c r="F108" s="237" t="s">
        <v>1749</v>
      </c>
      <c r="G108" s="234"/>
      <c r="H108" s="236" t="s">
        <v>22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AT108" s="243" t="s">
        <v>162</v>
      </c>
      <c r="AU108" s="243" t="s">
        <v>82</v>
      </c>
      <c r="AV108" s="11" t="s">
        <v>24</v>
      </c>
      <c r="AW108" s="11" t="s">
        <v>37</v>
      </c>
      <c r="AX108" s="11" t="s">
        <v>73</v>
      </c>
      <c r="AY108" s="243" t="s">
        <v>153</v>
      </c>
    </row>
    <row r="109" spans="2:51" s="11" customFormat="1" ht="13.5">
      <c r="B109" s="233"/>
      <c r="C109" s="234"/>
      <c r="D109" s="235" t="s">
        <v>162</v>
      </c>
      <c r="E109" s="236" t="s">
        <v>22</v>
      </c>
      <c r="F109" s="237" t="s">
        <v>164</v>
      </c>
      <c r="G109" s="234"/>
      <c r="H109" s="236" t="s">
        <v>22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162</v>
      </c>
      <c r="AU109" s="243" t="s">
        <v>82</v>
      </c>
      <c r="AV109" s="11" t="s">
        <v>24</v>
      </c>
      <c r="AW109" s="11" t="s">
        <v>37</v>
      </c>
      <c r="AX109" s="11" t="s">
        <v>73</v>
      </c>
      <c r="AY109" s="243" t="s">
        <v>153</v>
      </c>
    </row>
    <row r="110" spans="2:51" s="12" customFormat="1" ht="13.5">
      <c r="B110" s="244"/>
      <c r="C110" s="245"/>
      <c r="D110" s="235" t="s">
        <v>162</v>
      </c>
      <c r="E110" s="246" t="s">
        <v>22</v>
      </c>
      <c r="F110" s="247" t="s">
        <v>1750</v>
      </c>
      <c r="G110" s="245"/>
      <c r="H110" s="248">
        <v>9.795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AT110" s="254" t="s">
        <v>162</v>
      </c>
      <c r="AU110" s="254" t="s">
        <v>82</v>
      </c>
      <c r="AV110" s="12" t="s">
        <v>82</v>
      </c>
      <c r="AW110" s="12" t="s">
        <v>37</v>
      </c>
      <c r="AX110" s="12" t="s">
        <v>24</v>
      </c>
      <c r="AY110" s="254" t="s">
        <v>153</v>
      </c>
    </row>
    <row r="111" spans="2:65" s="1" customFormat="1" ht="16.5" customHeight="1">
      <c r="B111" s="46"/>
      <c r="C111" s="221" t="s">
        <v>82</v>
      </c>
      <c r="D111" s="221" t="s">
        <v>155</v>
      </c>
      <c r="E111" s="222" t="s">
        <v>166</v>
      </c>
      <c r="F111" s="223" t="s">
        <v>167</v>
      </c>
      <c r="G111" s="224" t="s">
        <v>158</v>
      </c>
      <c r="H111" s="225">
        <v>121.355</v>
      </c>
      <c r="I111" s="226"/>
      <c r="J111" s="227">
        <f>ROUND(I111*H111,2)</f>
        <v>0</v>
      </c>
      <c r="K111" s="223" t="s">
        <v>159</v>
      </c>
      <c r="L111" s="72"/>
      <c r="M111" s="228" t="s">
        <v>22</v>
      </c>
      <c r="N111" s="229" t="s">
        <v>44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0.5</v>
      </c>
      <c r="T111" s="231">
        <f>S111*H111</f>
        <v>60.6775</v>
      </c>
      <c r="AR111" s="24" t="s">
        <v>160</v>
      </c>
      <c r="AT111" s="24" t="s">
        <v>155</v>
      </c>
      <c r="AU111" s="24" t="s">
        <v>82</v>
      </c>
      <c r="AY111" s="24" t="s">
        <v>153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24</v>
      </c>
      <c r="BK111" s="232">
        <f>ROUND(I111*H111,2)</f>
        <v>0</v>
      </c>
      <c r="BL111" s="24" t="s">
        <v>160</v>
      </c>
      <c r="BM111" s="24" t="s">
        <v>1751</v>
      </c>
    </row>
    <row r="112" spans="2:51" s="11" customFormat="1" ht="13.5">
      <c r="B112" s="233"/>
      <c r="C112" s="234"/>
      <c r="D112" s="235" t="s">
        <v>162</v>
      </c>
      <c r="E112" s="236" t="s">
        <v>22</v>
      </c>
      <c r="F112" s="237" t="s">
        <v>1749</v>
      </c>
      <c r="G112" s="234"/>
      <c r="H112" s="236" t="s">
        <v>22</v>
      </c>
      <c r="I112" s="238"/>
      <c r="J112" s="234"/>
      <c r="K112" s="234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162</v>
      </c>
      <c r="AU112" s="243" t="s">
        <v>82</v>
      </c>
      <c r="AV112" s="11" t="s">
        <v>24</v>
      </c>
      <c r="AW112" s="11" t="s">
        <v>37</v>
      </c>
      <c r="AX112" s="11" t="s">
        <v>73</v>
      </c>
      <c r="AY112" s="243" t="s">
        <v>153</v>
      </c>
    </row>
    <row r="113" spans="2:51" s="11" customFormat="1" ht="13.5">
      <c r="B113" s="233"/>
      <c r="C113" s="234"/>
      <c r="D113" s="235" t="s">
        <v>162</v>
      </c>
      <c r="E113" s="236" t="s">
        <v>22</v>
      </c>
      <c r="F113" s="237" t="s">
        <v>1752</v>
      </c>
      <c r="G113" s="234"/>
      <c r="H113" s="236" t="s">
        <v>22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AT113" s="243" t="s">
        <v>162</v>
      </c>
      <c r="AU113" s="243" t="s">
        <v>82</v>
      </c>
      <c r="AV113" s="11" t="s">
        <v>24</v>
      </c>
      <c r="AW113" s="11" t="s">
        <v>37</v>
      </c>
      <c r="AX113" s="11" t="s">
        <v>73</v>
      </c>
      <c r="AY113" s="243" t="s">
        <v>153</v>
      </c>
    </row>
    <row r="114" spans="2:51" s="12" customFormat="1" ht="13.5">
      <c r="B114" s="244"/>
      <c r="C114" s="245"/>
      <c r="D114" s="235" t="s">
        <v>162</v>
      </c>
      <c r="E114" s="246" t="s">
        <v>22</v>
      </c>
      <c r="F114" s="247" t="s">
        <v>1753</v>
      </c>
      <c r="G114" s="245"/>
      <c r="H114" s="248">
        <v>66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162</v>
      </c>
      <c r="AU114" s="254" t="s">
        <v>82</v>
      </c>
      <c r="AV114" s="12" t="s">
        <v>82</v>
      </c>
      <c r="AW114" s="12" t="s">
        <v>37</v>
      </c>
      <c r="AX114" s="12" t="s">
        <v>73</v>
      </c>
      <c r="AY114" s="254" t="s">
        <v>153</v>
      </c>
    </row>
    <row r="115" spans="2:51" s="11" customFormat="1" ht="13.5">
      <c r="B115" s="233"/>
      <c r="C115" s="234"/>
      <c r="D115" s="235" t="s">
        <v>162</v>
      </c>
      <c r="E115" s="236" t="s">
        <v>22</v>
      </c>
      <c r="F115" s="237" t="s">
        <v>164</v>
      </c>
      <c r="G115" s="234"/>
      <c r="H115" s="236" t="s">
        <v>22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AT115" s="243" t="s">
        <v>162</v>
      </c>
      <c r="AU115" s="243" t="s">
        <v>82</v>
      </c>
      <c r="AV115" s="11" t="s">
        <v>24</v>
      </c>
      <c r="AW115" s="11" t="s">
        <v>37</v>
      </c>
      <c r="AX115" s="11" t="s">
        <v>73</v>
      </c>
      <c r="AY115" s="243" t="s">
        <v>153</v>
      </c>
    </row>
    <row r="116" spans="2:51" s="12" customFormat="1" ht="13.5">
      <c r="B116" s="244"/>
      <c r="C116" s="245"/>
      <c r="D116" s="235" t="s">
        <v>162</v>
      </c>
      <c r="E116" s="246" t="s">
        <v>22</v>
      </c>
      <c r="F116" s="247" t="s">
        <v>1750</v>
      </c>
      <c r="G116" s="245"/>
      <c r="H116" s="248">
        <v>9.795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AT116" s="254" t="s">
        <v>162</v>
      </c>
      <c r="AU116" s="254" t="s">
        <v>82</v>
      </c>
      <c r="AV116" s="12" t="s">
        <v>82</v>
      </c>
      <c r="AW116" s="12" t="s">
        <v>37</v>
      </c>
      <c r="AX116" s="12" t="s">
        <v>73</v>
      </c>
      <c r="AY116" s="254" t="s">
        <v>153</v>
      </c>
    </row>
    <row r="117" spans="2:51" s="11" customFormat="1" ht="13.5">
      <c r="B117" s="233"/>
      <c r="C117" s="234"/>
      <c r="D117" s="235" t="s">
        <v>162</v>
      </c>
      <c r="E117" s="236" t="s">
        <v>22</v>
      </c>
      <c r="F117" s="237" t="s">
        <v>170</v>
      </c>
      <c r="G117" s="234"/>
      <c r="H117" s="236" t="s">
        <v>22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AT117" s="243" t="s">
        <v>162</v>
      </c>
      <c r="AU117" s="243" t="s">
        <v>82</v>
      </c>
      <c r="AV117" s="11" t="s">
        <v>24</v>
      </c>
      <c r="AW117" s="11" t="s">
        <v>37</v>
      </c>
      <c r="AX117" s="11" t="s">
        <v>73</v>
      </c>
      <c r="AY117" s="243" t="s">
        <v>153</v>
      </c>
    </row>
    <row r="118" spans="2:51" s="12" customFormat="1" ht="13.5">
      <c r="B118" s="244"/>
      <c r="C118" s="245"/>
      <c r="D118" s="235" t="s">
        <v>162</v>
      </c>
      <c r="E118" s="246" t="s">
        <v>22</v>
      </c>
      <c r="F118" s="247" t="s">
        <v>1754</v>
      </c>
      <c r="G118" s="245"/>
      <c r="H118" s="248">
        <v>36.95</v>
      </c>
      <c r="I118" s="249"/>
      <c r="J118" s="245"/>
      <c r="K118" s="245"/>
      <c r="L118" s="250"/>
      <c r="M118" s="251"/>
      <c r="N118" s="252"/>
      <c r="O118" s="252"/>
      <c r="P118" s="252"/>
      <c r="Q118" s="252"/>
      <c r="R118" s="252"/>
      <c r="S118" s="252"/>
      <c r="T118" s="253"/>
      <c r="AT118" s="254" t="s">
        <v>162</v>
      </c>
      <c r="AU118" s="254" t="s">
        <v>82</v>
      </c>
      <c r="AV118" s="12" t="s">
        <v>82</v>
      </c>
      <c r="AW118" s="12" t="s">
        <v>37</v>
      </c>
      <c r="AX118" s="12" t="s">
        <v>73</v>
      </c>
      <c r="AY118" s="254" t="s">
        <v>153</v>
      </c>
    </row>
    <row r="119" spans="2:51" s="12" customFormat="1" ht="13.5">
      <c r="B119" s="244"/>
      <c r="C119" s="245"/>
      <c r="D119" s="235" t="s">
        <v>162</v>
      </c>
      <c r="E119" s="246" t="s">
        <v>22</v>
      </c>
      <c r="F119" s="247" t="s">
        <v>1755</v>
      </c>
      <c r="G119" s="245"/>
      <c r="H119" s="248">
        <v>8.61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AT119" s="254" t="s">
        <v>162</v>
      </c>
      <c r="AU119" s="254" t="s">
        <v>82</v>
      </c>
      <c r="AV119" s="12" t="s">
        <v>82</v>
      </c>
      <c r="AW119" s="12" t="s">
        <v>37</v>
      </c>
      <c r="AX119" s="12" t="s">
        <v>73</v>
      </c>
      <c r="AY119" s="254" t="s">
        <v>153</v>
      </c>
    </row>
    <row r="120" spans="2:51" s="13" customFormat="1" ht="13.5">
      <c r="B120" s="255"/>
      <c r="C120" s="256"/>
      <c r="D120" s="235" t="s">
        <v>162</v>
      </c>
      <c r="E120" s="257" t="s">
        <v>22</v>
      </c>
      <c r="F120" s="258" t="s">
        <v>172</v>
      </c>
      <c r="G120" s="256"/>
      <c r="H120" s="259">
        <v>121.355</v>
      </c>
      <c r="I120" s="260"/>
      <c r="J120" s="256"/>
      <c r="K120" s="256"/>
      <c r="L120" s="261"/>
      <c r="M120" s="262"/>
      <c r="N120" s="263"/>
      <c r="O120" s="263"/>
      <c r="P120" s="263"/>
      <c r="Q120" s="263"/>
      <c r="R120" s="263"/>
      <c r="S120" s="263"/>
      <c r="T120" s="264"/>
      <c r="AT120" s="265" t="s">
        <v>162</v>
      </c>
      <c r="AU120" s="265" t="s">
        <v>82</v>
      </c>
      <c r="AV120" s="13" t="s">
        <v>160</v>
      </c>
      <c r="AW120" s="13" t="s">
        <v>37</v>
      </c>
      <c r="AX120" s="13" t="s">
        <v>24</v>
      </c>
      <c r="AY120" s="265" t="s">
        <v>153</v>
      </c>
    </row>
    <row r="121" spans="2:65" s="1" customFormat="1" ht="16.5" customHeight="1">
      <c r="B121" s="46"/>
      <c r="C121" s="221" t="s">
        <v>173</v>
      </c>
      <c r="D121" s="221" t="s">
        <v>155</v>
      </c>
      <c r="E121" s="222" t="s">
        <v>177</v>
      </c>
      <c r="F121" s="223" t="s">
        <v>178</v>
      </c>
      <c r="G121" s="224" t="s">
        <v>158</v>
      </c>
      <c r="H121" s="225">
        <v>66</v>
      </c>
      <c r="I121" s="226"/>
      <c r="J121" s="227">
        <f>ROUND(I121*H121,2)</f>
        <v>0</v>
      </c>
      <c r="K121" s="223" t="s">
        <v>159</v>
      </c>
      <c r="L121" s="72"/>
      <c r="M121" s="228" t="s">
        <v>22</v>
      </c>
      <c r="N121" s="229" t="s">
        <v>44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0.229</v>
      </c>
      <c r="T121" s="231">
        <f>S121*H121</f>
        <v>15.114</v>
      </c>
      <c r="AR121" s="24" t="s">
        <v>160</v>
      </c>
      <c r="AT121" s="24" t="s">
        <v>155</v>
      </c>
      <c r="AU121" s="24" t="s">
        <v>82</v>
      </c>
      <c r="AY121" s="24" t="s">
        <v>153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24</v>
      </c>
      <c r="BK121" s="232">
        <f>ROUND(I121*H121,2)</f>
        <v>0</v>
      </c>
      <c r="BL121" s="24" t="s">
        <v>160</v>
      </c>
      <c r="BM121" s="24" t="s">
        <v>1756</v>
      </c>
    </row>
    <row r="122" spans="2:51" s="11" customFormat="1" ht="13.5">
      <c r="B122" s="233"/>
      <c r="C122" s="234"/>
      <c r="D122" s="235" t="s">
        <v>162</v>
      </c>
      <c r="E122" s="236" t="s">
        <v>22</v>
      </c>
      <c r="F122" s="237" t="s">
        <v>1749</v>
      </c>
      <c r="G122" s="234"/>
      <c r="H122" s="236" t="s">
        <v>22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AT122" s="243" t="s">
        <v>162</v>
      </c>
      <c r="AU122" s="243" t="s">
        <v>82</v>
      </c>
      <c r="AV122" s="11" t="s">
        <v>24</v>
      </c>
      <c r="AW122" s="11" t="s">
        <v>37</v>
      </c>
      <c r="AX122" s="11" t="s">
        <v>73</v>
      </c>
      <c r="AY122" s="243" t="s">
        <v>153</v>
      </c>
    </row>
    <row r="123" spans="2:51" s="11" customFormat="1" ht="13.5">
      <c r="B123" s="233"/>
      <c r="C123" s="234"/>
      <c r="D123" s="235" t="s">
        <v>162</v>
      </c>
      <c r="E123" s="236" t="s">
        <v>22</v>
      </c>
      <c r="F123" s="237" t="s">
        <v>1752</v>
      </c>
      <c r="G123" s="234"/>
      <c r="H123" s="236" t="s">
        <v>22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AT123" s="243" t="s">
        <v>162</v>
      </c>
      <c r="AU123" s="243" t="s">
        <v>82</v>
      </c>
      <c r="AV123" s="11" t="s">
        <v>24</v>
      </c>
      <c r="AW123" s="11" t="s">
        <v>37</v>
      </c>
      <c r="AX123" s="11" t="s">
        <v>73</v>
      </c>
      <c r="AY123" s="243" t="s">
        <v>153</v>
      </c>
    </row>
    <row r="124" spans="2:51" s="12" customFormat="1" ht="13.5">
      <c r="B124" s="244"/>
      <c r="C124" s="245"/>
      <c r="D124" s="235" t="s">
        <v>162</v>
      </c>
      <c r="E124" s="246" t="s">
        <v>22</v>
      </c>
      <c r="F124" s="247" t="s">
        <v>1753</v>
      </c>
      <c r="G124" s="245"/>
      <c r="H124" s="248">
        <v>66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AT124" s="254" t="s">
        <v>162</v>
      </c>
      <c r="AU124" s="254" t="s">
        <v>82</v>
      </c>
      <c r="AV124" s="12" t="s">
        <v>82</v>
      </c>
      <c r="AW124" s="12" t="s">
        <v>37</v>
      </c>
      <c r="AX124" s="12" t="s">
        <v>24</v>
      </c>
      <c r="AY124" s="254" t="s">
        <v>153</v>
      </c>
    </row>
    <row r="125" spans="2:65" s="1" customFormat="1" ht="16.5" customHeight="1">
      <c r="B125" s="46"/>
      <c r="C125" s="221" t="s">
        <v>160</v>
      </c>
      <c r="D125" s="221" t="s">
        <v>155</v>
      </c>
      <c r="E125" s="222" t="s">
        <v>181</v>
      </c>
      <c r="F125" s="223" t="s">
        <v>182</v>
      </c>
      <c r="G125" s="224" t="s">
        <v>158</v>
      </c>
      <c r="H125" s="225">
        <v>45.56</v>
      </c>
      <c r="I125" s="226"/>
      <c r="J125" s="227">
        <f>ROUND(I125*H125,2)</f>
        <v>0</v>
      </c>
      <c r="K125" s="223" t="s">
        <v>159</v>
      </c>
      <c r="L125" s="72"/>
      <c r="M125" s="228" t="s">
        <v>22</v>
      </c>
      <c r="N125" s="229" t="s">
        <v>44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0.181</v>
      </c>
      <c r="T125" s="231">
        <f>S125*H125</f>
        <v>8.246360000000001</v>
      </c>
      <c r="AR125" s="24" t="s">
        <v>160</v>
      </c>
      <c r="AT125" s="24" t="s">
        <v>155</v>
      </c>
      <c r="AU125" s="24" t="s">
        <v>82</v>
      </c>
      <c r="AY125" s="24" t="s">
        <v>153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24</v>
      </c>
      <c r="BK125" s="232">
        <f>ROUND(I125*H125,2)</f>
        <v>0</v>
      </c>
      <c r="BL125" s="24" t="s">
        <v>160</v>
      </c>
      <c r="BM125" s="24" t="s">
        <v>1757</v>
      </c>
    </row>
    <row r="126" spans="2:51" s="11" customFormat="1" ht="13.5">
      <c r="B126" s="233"/>
      <c r="C126" s="234"/>
      <c r="D126" s="235" t="s">
        <v>162</v>
      </c>
      <c r="E126" s="236" t="s">
        <v>22</v>
      </c>
      <c r="F126" s="237" t="s">
        <v>1758</v>
      </c>
      <c r="G126" s="234"/>
      <c r="H126" s="236" t="s">
        <v>22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AT126" s="243" t="s">
        <v>162</v>
      </c>
      <c r="AU126" s="243" t="s">
        <v>82</v>
      </c>
      <c r="AV126" s="11" t="s">
        <v>24</v>
      </c>
      <c r="AW126" s="11" t="s">
        <v>37</v>
      </c>
      <c r="AX126" s="11" t="s">
        <v>73</v>
      </c>
      <c r="AY126" s="243" t="s">
        <v>153</v>
      </c>
    </row>
    <row r="127" spans="2:51" s="11" customFormat="1" ht="13.5">
      <c r="B127" s="233"/>
      <c r="C127" s="234"/>
      <c r="D127" s="235" t="s">
        <v>162</v>
      </c>
      <c r="E127" s="236" t="s">
        <v>22</v>
      </c>
      <c r="F127" s="237" t="s">
        <v>170</v>
      </c>
      <c r="G127" s="234"/>
      <c r="H127" s="236" t="s">
        <v>22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162</v>
      </c>
      <c r="AU127" s="243" t="s">
        <v>82</v>
      </c>
      <c r="AV127" s="11" t="s">
        <v>24</v>
      </c>
      <c r="AW127" s="11" t="s">
        <v>37</v>
      </c>
      <c r="AX127" s="11" t="s">
        <v>73</v>
      </c>
      <c r="AY127" s="243" t="s">
        <v>153</v>
      </c>
    </row>
    <row r="128" spans="2:51" s="12" customFormat="1" ht="13.5">
      <c r="B128" s="244"/>
      <c r="C128" s="245"/>
      <c r="D128" s="235" t="s">
        <v>162</v>
      </c>
      <c r="E128" s="246" t="s">
        <v>22</v>
      </c>
      <c r="F128" s="247" t="s">
        <v>1754</v>
      </c>
      <c r="G128" s="245"/>
      <c r="H128" s="248">
        <v>36.95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AT128" s="254" t="s">
        <v>162</v>
      </c>
      <c r="AU128" s="254" t="s">
        <v>82</v>
      </c>
      <c r="AV128" s="12" t="s">
        <v>82</v>
      </c>
      <c r="AW128" s="12" t="s">
        <v>37</v>
      </c>
      <c r="AX128" s="12" t="s">
        <v>73</v>
      </c>
      <c r="AY128" s="254" t="s">
        <v>153</v>
      </c>
    </row>
    <row r="129" spans="2:51" s="12" customFormat="1" ht="13.5">
      <c r="B129" s="244"/>
      <c r="C129" s="245"/>
      <c r="D129" s="235" t="s">
        <v>162</v>
      </c>
      <c r="E129" s="246" t="s">
        <v>22</v>
      </c>
      <c r="F129" s="247" t="s">
        <v>1755</v>
      </c>
      <c r="G129" s="245"/>
      <c r="H129" s="248">
        <v>8.61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162</v>
      </c>
      <c r="AU129" s="254" t="s">
        <v>82</v>
      </c>
      <c r="AV129" s="12" t="s">
        <v>82</v>
      </c>
      <c r="AW129" s="12" t="s">
        <v>37</v>
      </c>
      <c r="AX129" s="12" t="s">
        <v>73</v>
      </c>
      <c r="AY129" s="254" t="s">
        <v>153</v>
      </c>
    </row>
    <row r="130" spans="2:51" s="13" customFormat="1" ht="13.5">
      <c r="B130" s="255"/>
      <c r="C130" s="256"/>
      <c r="D130" s="235" t="s">
        <v>162</v>
      </c>
      <c r="E130" s="257" t="s">
        <v>22</v>
      </c>
      <c r="F130" s="258" t="s">
        <v>172</v>
      </c>
      <c r="G130" s="256"/>
      <c r="H130" s="259">
        <v>45.56</v>
      </c>
      <c r="I130" s="260"/>
      <c r="J130" s="256"/>
      <c r="K130" s="256"/>
      <c r="L130" s="261"/>
      <c r="M130" s="262"/>
      <c r="N130" s="263"/>
      <c r="O130" s="263"/>
      <c r="P130" s="263"/>
      <c r="Q130" s="263"/>
      <c r="R130" s="263"/>
      <c r="S130" s="263"/>
      <c r="T130" s="264"/>
      <c r="AT130" s="265" t="s">
        <v>162</v>
      </c>
      <c r="AU130" s="265" t="s">
        <v>82</v>
      </c>
      <c r="AV130" s="13" t="s">
        <v>160</v>
      </c>
      <c r="AW130" s="13" t="s">
        <v>37</v>
      </c>
      <c r="AX130" s="13" t="s">
        <v>24</v>
      </c>
      <c r="AY130" s="265" t="s">
        <v>153</v>
      </c>
    </row>
    <row r="131" spans="2:65" s="1" customFormat="1" ht="16.5" customHeight="1">
      <c r="B131" s="46"/>
      <c r="C131" s="221" t="s">
        <v>180</v>
      </c>
      <c r="D131" s="221" t="s">
        <v>155</v>
      </c>
      <c r="E131" s="222" t="s">
        <v>185</v>
      </c>
      <c r="F131" s="223" t="s">
        <v>186</v>
      </c>
      <c r="G131" s="224" t="s">
        <v>187</v>
      </c>
      <c r="H131" s="225">
        <v>12.7</v>
      </c>
      <c r="I131" s="226"/>
      <c r="J131" s="227">
        <f>ROUND(I131*H131,2)</f>
        <v>0</v>
      </c>
      <c r="K131" s="223" t="s">
        <v>159</v>
      </c>
      <c r="L131" s="72"/>
      <c r="M131" s="228" t="s">
        <v>22</v>
      </c>
      <c r="N131" s="229" t="s">
        <v>44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0.205</v>
      </c>
      <c r="T131" s="231">
        <f>S131*H131</f>
        <v>2.6034999999999995</v>
      </c>
      <c r="AR131" s="24" t="s">
        <v>160</v>
      </c>
      <c r="AT131" s="24" t="s">
        <v>155</v>
      </c>
      <c r="AU131" s="24" t="s">
        <v>82</v>
      </c>
      <c r="AY131" s="24" t="s">
        <v>153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24</v>
      </c>
      <c r="BK131" s="232">
        <f>ROUND(I131*H131,2)</f>
        <v>0</v>
      </c>
      <c r="BL131" s="24" t="s">
        <v>160</v>
      </c>
      <c r="BM131" s="24" t="s">
        <v>1759</v>
      </c>
    </row>
    <row r="132" spans="2:51" s="11" customFormat="1" ht="13.5">
      <c r="B132" s="233"/>
      <c r="C132" s="234"/>
      <c r="D132" s="235" t="s">
        <v>162</v>
      </c>
      <c r="E132" s="236" t="s">
        <v>22</v>
      </c>
      <c r="F132" s="237" t="s">
        <v>1758</v>
      </c>
      <c r="G132" s="234"/>
      <c r="H132" s="236" t="s">
        <v>22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AT132" s="243" t="s">
        <v>162</v>
      </c>
      <c r="AU132" s="243" t="s">
        <v>82</v>
      </c>
      <c r="AV132" s="11" t="s">
        <v>24</v>
      </c>
      <c r="AW132" s="11" t="s">
        <v>37</v>
      </c>
      <c r="AX132" s="11" t="s">
        <v>73</v>
      </c>
      <c r="AY132" s="243" t="s">
        <v>153</v>
      </c>
    </row>
    <row r="133" spans="2:51" s="11" customFormat="1" ht="13.5">
      <c r="B133" s="233"/>
      <c r="C133" s="234"/>
      <c r="D133" s="235" t="s">
        <v>162</v>
      </c>
      <c r="E133" s="236" t="s">
        <v>22</v>
      </c>
      <c r="F133" s="237" t="s">
        <v>189</v>
      </c>
      <c r="G133" s="234"/>
      <c r="H133" s="236" t="s">
        <v>22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162</v>
      </c>
      <c r="AU133" s="243" t="s">
        <v>82</v>
      </c>
      <c r="AV133" s="11" t="s">
        <v>24</v>
      </c>
      <c r="AW133" s="11" t="s">
        <v>37</v>
      </c>
      <c r="AX133" s="11" t="s">
        <v>73</v>
      </c>
      <c r="AY133" s="243" t="s">
        <v>153</v>
      </c>
    </row>
    <row r="134" spans="2:51" s="12" customFormat="1" ht="13.5">
      <c r="B134" s="244"/>
      <c r="C134" s="245"/>
      <c r="D134" s="235" t="s">
        <v>162</v>
      </c>
      <c r="E134" s="246" t="s">
        <v>22</v>
      </c>
      <c r="F134" s="247" t="s">
        <v>1760</v>
      </c>
      <c r="G134" s="245"/>
      <c r="H134" s="248">
        <v>12.7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AT134" s="254" t="s">
        <v>162</v>
      </c>
      <c r="AU134" s="254" t="s">
        <v>82</v>
      </c>
      <c r="AV134" s="12" t="s">
        <v>82</v>
      </c>
      <c r="AW134" s="12" t="s">
        <v>37</v>
      </c>
      <c r="AX134" s="12" t="s">
        <v>24</v>
      </c>
      <c r="AY134" s="254" t="s">
        <v>153</v>
      </c>
    </row>
    <row r="135" spans="2:65" s="1" customFormat="1" ht="25.5" customHeight="1">
      <c r="B135" s="46"/>
      <c r="C135" s="221" t="s">
        <v>184</v>
      </c>
      <c r="D135" s="221" t="s">
        <v>155</v>
      </c>
      <c r="E135" s="222" t="s">
        <v>192</v>
      </c>
      <c r="F135" s="223" t="s">
        <v>193</v>
      </c>
      <c r="G135" s="224" t="s">
        <v>194</v>
      </c>
      <c r="H135" s="225">
        <v>41.22</v>
      </c>
      <c r="I135" s="226"/>
      <c r="J135" s="227">
        <f>ROUND(I135*H135,2)</f>
        <v>0</v>
      </c>
      <c r="K135" s="223" t="s">
        <v>159</v>
      </c>
      <c r="L135" s="72"/>
      <c r="M135" s="228" t="s">
        <v>22</v>
      </c>
      <c r="N135" s="229" t="s">
        <v>44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160</v>
      </c>
      <c r="AT135" s="24" t="s">
        <v>155</v>
      </c>
      <c r="AU135" s="24" t="s">
        <v>82</v>
      </c>
      <c r="AY135" s="24" t="s">
        <v>153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24</v>
      </c>
      <c r="BK135" s="232">
        <f>ROUND(I135*H135,2)</f>
        <v>0</v>
      </c>
      <c r="BL135" s="24" t="s">
        <v>160</v>
      </c>
      <c r="BM135" s="24" t="s">
        <v>1761</v>
      </c>
    </row>
    <row r="136" spans="2:51" s="11" customFormat="1" ht="13.5">
      <c r="B136" s="233"/>
      <c r="C136" s="234"/>
      <c r="D136" s="235" t="s">
        <v>162</v>
      </c>
      <c r="E136" s="236" t="s">
        <v>22</v>
      </c>
      <c r="F136" s="237" t="s">
        <v>1749</v>
      </c>
      <c r="G136" s="234"/>
      <c r="H136" s="236" t="s">
        <v>22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162</v>
      </c>
      <c r="AU136" s="243" t="s">
        <v>82</v>
      </c>
      <c r="AV136" s="11" t="s">
        <v>24</v>
      </c>
      <c r="AW136" s="11" t="s">
        <v>37</v>
      </c>
      <c r="AX136" s="11" t="s">
        <v>73</v>
      </c>
      <c r="AY136" s="243" t="s">
        <v>153</v>
      </c>
    </row>
    <row r="137" spans="2:51" s="11" customFormat="1" ht="13.5">
      <c r="B137" s="233"/>
      <c r="C137" s="234"/>
      <c r="D137" s="235" t="s">
        <v>162</v>
      </c>
      <c r="E137" s="236" t="s">
        <v>22</v>
      </c>
      <c r="F137" s="237" t="s">
        <v>197</v>
      </c>
      <c r="G137" s="234"/>
      <c r="H137" s="236" t="s">
        <v>22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162</v>
      </c>
      <c r="AU137" s="243" t="s">
        <v>82</v>
      </c>
      <c r="AV137" s="11" t="s">
        <v>24</v>
      </c>
      <c r="AW137" s="11" t="s">
        <v>37</v>
      </c>
      <c r="AX137" s="11" t="s">
        <v>73</v>
      </c>
      <c r="AY137" s="243" t="s">
        <v>153</v>
      </c>
    </row>
    <row r="138" spans="2:51" s="11" customFormat="1" ht="13.5">
      <c r="B138" s="233"/>
      <c r="C138" s="234"/>
      <c r="D138" s="235" t="s">
        <v>162</v>
      </c>
      <c r="E138" s="236" t="s">
        <v>22</v>
      </c>
      <c r="F138" s="237" t="s">
        <v>1199</v>
      </c>
      <c r="G138" s="234"/>
      <c r="H138" s="236" t="s">
        <v>22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162</v>
      </c>
      <c r="AU138" s="243" t="s">
        <v>82</v>
      </c>
      <c r="AV138" s="11" t="s">
        <v>24</v>
      </c>
      <c r="AW138" s="11" t="s">
        <v>37</v>
      </c>
      <c r="AX138" s="11" t="s">
        <v>73</v>
      </c>
      <c r="AY138" s="243" t="s">
        <v>153</v>
      </c>
    </row>
    <row r="139" spans="2:51" s="12" customFormat="1" ht="13.5">
      <c r="B139" s="244"/>
      <c r="C139" s="245"/>
      <c r="D139" s="235" t="s">
        <v>162</v>
      </c>
      <c r="E139" s="246" t="s">
        <v>22</v>
      </c>
      <c r="F139" s="247" t="s">
        <v>1762</v>
      </c>
      <c r="G139" s="245"/>
      <c r="H139" s="248">
        <v>19.65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162</v>
      </c>
      <c r="AU139" s="254" t="s">
        <v>82</v>
      </c>
      <c r="AV139" s="12" t="s">
        <v>82</v>
      </c>
      <c r="AW139" s="12" t="s">
        <v>37</v>
      </c>
      <c r="AX139" s="12" t="s">
        <v>73</v>
      </c>
      <c r="AY139" s="254" t="s">
        <v>153</v>
      </c>
    </row>
    <row r="140" spans="2:51" s="11" customFormat="1" ht="13.5">
      <c r="B140" s="233"/>
      <c r="C140" s="234"/>
      <c r="D140" s="235" t="s">
        <v>162</v>
      </c>
      <c r="E140" s="236" t="s">
        <v>22</v>
      </c>
      <c r="F140" s="237" t="s">
        <v>1203</v>
      </c>
      <c r="G140" s="234"/>
      <c r="H140" s="236" t="s">
        <v>22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162</v>
      </c>
      <c r="AU140" s="243" t="s">
        <v>82</v>
      </c>
      <c r="AV140" s="11" t="s">
        <v>24</v>
      </c>
      <c r="AW140" s="11" t="s">
        <v>37</v>
      </c>
      <c r="AX140" s="11" t="s">
        <v>73</v>
      </c>
      <c r="AY140" s="243" t="s">
        <v>153</v>
      </c>
    </row>
    <row r="141" spans="2:51" s="12" customFormat="1" ht="13.5">
      <c r="B141" s="244"/>
      <c r="C141" s="245"/>
      <c r="D141" s="235" t="s">
        <v>162</v>
      </c>
      <c r="E141" s="246" t="s">
        <v>22</v>
      </c>
      <c r="F141" s="247" t="s">
        <v>1763</v>
      </c>
      <c r="G141" s="245"/>
      <c r="H141" s="248">
        <v>18.165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AT141" s="254" t="s">
        <v>162</v>
      </c>
      <c r="AU141" s="254" t="s">
        <v>82</v>
      </c>
      <c r="AV141" s="12" t="s">
        <v>82</v>
      </c>
      <c r="AW141" s="12" t="s">
        <v>37</v>
      </c>
      <c r="AX141" s="12" t="s">
        <v>73</v>
      </c>
      <c r="AY141" s="254" t="s">
        <v>153</v>
      </c>
    </row>
    <row r="142" spans="2:51" s="11" customFormat="1" ht="13.5">
      <c r="B142" s="233"/>
      <c r="C142" s="234"/>
      <c r="D142" s="235" t="s">
        <v>162</v>
      </c>
      <c r="E142" s="236" t="s">
        <v>22</v>
      </c>
      <c r="F142" s="237" t="s">
        <v>1201</v>
      </c>
      <c r="G142" s="234"/>
      <c r="H142" s="236" t="s">
        <v>22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162</v>
      </c>
      <c r="AU142" s="243" t="s">
        <v>82</v>
      </c>
      <c r="AV142" s="11" t="s">
        <v>24</v>
      </c>
      <c r="AW142" s="11" t="s">
        <v>37</v>
      </c>
      <c r="AX142" s="11" t="s">
        <v>73</v>
      </c>
      <c r="AY142" s="243" t="s">
        <v>153</v>
      </c>
    </row>
    <row r="143" spans="2:51" s="12" customFormat="1" ht="13.5">
      <c r="B143" s="244"/>
      <c r="C143" s="245"/>
      <c r="D143" s="235" t="s">
        <v>162</v>
      </c>
      <c r="E143" s="246" t="s">
        <v>22</v>
      </c>
      <c r="F143" s="247" t="s">
        <v>1764</v>
      </c>
      <c r="G143" s="245"/>
      <c r="H143" s="248">
        <v>1.155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AT143" s="254" t="s">
        <v>162</v>
      </c>
      <c r="AU143" s="254" t="s">
        <v>82</v>
      </c>
      <c r="AV143" s="12" t="s">
        <v>82</v>
      </c>
      <c r="AW143" s="12" t="s">
        <v>37</v>
      </c>
      <c r="AX143" s="12" t="s">
        <v>73</v>
      </c>
      <c r="AY143" s="254" t="s">
        <v>153</v>
      </c>
    </row>
    <row r="144" spans="2:51" s="11" customFormat="1" ht="13.5">
      <c r="B144" s="233"/>
      <c r="C144" s="234"/>
      <c r="D144" s="235" t="s">
        <v>162</v>
      </c>
      <c r="E144" s="236" t="s">
        <v>22</v>
      </c>
      <c r="F144" s="237" t="s">
        <v>1226</v>
      </c>
      <c r="G144" s="234"/>
      <c r="H144" s="236" t="s">
        <v>22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162</v>
      </c>
      <c r="AU144" s="243" t="s">
        <v>82</v>
      </c>
      <c r="AV144" s="11" t="s">
        <v>24</v>
      </c>
      <c r="AW144" s="11" t="s">
        <v>37</v>
      </c>
      <c r="AX144" s="11" t="s">
        <v>73</v>
      </c>
      <c r="AY144" s="243" t="s">
        <v>153</v>
      </c>
    </row>
    <row r="145" spans="2:51" s="12" customFormat="1" ht="13.5">
      <c r="B145" s="244"/>
      <c r="C145" s="245"/>
      <c r="D145" s="235" t="s">
        <v>162</v>
      </c>
      <c r="E145" s="246" t="s">
        <v>22</v>
      </c>
      <c r="F145" s="247" t="s">
        <v>1765</v>
      </c>
      <c r="G145" s="245"/>
      <c r="H145" s="248">
        <v>2.25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162</v>
      </c>
      <c r="AU145" s="254" t="s">
        <v>82</v>
      </c>
      <c r="AV145" s="12" t="s">
        <v>82</v>
      </c>
      <c r="AW145" s="12" t="s">
        <v>37</v>
      </c>
      <c r="AX145" s="12" t="s">
        <v>73</v>
      </c>
      <c r="AY145" s="254" t="s">
        <v>153</v>
      </c>
    </row>
    <row r="146" spans="2:51" s="13" customFormat="1" ht="13.5">
      <c r="B146" s="255"/>
      <c r="C146" s="256"/>
      <c r="D146" s="235" t="s">
        <v>162</v>
      </c>
      <c r="E146" s="257" t="s">
        <v>22</v>
      </c>
      <c r="F146" s="258" t="s">
        <v>172</v>
      </c>
      <c r="G146" s="256"/>
      <c r="H146" s="259">
        <v>41.22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AT146" s="265" t="s">
        <v>162</v>
      </c>
      <c r="AU146" s="265" t="s">
        <v>82</v>
      </c>
      <c r="AV146" s="13" t="s">
        <v>160</v>
      </c>
      <c r="AW146" s="13" t="s">
        <v>37</v>
      </c>
      <c r="AX146" s="13" t="s">
        <v>24</v>
      </c>
      <c r="AY146" s="265" t="s">
        <v>153</v>
      </c>
    </row>
    <row r="147" spans="2:65" s="1" customFormat="1" ht="16.5" customHeight="1">
      <c r="B147" s="46"/>
      <c r="C147" s="221" t="s">
        <v>191</v>
      </c>
      <c r="D147" s="221" t="s">
        <v>155</v>
      </c>
      <c r="E147" s="222" t="s">
        <v>1766</v>
      </c>
      <c r="F147" s="223" t="s">
        <v>1767</v>
      </c>
      <c r="G147" s="224" t="s">
        <v>194</v>
      </c>
      <c r="H147" s="225">
        <v>0.64</v>
      </c>
      <c r="I147" s="226"/>
      <c r="J147" s="227">
        <f>ROUND(I147*H147,2)</f>
        <v>0</v>
      </c>
      <c r="K147" s="223" t="s">
        <v>159</v>
      </c>
      <c r="L147" s="72"/>
      <c r="M147" s="228" t="s">
        <v>22</v>
      </c>
      <c r="N147" s="229" t="s">
        <v>44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160</v>
      </c>
      <c r="AT147" s="24" t="s">
        <v>155</v>
      </c>
      <c r="AU147" s="24" t="s">
        <v>82</v>
      </c>
      <c r="AY147" s="24" t="s">
        <v>153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24</v>
      </c>
      <c r="BK147" s="232">
        <f>ROUND(I147*H147,2)</f>
        <v>0</v>
      </c>
      <c r="BL147" s="24" t="s">
        <v>160</v>
      </c>
      <c r="BM147" s="24" t="s">
        <v>1768</v>
      </c>
    </row>
    <row r="148" spans="2:51" s="11" customFormat="1" ht="13.5">
      <c r="B148" s="233"/>
      <c r="C148" s="234"/>
      <c r="D148" s="235" t="s">
        <v>162</v>
      </c>
      <c r="E148" s="236" t="s">
        <v>22</v>
      </c>
      <c r="F148" s="237" t="s">
        <v>1769</v>
      </c>
      <c r="G148" s="234"/>
      <c r="H148" s="236" t="s">
        <v>22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162</v>
      </c>
      <c r="AU148" s="243" t="s">
        <v>82</v>
      </c>
      <c r="AV148" s="11" t="s">
        <v>24</v>
      </c>
      <c r="AW148" s="11" t="s">
        <v>37</v>
      </c>
      <c r="AX148" s="11" t="s">
        <v>73</v>
      </c>
      <c r="AY148" s="243" t="s">
        <v>153</v>
      </c>
    </row>
    <row r="149" spans="2:51" s="11" customFormat="1" ht="13.5">
      <c r="B149" s="233"/>
      <c r="C149" s="234"/>
      <c r="D149" s="235" t="s">
        <v>162</v>
      </c>
      <c r="E149" s="236" t="s">
        <v>22</v>
      </c>
      <c r="F149" s="237" t="s">
        <v>1770</v>
      </c>
      <c r="G149" s="234"/>
      <c r="H149" s="236" t="s">
        <v>22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162</v>
      </c>
      <c r="AU149" s="243" t="s">
        <v>82</v>
      </c>
      <c r="AV149" s="11" t="s">
        <v>24</v>
      </c>
      <c r="AW149" s="11" t="s">
        <v>37</v>
      </c>
      <c r="AX149" s="11" t="s">
        <v>73</v>
      </c>
      <c r="AY149" s="243" t="s">
        <v>153</v>
      </c>
    </row>
    <row r="150" spans="2:51" s="12" customFormat="1" ht="13.5">
      <c r="B150" s="244"/>
      <c r="C150" s="245"/>
      <c r="D150" s="235" t="s">
        <v>162</v>
      </c>
      <c r="E150" s="246" t="s">
        <v>22</v>
      </c>
      <c r="F150" s="247" t="s">
        <v>1771</v>
      </c>
      <c r="G150" s="245"/>
      <c r="H150" s="248">
        <v>0.64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162</v>
      </c>
      <c r="AU150" s="254" t="s">
        <v>82</v>
      </c>
      <c r="AV150" s="12" t="s">
        <v>82</v>
      </c>
      <c r="AW150" s="12" t="s">
        <v>37</v>
      </c>
      <c r="AX150" s="12" t="s">
        <v>24</v>
      </c>
      <c r="AY150" s="254" t="s">
        <v>153</v>
      </c>
    </row>
    <row r="151" spans="2:65" s="1" customFormat="1" ht="16.5" customHeight="1">
      <c r="B151" s="46"/>
      <c r="C151" s="221" t="s">
        <v>199</v>
      </c>
      <c r="D151" s="221" t="s">
        <v>155</v>
      </c>
      <c r="E151" s="222" t="s">
        <v>200</v>
      </c>
      <c r="F151" s="223" t="s">
        <v>201</v>
      </c>
      <c r="G151" s="224" t="s">
        <v>194</v>
      </c>
      <c r="H151" s="225">
        <v>68.7</v>
      </c>
      <c r="I151" s="226"/>
      <c r="J151" s="227">
        <f>ROUND(I151*H151,2)</f>
        <v>0</v>
      </c>
      <c r="K151" s="223" t="s">
        <v>159</v>
      </c>
      <c r="L151" s="72"/>
      <c r="M151" s="228" t="s">
        <v>22</v>
      </c>
      <c r="N151" s="229" t="s">
        <v>44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160</v>
      </c>
      <c r="AT151" s="24" t="s">
        <v>155</v>
      </c>
      <c r="AU151" s="24" t="s">
        <v>82</v>
      </c>
      <c r="AY151" s="24" t="s">
        <v>153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24</v>
      </c>
      <c r="BK151" s="232">
        <f>ROUND(I151*H151,2)</f>
        <v>0</v>
      </c>
      <c r="BL151" s="24" t="s">
        <v>160</v>
      </c>
      <c r="BM151" s="24" t="s">
        <v>1772</v>
      </c>
    </row>
    <row r="152" spans="2:51" s="11" customFormat="1" ht="13.5">
      <c r="B152" s="233"/>
      <c r="C152" s="234"/>
      <c r="D152" s="235" t="s">
        <v>162</v>
      </c>
      <c r="E152" s="236" t="s">
        <v>22</v>
      </c>
      <c r="F152" s="237" t="s">
        <v>1749</v>
      </c>
      <c r="G152" s="234"/>
      <c r="H152" s="236" t="s">
        <v>22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162</v>
      </c>
      <c r="AU152" s="243" t="s">
        <v>82</v>
      </c>
      <c r="AV152" s="11" t="s">
        <v>24</v>
      </c>
      <c r="AW152" s="11" t="s">
        <v>37</v>
      </c>
      <c r="AX152" s="11" t="s">
        <v>73</v>
      </c>
      <c r="AY152" s="243" t="s">
        <v>153</v>
      </c>
    </row>
    <row r="153" spans="2:51" s="11" customFormat="1" ht="13.5">
      <c r="B153" s="233"/>
      <c r="C153" s="234"/>
      <c r="D153" s="235" t="s">
        <v>162</v>
      </c>
      <c r="E153" s="236" t="s">
        <v>22</v>
      </c>
      <c r="F153" s="237" t="s">
        <v>197</v>
      </c>
      <c r="G153" s="234"/>
      <c r="H153" s="236" t="s">
        <v>22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162</v>
      </c>
      <c r="AU153" s="243" t="s">
        <v>82</v>
      </c>
      <c r="AV153" s="11" t="s">
        <v>24</v>
      </c>
      <c r="AW153" s="11" t="s">
        <v>37</v>
      </c>
      <c r="AX153" s="11" t="s">
        <v>73</v>
      </c>
      <c r="AY153" s="243" t="s">
        <v>153</v>
      </c>
    </row>
    <row r="154" spans="2:51" s="11" customFormat="1" ht="13.5">
      <c r="B154" s="233"/>
      <c r="C154" s="234"/>
      <c r="D154" s="235" t="s">
        <v>162</v>
      </c>
      <c r="E154" s="236" t="s">
        <v>22</v>
      </c>
      <c r="F154" s="237" t="s">
        <v>1199</v>
      </c>
      <c r="G154" s="234"/>
      <c r="H154" s="236" t="s">
        <v>22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162</v>
      </c>
      <c r="AU154" s="243" t="s">
        <v>82</v>
      </c>
      <c r="AV154" s="11" t="s">
        <v>24</v>
      </c>
      <c r="AW154" s="11" t="s">
        <v>37</v>
      </c>
      <c r="AX154" s="11" t="s">
        <v>73</v>
      </c>
      <c r="AY154" s="243" t="s">
        <v>153</v>
      </c>
    </row>
    <row r="155" spans="2:51" s="12" customFormat="1" ht="13.5">
      <c r="B155" s="244"/>
      <c r="C155" s="245"/>
      <c r="D155" s="235" t="s">
        <v>162</v>
      </c>
      <c r="E155" s="246" t="s">
        <v>22</v>
      </c>
      <c r="F155" s="247" t="s">
        <v>1773</v>
      </c>
      <c r="G155" s="245"/>
      <c r="H155" s="248">
        <v>32.75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AT155" s="254" t="s">
        <v>162</v>
      </c>
      <c r="AU155" s="254" t="s">
        <v>82</v>
      </c>
      <c r="AV155" s="12" t="s">
        <v>82</v>
      </c>
      <c r="AW155" s="12" t="s">
        <v>37</v>
      </c>
      <c r="AX155" s="12" t="s">
        <v>73</v>
      </c>
      <c r="AY155" s="254" t="s">
        <v>153</v>
      </c>
    </row>
    <row r="156" spans="2:51" s="11" customFormat="1" ht="13.5">
      <c r="B156" s="233"/>
      <c r="C156" s="234"/>
      <c r="D156" s="235" t="s">
        <v>162</v>
      </c>
      <c r="E156" s="236" t="s">
        <v>22</v>
      </c>
      <c r="F156" s="237" t="s">
        <v>1203</v>
      </c>
      <c r="G156" s="234"/>
      <c r="H156" s="236" t="s">
        <v>22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162</v>
      </c>
      <c r="AU156" s="243" t="s">
        <v>82</v>
      </c>
      <c r="AV156" s="11" t="s">
        <v>24</v>
      </c>
      <c r="AW156" s="11" t="s">
        <v>37</v>
      </c>
      <c r="AX156" s="11" t="s">
        <v>73</v>
      </c>
      <c r="AY156" s="243" t="s">
        <v>153</v>
      </c>
    </row>
    <row r="157" spans="2:51" s="12" customFormat="1" ht="13.5">
      <c r="B157" s="244"/>
      <c r="C157" s="245"/>
      <c r="D157" s="235" t="s">
        <v>162</v>
      </c>
      <c r="E157" s="246" t="s">
        <v>22</v>
      </c>
      <c r="F157" s="247" t="s">
        <v>1774</v>
      </c>
      <c r="G157" s="245"/>
      <c r="H157" s="248">
        <v>30.275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AT157" s="254" t="s">
        <v>162</v>
      </c>
      <c r="AU157" s="254" t="s">
        <v>82</v>
      </c>
      <c r="AV157" s="12" t="s">
        <v>82</v>
      </c>
      <c r="AW157" s="12" t="s">
        <v>37</v>
      </c>
      <c r="AX157" s="12" t="s">
        <v>73</v>
      </c>
      <c r="AY157" s="254" t="s">
        <v>153</v>
      </c>
    </row>
    <row r="158" spans="2:51" s="11" customFormat="1" ht="13.5">
      <c r="B158" s="233"/>
      <c r="C158" s="234"/>
      <c r="D158" s="235" t="s">
        <v>162</v>
      </c>
      <c r="E158" s="236" t="s">
        <v>22</v>
      </c>
      <c r="F158" s="237" t="s">
        <v>1201</v>
      </c>
      <c r="G158" s="234"/>
      <c r="H158" s="236" t="s">
        <v>22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162</v>
      </c>
      <c r="AU158" s="243" t="s">
        <v>82</v>
      </c>
      <c r="AV158" s="11" t="s">
        <v>24</v>
      </c>
      <c r="AW158" s="11" t="s">
        <v>37</v>
      </c>
      <c r="AX158" s="11" t="s">
        <v>73</v>
      </c>
      <c r="AY158" s="243" t="s">
        <v>153</v>
      </c>
    </row>
    <row r="159" spans="2:51" s="12" customFormat="1" ht="13.5">
      <c r="B159" s="244"/>
      <c r="C159" s="245"/>
      <c r="D159" s="235" t="s">
        <v>162</v>
      </c>
      <c r="E159" s="246" t="s">
        <v>22</v>
      </c>
      <c r="F159" s="247" t="s">
        <v>1775</v>
      </c>
      <c r="G159" s="245"/>
      <c r="H159" s="248">
        <v>1.925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AT159" s="254" t="s">
        <v>162</v>
      </c>
      <c r="AU159" s="254" t="s">
        <v>82</v>
      </c>
      <c r="AV159" s="12" t="s">
        <v>82</v>
      </c>
      <c r="AW159" s="12" t="s">
        <v>37</v>
      </c>
      <c r="AX159" s="12" t="s">
        <v>73</v>
      </c>
      <c r="AY159" s="254" t="s">
        <v>153</v>
      </c>
    </row>
    <row r="160" spans="2:51" s="11" customFormat="1" ht="13.5">
      <c r="B160" s="233"/>
      <c r="C160" s="234"/>
      <c r="D160" s="235" t="s">
        <v>162</v>
      </c>
      <c r="E160" s="236" t="s">
        <v>22</v>
      </c>
      <c r="F160" s="237" t="s">
        <v>1226</v>
      </c>
      <c r="G160" s="234"/>
      <c r="H160" s="236" t="s">
        <v>22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162</v>
      </c>
      <c r="AU160" s="243" t="s">
        <v>82</v>
      </c>
      <c r="AV160" s="11" t="s">
        <v>24</v>
      </c>
      <c r="AW160" s="11" t="s">
        <v>37</v>
      </c>
      <c r="AX160" s="11" t="s">
        <v>73</v>
      </c>
      <c r="AY160" s="243" t="s">
        <v>153</v>
      </c>
    </row>
    <row r="161" spans="2:51" s="12" customFormat="1" ht="13.5">
      <c r="B161" s="244"/>
      <c r="C161" s="245"/>
      <c r="D161" s="235" t="s">
        <v>162</v>
      </c>
      <c r="E161" s="246" t="s">
        <v>22</v>
      </c>
      <c r="F161" s="247" t="s">
        <v>1776</v>
      </c>
      <c r="G161" s="245"/>
      <c r="H161" s="248">
        <v>3.75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AT161" s="254" t="s">
        <v>162</v>
      </c>
      <c r="AU161" s="254" t="s">
        <v>82</v>
      </c>
      <c r="AV161" s="12" t="s">
        <v>82</v>
      </c>
      <c r="AW161" s="12" t="s">
        <v>37</v>
      </c>
      <c r="AX161" s="12" t="s">
        <v>73</v>
      </c>
      <c r="AY161" s="254" t="s">
        <v>153</v>
      </c>
    </row>
    <row r="162" spans="2:51" s="13" customFormat="1" ht="13.5">
      <c r="B162" s="255"/>
      <c r="C162" s="256"/>
      <c r="D162" s="235" t="s">
        <v>162</v>
      </c>
      <c r="E162" s="257" t="s">
        <v>22</v>
      </c>
      <c r="F162" s="258" t="s">
        <v>172</v>
      </c>
      <c r="G162" s="256"/>
      <c r="H162" s="259">
        <v>68.7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AT162" s="265" t="s">
        <v>162</v>
      </c>
      <c r="AU162" s="265" t="s">
        <v>82</v>
      </c>
      <c r="AV162" s="13" t="s">
        <v>160</v>
      </c>
      <c r="AW162" s="13" t="s">
        <v>37</v>
      </c>
      <c r="AX162" s="13" t="s">
        <v>24</v>
      </c>
      <c r="AY162" s="265" t="s">
        <v>153</v>
      </c>
    </row>
    <row r="163" spans="2:65" s="1" customFormat="1" ht="16.5" customHeight="1">
      <c r="B163" s="46"/>
      <c r="C163" s="221" t="s">
        <v>204</v>
      </c>
      <c r="D163" s="221" t="s">
        <v>155</v>
      </c>
      <c r="E163" s="222" t="s">
        <v>209</v>
      </c>
      <c r="F163" s="223" t="s">
        <v>210</v>
      </c>
      <c r="G163" s="224" t="s">
        <v>194</v>
      </c>
      <c r="H163" s="225">
        <v>36.888</v>
      </c>
      <c r="I163" s="226"/>
      <c r="J163" s="227">
        <f>ROUND(I163*H163,2)</f>
        <v>0</v>
      </c>
      <c r="K163" s="223" t="s">
        <v>159</v>
      </c>
      <c r="L163" s="72"/>
      <c r="M163" s="228" t="s">
        <v>22</v>
      </c>
      <c r="N163" s="229" t="s">
        <v>44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160</v>
      </c>
      <c r="AT163" s="24" t="s">
        <v>155</v>
      </c>
      <c r="AU163" s="24" t="s">
        <v>82</v>
      </c>
      <c r="AY163" s="24" t="s">
        <v>153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24</v>
      </c>
      <c r="BK163" s="232">
        <f>ROUND(I163*H163,2)</f>
        <v>0</v>
      </c>
      <c r="BL163" s="24" t="s">
        <v>160</v>
      </c>
      <c r="BM163" s="24" t="s">
        <v>1777</v>
      </c>
    </row>
    <row r="164" spans="2:51" s="11" customFormat="1" ht="13.5">
      <c r="B164" s="233"/>
      <c r="C164" s="234"/>
      <c r="D164" s="235" t="s">
        <v>162</v>
      </c>
      <c r="E164" s="236" t="s">
        <v>22</v>
      </c>
      <c r="F164" s="237" t="s">
        <v>1778</v>
      </c>
      <c r="G164" s="234"/>
      <c r="H164" s="236" t="s">
        <v>22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162</v>
      </c>
      <c r="AU164" s="243" t="s">
        <v>82</v>
      </c>
      <c r="AV164" s="11" t="s">
        <v>24</v>
      </c>
      <c r="AW164" s="11" t="s">
        <v>37</v>
      </c>
      <c r="AX164" s="11" t="s">
        <v>73</v>
      </c>
      <c r="AY164" s="243" t="s">
        <v>153</v>
      </c>
    </row>
    <row r="165" spans="2:51" s="12" customFormat="1" ht="13.5">
      <c r="B165" s="244"/>
      <c r="C165" s="245"/>
      <c r="D165" s="235" t="s">
        <v>162</v>
      </c>
      <c r="E165" s="246" t="s">
        <v>22</v>
      </c>
      <c r="F165" s="247" t="s">
        <v>1779</v>
      </c>
      <c r="G165" s="245"/>
      <c r="H165" s="248">
        <v>17.688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AT165" s="254" t="s">
        <v>162</v>
      </c>
      <c r="AU165" s="254" t="s">
        <v>82</v>
      </c>
      <c r="AV165" s="12" t="s">
        <v>82</v>
      </c>
      <c r="AW165" s="12" t="s">
        <v>37</v>
      </c>
      <c r="AX165" s="12" t="s">
        <v>73</v>
      </c>
      <c r="AY165" s="254" t="s">
        <v>153</v>
      </c>
    </row>
    <row r="166" spans="2:51" s="11" customFormat="1" ht="13.5">
      <c r="B166" s="233"/>
      <c r="C166" s="234"/>
      <c r="D166" s="235" t="s">
        <v>162</v>
      </c>
      <c r="E166" s="236" t="s">
        <v>22</v>
      </c>
      <c r="F166" s="237" t="s">
        <v>1780</v>
      </c>
      <c r="G166" s="234"/>
      <c r="H166" s="236" t="s">
        <v>22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162</v>
      </c>
      <c r="AU166" s="243" t="s">
        <v>82</v>
      </c>
      <c r="AV166" s="11" t="s">
        <v>24</v>
      </c>
      <c r="AW166" s="11" t="s">
        <v>37</v>
      </c>
      <c r="AX166" s="11" t="s">
        <v>73</v>
      </c>
      <c r="AY166" s="243" t="s">
        <v>153</v>
      </c>
    </row>
    <row r="167" spans="2:51" s="12" customFormat="1" ht="13.5">
      <c r="B167" s="244"/>
      <c r="C167" s="245"/>
      <c r="D167" s="235" t="s">
        <v>162</v>
      </c>
      <c r="E167" s="246" t="s">
        <v>22</v>
      </c>
      <c r="F167" s="247" t="s">
        <v>1781</v>
      </c>
      <c r="G167" s="245"/>
      <c r="H167" s="248">
        <v>19.2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AT167" s="254" t="s">
        <v>162</v>
      </c>
      <c r="AU167" s="254" t="s">
        <v>82</v>
      </c>
      <c r="AV167" s="12" t="s">
        <v>82</v>
      </c>
      <c r="AW167" s="12" t="s">
        <v>37</v>
      </c>
      <c r="AX167" s="12" t="s">
        <v>73</v>
      </c>
      <c r="AY167" s="254" t="s">
        <v>153</v>
      </c>
    </row>
    <row r="168" spans="2:51" s="13" customFormat="1" ht="13.5">
      <c r="B168" s="255"/>
      <c r="C168" s="256"/>
      <c r="D168" s="235" t="s">
        <v>162</v>
      </c>
      <c r="E168" s="257" t="s">
        <v>22</v>
      </c>
      <c r="F168" s="258" t="s">
        <v>172</v>
      </c>
      <c r="G168" s="256"/>
      <c r="H168" s="259">
        <v>36.888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AT168" s="265" t="s">
        <v>162</v>
      </c>
      <c r="AU168" s="265" t="s">
        <v>82</v>
      </c>
      <c r="AV168" s="13" t="s">
        <v>160</v>
      </c>
      <c r="AW168" s="13" t="s">
        <v>37</v>
      </c>
      <c r="AX168" s="13" t="s">
        <v>24</v>
      </c>
      <c r="AY168" s="265" t="s">
        <v>153</v>
      </c>
    </row>
    <row r="169" spans="2:65" s="1" customFormat="1" ht="16.5" customHeight="1">
      <c r="B169" s="46"/>
      <c r="C169" s="221" t="s">
        <v>208</v>
      </c>
      <c r="D169" s="221" t="s">
        <v>155</v>
      </c>
      <c r="E169" s="222" t="s">
        <v>215</v>
      </c>
      <c r="F169" s="223" t="s">
        <v>216</v>
      </c>
      <c r="G169" s="224" t="s">
        <v>194</v>
      </c>
      <c r="H169" s="225">
        <v>73.03</v>
      </c>
      <c r="I169" s="226"/>
      <c r="J169" s="227">
        <f>ROUND(I169*H169,2)</f>
        <v>0</v>
      </c>
      <c r="K169" s="223" t="s">
        <v>159</v>
      </c>
      <c r="L169" s="72"/>
      <c r="M169" s="228" t="s">
        <v>22</v>
      </c>
      <c r="N169" s="229" t="s">
        <v>44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160</v>
      </c>
      <c r="AT169" s="24" t="s">
        <v>155</v>
      </c>
      <c r="AU169" s="24" t="s">
        <v>82</v>
      </c>
      <c r="AY169" s="24" t="s">
        <v>153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24</v>
      </c>
      <c r="BK169" s="232">
        <f>ROUND(I169*H169,2)</f>
        <v>0</v>
      </c>
      <c r="BL169" s="24" t="s">
        <v>160</v>
      </c>
      <c r="BM169" s="24" t="s">
        <v>1782</v>
      </c>
    </row>
    <row r="170" spans="2:51" s="11" customFormat="1" ht="13.5">
      <c r="B170" s="233"/>
      <c r="C170" s="234"/>
      <c r="D170" s="235" t="s">
        <v>162</v>
      </c>
      <c r="E170" s="236" t="s">
        <v>22</v>
      </c>
      <c r="F170" s="237" t="s">
        <v>1188</v>
      </c>
      <c r="G170" s="234"/>
      <c r="H170" s="236" t="s">
        <v>22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162</v>
      </c>
      <c r="AU170" s="243" t="s">
        <v>82</v>
      </c>
      <c r="AV170" s="11" t="s">
        <v>24</v>
      </c>
      <c r="AW170" s="11" t="s">
        <v>37</v>
      </c>
      <c r="AX170" s="11" t="s">
        <v>73</v>
      </c>
      <c r="AY170" s="243" t="s">
        <v>153</v>
      </c>
    </row>
    <row r="171" spans="2:51" s="12" customFormat="1" ht="13.5">
      <c r="B171" s="244"/>
      <c r="C171" s="245"/>
      <c r="D171" s="235" t="s">
        <v>162</v>
      </c>
      <c r="E171" s="246" t="s">
        <v>22</v>
      </c>
      <c r="F171" s="247" t="s">
        <v>1783</v>
      </c>
      <c r="G171" s="245"/>
      <c r="H171" s="248">
        <v>73.03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AT171" s="254" t="s">
        <v>162</v>
      </c>
      <c r="AU171" s="254" t="s">
        <v>82</v>
      </c>
      <c r="AV171" s="12" t="s">
        <v>82</v>
      </c>
      <c r="AW171" s="12" t="s">
        <v>37</v>
      </c>
      <c r="AX171" s="12" t="s">
        <v>24</v>
      </c>
      <c r="AY171" s="254" t="s">
        <v>153</v>
      </c>
    </row>
    <row r="172" spans="2:65" s="1" customFormat="1" ht="25.5" customHeight="1">
      <c r="B172" s="46"/>
      <c r="C172" s="221" t="s">
        <v>214</v>
      </c>
      <c r="D172" s="221" t="s">
        <v>155</v>
      </c>
      <c r="E172" s="222" t="s">
        <v>219</v>
      </c>
      <c r="F172" s="223" t="s">
        <v>220</v>
      </c>
      <c r="G172" s="224" t="s">
        <v>194</v>
      </c>
      <c r="H172" s="225">
        <v>365.15</v>
      </c>
      <c r="I172" s="226"/>
      <c r="J172" s="227">
        <f>ROUND(I172*H172,2)</f>
        <v>0</v>
      </c>
      <c r="K172" s="223" t="s">
        <v>159</v>
      </c>
      <c r="L172" s="72"/>
      <c r="M172" s="228" t="s">
        <v>22</v>
      </c>
      <c r="N172" s="229" t="s">
        <v>44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160</v>
      </c>
      <c r="AT172" s="24" t="s">
        <v>155</v>
      </c>
      <c r="AU172" s="24" t="s">
        <v>82</v>
      </c>
      <c r="AY172" s="24" t="s">
        <v>153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24</v>
      </c>
      <c r="BK172" s="232">
        <f>ROUND(I172*H172,2)</f>
        <v>0</v>
      </c>
      <c r="BL172" s="24" t="s">
        <v>160</v>
      </c>
      <c r="BM172" s="24" t="s">
        <v>1784</v>
      </c>
    </row>
    <row r="173" spans="2:51" s="12" customFormat="1" ht="13.5">
      <c r="B173" s="244"/>
      <c r="C173" s="245"/>
      <c r="D173" s="235" t="s">
        <v>162</v>
      </c>
      <c r="E173" s="246" t="s">
        <v>22</v>
      </c>
      <c r="F173" s="247" t="s">
        <v>1785</v>
      </c>
      <c r="G173" s="245"/>
      <c r="H173" s="248">
        <v>365.15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AT173" s="254" t="s">
        <v>162</v>
      </c>
      <c r="AU173" s="254" t="s">
        <v>82</v>
      </c>
      <c r="AV173" s="12" t="s">
        <v>82</v>
      </c>
      <c r="AW173" s="12" t="s">
        <v>37</v>
      </c>
      <c r="AX173" s="12" t="s">
        <v>24</v>
      </c>
      <c r="AY173" s="254" t="s">
        <v>153</v>
      </c>
    </row>
    <row r="174" spans="2:65" s="1" customFormat="1" ht="16.5" customHeight="1">
      <c r="B174" s="46"/>
      <c r="C174" s="221" t="s">
        <v>218</v>
      </c>
      <c r="D174" s="221" t="s">
        <v>155</v>
      </c>
      <c r="E174" s="222" t="s">
        <v>224</v>
      </c>
      <c r="F174" s="223" t="s">
        <v>225</v>
      </c>
      <c r="G174" s="224" t="s">
        <v>194</v>
      </c>
      <c r="H174" s="225">
        <v>109.92</v>
      </c>
      <c r="I174" s="226"/>
      <c r="J174" s="227">
        <f>ROUND(I174*H174,2)</f>
        <v>0</v>
      </c>
      <c r="K174" s="223" t="s">
        <v>159</v>
      </c>
      <c r="L174" s="72"/>
      <c r="M174" s="228" t="s">
        <v>22</v>
      </c>
      <c r="N174" s="229" t="s">
        <v>44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160</v>
      </c>
      <c r="AT174" s="24" t="s">
        <v>155</v>
      </c>
      <c r="AU174" s="24" t="s">
        <v>82</v>
      </c>
      <c r="AY174" s="24" t="s">
        <v>153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24</v>
      </c>
      <c r="BK174" s="232">
        <f>ROUND(I174*H174,2)</f>
        <v>0</v>
      </c>
      <c r="BL174" s="24" t="s">
        <v>160</v>
      </c>
      <c r="BM174" s="24" t="s">
        <v>1786</v>
      </c>
    </row>
    <row r="175" spans="2:51" s="12" customFormat="1" ht="13.5">
      <c r="B175" s="244"/>
      <c r="C175" s="245"/>
      <c r="D175" s="235" t="s">
        <v>162</v>
      </c>
      <c r="E175" s="246" t="s">
        <v>22</v>
      </c>
      <c r="F175" s="247" t="s">
        <v>1787</v>
      </c>
      <c r="G175" s="245"/>
      <c r="H175" s="248">
        <v>109.92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AT175" s="254" t="s">
        <v>162</v>
      </c>
      <c r="AU175" s="254" t="s">
        <v>82</v>
      </c>
      <c r="AV175" s="12" t="s">
        <v>82</v>
      </c>
      <c r="AW175" s="12" t="s">
        <v>37</v>
      </c>
      <c r="AX175" s="12" t="s">
        <v>24</v>
      </c>
      <c r="AY175" s="254" t="s">
        <v>153</v>
      </c>
    </row>
    <row r="176" spans="2:65" s="1" customFormat="1" ht="16.5" customHeight="1">
      <c r="B176" s="46"/>
      <c r="C176" s="221" t="s">
        <v>223</v>
      </c>
      <c r="D176" s="221" t="s">
        <v>155</v>
      </c>
      <c r="E176" s="222" t="s">
        <v>231</v>
      </c>
      <c r="F176" s="223" t="s">
        <v>232</v>
      </c>
      <c r="G176" s="224" t="s">
        <v>194</v>
      </c>
      <c r="H176" s="225">
        <v>92.23</v>
      </c>
      <c r="I176" s="226"/>
      <c r="J176" s="227">
        <f>ROUND(I176*H176,2)</f>
        <v>0</v>
      </c>
      <c r="K176" s="223" t="s">
        <v>159</v>
      </c>
      <c r="L176" s="72"/>
      <c r="M176" s="228" t="s">
        <v>22</v>
      </c>
      <c r="N176" s="229" t="s">
        <v>44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160</v>
      </c>
      <c r="AT176" s="24" t="s">
        <v>155</v>
      </c>
      <c r="AU176" s="24" t="s">
        <v>82</v>
      </c>
      <c r="AY176" s="24" t="s">
        <v>153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24</v>
      </c>
      <c r="BK176" s="232">
        <f>ROUND(I176*H176,2)</f>
        <v>0</v>
      </c>
      <c r="BL176" s="24" t="s">
        <v>160</v>
      </c>
      <c r="BM176" s="24" t="s">
        <v>1788</v>
      </c>
    </row>
    <row r="177" spans="2:65" s="1" customFormat="1" ht="16.5" customHeight="1">
      <c r="B177" s="46"/>
      <c r="C177" s="221" t="s">
        <v>230</v>
      </c>
      <c r="D177" s="221" t="s">
        <v>155</v>
      </c>
      <c r="E177" s="222" t="s">
        <v>234</v>
      </c>
      <c r="F177" s="223" t="s">
        <v>235</v>
      </c>
      <c r="G177" s="224" t="s">
        <v>236</v>
      </c>
      <c r="H177" s="225">
        <v>121.96</v>
      </c>
      <c r="I177" s="226"/>
      <c r="J177" s="227">
        <f>ROUND(I177*H177,2)</f>
        <v>0</v>
      </c>
      <c r="K177" s="223" t="s">
        <v>159</v>
      </c>
      <c r="L177" s="72"/>
      <c r="M177" s="228" t="s">
        <v>22</v>
      </c>
      <c r="N177" s="229" t="s">
        <v>44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160</v>
      </c>
      <c r="AT177" s="24" t="s">
        <v>155</v>
      </c>
      <c r="AU177" s="24" t="s">
        <v>82</v>
      </c>
      <c r="AY177" s="24" t="s">
        <v>153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24</v>
      </c>
      <c r="BK177" s="232">
        <f>ROUND(I177*H177,2)</f>
        <v>0</v>
      </c>
      <c r="BL177" s="24" t="s">
        <v>160</v>
      </c>
      <c r="BM177" s="24" t="s">
        <v>1789</v>
      </c>
    </row>
    <row r="178" spans="2:51" s="12" customFormat="1" ht="13.5">
      <c r="B178" s="244"/>
      <c r="C178" s="245"/>
      <c r="D178" s="235" t="s">
        <v>162</v>
      </c>
      <c r="E178" s="246" t="s">
        <v>22</v>
      </c>
      <c r="F178" s="247" t="s">
        <v>1790</v>
      </c>
      <c r="G178" s="245"/>
      <c r="H178" s="248">
        <v>121.96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AT178" s="254" t="s">
        <v>162</v>
      </c>
      <c r="AU178" s="254" t="s">
        <v>82</v>
      </c>
      <c r="AV178" s="12" t="s">
        <v>82</v>
      </c>
      <c r="AW178" s="12" t="s">
        <v>37</v>
      </c>
      <c r="AX178" s="12" t="s">
        <v>24</v>
      </c>
      <c r="AY178" s="254" t="s">
        <v>153</v>
      </c>
    </row>
    <row r="179" spans="2:65" s="1" customFormat="1" ht="16.5" customHeight="1">
      <c r="B179" s="46"/>
      <c r="C179" s="221" t="s">
        <v>10</v>
      </c>
      <c r="D179" s="221" t="s">
        <v>155</v>
      </c>
      <c r="E179" s="222" t="s">
        <v>1791</v>
      </c>
      <c r="F179" s="223" t="s">
        <v>1792</v>
      </c>
      <c r="G179" s="224" t="s">
        <v>194</v>
      </c>
      <c r="H179" s="225">
        <v>19.2</v>
      </c>
      <c r="I179" s="226"/>
      <c r="J179" s="227">
        <f>ROUND(I179*H179,2)</f>
        <v>0</v>
      </c>
      <c r="K179" s="223" t="s">
        <v>159</v>
      </c>
      <c r="L179" s="72"/>
      <c r="M179" s="228" t="s">
        <v>22</v>
      </c>
      <c r="N179" s="229" t="s">
        <v>44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160</v>
      </c>
      <c r="AT179" s="24" t="s">
        <v>155</v>
      </c>
      <c r="AU179" s="24" t="s">
        <v>82</v>
      </c>
      <c r="AY179" s="24" t="s">
        <v>153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24</v>
      </c>
      <c r="BK179" s="232">
        <f>ROUND(I179*H179,2)</f>
        <v>0</v>
      </c>
      <c r="BL179" s="24" t="s">
        <v>160</v>
      </c>
      <c r="BM179" s="24" t="s">
        <v>1793</v>
      </c>
    </row>
    <row r="180" spans="2:65" s="1" customFormat="1" ht="16.5" customHeight="1">
      <c r="B180" s="46"/>
      <c r="C180" s="221" t="s">
        <v>239</v>
      </c>
      <c r="D180" s="221" t="s">
        <v>155</v>
      </c>
      <c r="E180" s="222" t="s">
        <v>240</v>
      </c>
      <c r="F180" s="223" t="s">
        <v>241</v>
      </c>
      <c r="G180" s="224" t="s">
        <v>158</v>
      </c>
      <c r="H180" s="225">
        <v>117.92</v>
      </c>
      <c r="I180" s="226"/>
      <c r="J180" s="227">
        <f>ROUND(I180*H180,2)</f>
        <v>0</v>
      </c>
      <c r="K180" s="223" t="s">
        <v>22</v>
      </c>
      <c r="L180" s="72"/>
      <c r="M180" s="228" t="s">
        <v>22</v>
      </c>
      <c r="N180" s="229" t="s">
        <v>44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160</v>
      </c>
      <c r="AT180" s="24" t="s">
        <v>155</v>
      </c>
      <c r="AU180" s="24" t="s">
        <v>82</v>
      </c>
      <c r="AY180" s="24" t="s">
        <v>153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24</v>
      </c>
      <c r="BK180" s="232">
        <f>ROUND(I180*H180,2)</f>
        <v>0</v>
      </c>
      <c r="BL180" s="24" t="s">
        <v>160</v>
      </c>
      <c r="BM180" s="24" t="s">
        <v>1794</v>
      </c>
    </row>
    <row r="181" spans="2:65" s="1" customFormat="1" ht="16.5" customHeight="1">
      <c r="B181" s="46"/>
      <c r="C181" s="266" t="s">
        <v>245</v>
      </c>
      <c r="D181" s="266" t="s">
        <v>246</v>
      </c>
      <c r="E181" s="267" t="s">
        <v>247</v>
      </c>
      <c r="F181" s="268" t="s">
        <v>248</v>
      </c>
      <c r="G181" s="269" t="s">
        <v>249</v>
      </c>
      <c r="H181" s="270">
        <v>6</v>
      </c>
      <c r="I181" s="271"/>
      <c r="J181" s="272">
        <f>ROUND(I181*H181,2)</f>
        <v>0</v>
      </c>
      <c r="K181" s="268" t="s">
        <v>22</v>
      </c>
      <c r="L181" s="273"/>
      <c r="M181" s="274" t="s">
        <v>22</v>
      </c>
      <c r="N181" s="275" t="s">
        <v>44</v>
      </c>
      <c r="O181" s="47"/>
      <c r="P181" s="230">
        <f>O181*H181</f>
        <v>0</v>
      </c>
      <c r="Q181" s="230">
        <v>0.001</v>
      </c>
      <c r="R181" s="230">
        <f>Q181*H181</f>
        <v>0.006</v>
      </c>
      <c r="S181" s="230">
        <v>0</v>
      </c>
      <c r="T181" s="231">
        <f>S181*H181</f>
        <v>0</v>
      </c>
      <c r="AR181" s="24" t="s">
        <v>199</v>
      </c>
      <c r="AT181" s="24" t="s">
        <v>246</v>
      </c>
      <c r="AU181" s="24" t="s">
        <v>82</v>
      </c>
      <c r="AY181" s="24" t="s">
        <v>153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24</v>
      </c>
      <c r="BK181" s="232">
        <f>ROUND(I181*H181,2)</f>
        <v>0</v>
      </c>
      <c r="BL181" s="24" t="s">
        <v>160</v>
      </c>
      <c r="BM181" s="24" t="s">
        <v>1795</v>
      </c>
    </row>
    <row r="182" spans="2:65" s="1" customFormat="1" ht="16.5" customHeight="1">
      <c r="B182" s="46"/>
      <c r="C182" s="221" t="s">
        <v>251</v>
      </c>
      <c r="D182" s="221" t="s">
        <v>155</v>
      </c>
      <c r="E182" s="222" t="s">
        <v>252</v>
      </c>
      <c r="F182" s="223" t="s">
        <v>253</v>
      </c>
      <c r="G182" s="224" t="s">
        <v>158</v>
      </c>
      <c r="H182" s="225">
        <v>117.92</v>
      </c>
      <c r="I182" s="226"/>
      <c r="J182" s="227">
        <f>ROUND(I182*H182,2)</f>
        <v>0</v>
      </c>
      <c r="K182" s="223" t="s">
        <v>22</v>
      </c>
      <c r="L182" s="72"/>
      <c r="M182" s="228" t="s">
        <v>22</v>
      </c>
      <c r="N182" s="229" t="s">
        <v>44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160</v>
      </c>
      <c r="AT182" s="24" t="s">
        <v>155</v>
      </c>
      <c r="AU182" s="24" t="s">
        <v>82</v>
      </c>
      <c r="AY182" s="24" t="s">
        <v>153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24</v>
      </c>
      <c r="BK182" s="232">
        <f>ROUND(I182*H182,2)</f>
        <v>0</v>
      </c>
      <c r="BL182" s="24" t="s">
        <v>160</v>
      </c>
      <c r="BM182" s="24" t="s">
        <v>1796</v>
      </c>
    </row>
    <row r="183" spans="2:51" s="11" customFormat="1" ht="13.5">
      <c r="B183" s="233"/>
      <c r="C183" s="234"/>
      <c r="D183" s="235" t="s">
        <v>162</v>
      </c>
      <c r="E183" s="236" t="s">
        <v>22</v>
      </c>
      <c r="F183" s="237" t="s">
        <v>1222</v>
      </c>
      <c r="G183" s="234"/>
      <c r="H183" s="236" t="s">
        <v>22</v>
      </c>
      <c r="I183" s="238"/>
      <c r="J183" s="234"/>
      <c r="K183" s="234"/>
      <c r="L183" s="239"/>
      <c r="M183" s="240"/>
      <c r="N183" s="241"/>
      <c r="O183" s="241"/>
      <c r="P183" s="241"/>
      <c r="Q183" s="241"/>
      <c r="R183" s="241"/>
      <c r="S183" s="241"/>
      <c r="T183" s="242"/>
      <c r="AT183" s="243" t="s">
        <v>162</v>
      </c>
      <c r="AU183" s="243" t="s">
        <v>82</v>
      </c>
      <c r="AV183" s="11" t="s">
        <v>24</v>
      </c>
      <c r="AW183" s="11" t="s">
        <v>37</v>
      </c>
      <c r="AX183" s="11" t="s">
        <v>73</v>
      </c>
      <c r="AY183" s="243" t="s">
        <v>153</v>
      </c>
    </row>
    <row r="184" spans="2:51" s="11" customFormat="1" ht="13.5">
      <c r="B184" s="233"/>
      <c r="C184" s="234"/>
      <c r="D184" s="235" t="s">
        <v>162</v>
      </c>
      <c r="E184" s="236" t="s">
        <v>22</v>
      </c>
      <c r="F184" s="237" t="s">
        <v>1199</v>
      </c>
      <c r="G184" s="234"/>
      <c r="H184" s="236" t="s">
        <v>22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162</v>
      </c>
      <c r="AU184" s="243" t="s">
        <v>82</v>
      </c>
      <c r="AV184" s="11" t="s">
        <v>24</v>
      </c>
      <c r="AW184" s="11" t="s">
        <v>37</v>
      </c>
      <c r="AX184" s="11" t="s">
        <v>73</v>
      </c>
      <c r="AY184" s="243" t="s">
        <v>153</v>
      </c>
    </row>
    <row r="185" spans="2:51" s="12" customFormat="1" ht="13.5">
      <c r="B185" s="244"/>
      <c r="C185" s="245"/>
      <c r="D185" s="235" t="s">
        <v>162</v>
      </c>
      <c r="E185" s="246" t="s">
        <v>22</v>
      </c>
      <c r="F185" s="247" t="s">
        <v>1797</v>
      </c>
      <c r="G185" s="245"/>
      <c r="H185" s="248">
        <v>49.49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AT185" s="254" t="s">
        <v>162</v>
      </c>
      <c r="AU185" s="254" t="s">
        <v>82</v>
      </c>
      <c r="AV185" s="12" t="s">
        <v>82</v>
      </c>
      <c r="AW185" s="12" t="s">
        <v>37</v>
      </c>
      <c r="AX185" s="12" t="s">
        <v>73</v>
      </c>
      <c r="AY185" s="254" t="s">
        <v>153</v>
      </c>
    </row>
    <row r="186" spans="2:51" s="11" customFormat="1" ht="13.5">
      <c r="B186" s="233"/>
      <c r="C186" s="234"/>
      <c r="D186" s="235" t="s">
        <v>162</v>
      </c>
      <c r="E186" s="236" t="s">
        <v>22</v>
      </c>
      <c r="F186" s="237" t="s">
        <v>1203</v>
      </c>
      <c r="G186" s="234"/>
      <c r="H186" s="236" t="s">
        <v>22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162</v>
      </c>
      <c r="AU186" s="243" t="s">
        <v>82</v>
      </c>
      <c r="AV186" s="11" t="s">
        <v>24</v>
      </c>
      <c r="AW186" s="11" t="s">
        <v>37</v>
      </c>
      <c r="AX186" s="11" t="s">
        <v>73</v>
      </c>
      <c r="AY186" s="243" t="s">
        <v>153</v>
      </c>
    </row>
    <row r="187" spans="2:51" s="12" customFormat="1" ht="13.5">
      <c r="B187" s="244"/>
      <c r="C187" s="245"/>
      <c r="D187" s="235" t="s">
        <v>162</v>
      </c>
      <c r="E187" s="246" t="s">
        <v>22</v>
      </c>
      <c r="F187" s="247" t="s">
        <v>1798</v>
      </c>
      <c r="G187" s="245"/>
      <c r="H187" s="248">
        <v>38.13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AT187" s="254" t="s">
        <v>162</v>
      </c>
      <c r="AU187" s="254" t="s">
        <v>82</v>
      </c>
      <c r="AV187" s="12" t="s">
        <v>82</v>
      </c>
      <c r="AW187" s="12" t="s">
        <v>37</v>
      </c>
      <c r="AX187" s="12" t="s">
        <v>73</v>
      </c>
      <c r="AY187" s="254" t="s">
        <v>153</v>
      </c>
    </row>
    <row r="188" spans="2:51" s="11" customFormat="1" ht="13.5">
      <c r="B188" s="233"/>
      <c r="C188" s="234"/>
      <c r="D188" s="235" t="s">
        <v>162</v>
      </c>
      <c r="E188" s="236" t="s">
        <v>22</v>
      </c>
      <c r="F188" s="237" t="s">
        <v>1201</v>
      </c>
      <c r="G188" s="234"/>
      <c r="H188" s="236" t="s">
        <v>22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162</v>
      </c>
      <c r="AU188" s="243" t="s">
        <v>82</v>
      </c>
      <c r="AV188" s="11" t="s">
        <v>24</v>
      </c>
      <c r="AW188" s="11" t="s">
        <v>37</v>
      </c>
      <c r="AX188" s="11" t="s">
        <v>73</v>
      </c>
      <c r="AY188" s="243" t="s">
        <v>153</v>
      </c>
    </row>
    <row r="189" spans="2:51" s="12" customFormat="1" ht="13.5">
      <c r="B189" s="244"/>
      <c r="C189" s="245"/>
      <c r="D189" s="235" t="s">
        <v>162</v>
      </c>
      <c r="E189" s="246" t="s">
        <v>22</v>
      </c>
      <c r="F189" s="247" t="s">
        <v>1799</v>
      </c>
      <c r="G189" s="245"/>
      <c r="H189" s="248">
        <v>21.6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162</v>
      </c>
      <c r="AU189" s="254" t="s">
        <v>82</v>
      </c>
      <c r="AV189" s="12" t="s">
        <v>82</v>
      </c>
      <c r="AW189" s="12" t="s">
        <v>37</v>
      </c>
      <c r="AX189" s="12" t="s">
        <v>73</v>
      </c>
      <c r="AY189" s="254" t="s">
        <v>153</v>
      </c>
    </row>
    <row r="190" spans="2:51" s="11" customFormat="1" ht="13.5">
      <c r="B190" s="233"/>
      <c r="C190" s="234"/>
      <c r="D190" s="235" t="s">
        <v>162</v>
      </c>
      <c r="E190" s="236" t="s">
        <v>22</v>
      </c>
      <c r="F190" s="237" t="s">
        <v>1226</v>
      </c>
      <c r="G190" s="234"/>
      <c r="H190" s="236" t="s">
        <v>22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162</v>
      </c>
      <c r="AU190" s="243" t="s">
        <v>82</v>
      </c>
      <c r="AV190" s="11" t="s">
        <v>24</v>
      </c>
      <c r="AW190" s="11" t="s">
        <v>37</v>
      </c>
      <c r="AX190" s="11" t="s">
        <v>73</v>
      </c>
      <c r="AY190" s="243" t="s">
        <v>153</v>
      </c>
    </row>
    <row r="191" spans="2:51" s="12" customFormat="1" ht="13.5">
      <c r="B191" s="244"/>
      <c r="C191" s="245"/>
      <c r="D191" s="235" t="s">
        <v>162</v>
      </c>
      <c r="E191" s="246" t="s">
        <v>22</v>
      </c>
      <c r="F191" s="247" t="s">
        <v>1800</v>
      </c>
      <c r="G191" s="245"/>
      <c r="H191" s="248">
        <v>8.7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AT191" s="254" t="s">
        <v>162</v>
      </c>
      <c r="AU191" s="254" t="s">
        <v>82</v>
      </c>
      <c r="AV191" s="12" t="s">
        <v>82</v>
      </c>
      <c r="AW191" s="12" t="s">
        <v>37</v>
      </c>
      <c r="AX191" s="12" t="s">
        <v>73</v>
      </c>
      <c r="AY191" s="254" t="s">
        <v>153</v>
      </c>
    </row>
    <row r="192" spans="2:51" s="13" customFormat="1" ht="13.5">
      <c r="B192" s="255"/>
      <c r="C192" s="256"/>
      <c r="D192" s="235" t="s">
        <v>162</v>
      </c>
      <c r="E192" s="257" t="s">
        <v>22</v>
      </c>
      <c r="F192" s="258" t="s">
        <v>172</v>
      </c>
      <c r="G192" s="256"/>
      <c r="H192" s="259">
        <v>117.92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AT192" s="265" t="s">
        <v>162</v>
      </c>
      <c r="AU192" s="265" t="s">
        <v>82</v>
      </c>
      <c r="AV192" s="13" t="s">
        <v>160</v>
      </c>
      <c r="AW192" s="13" t="s">
        <v>37</v>
      </c>
      <c r="AX192" s="13" t="s">
        <v>24</v>
      </c>
      <c r="AY192" s="265" t="s">
        <v>153</v>
      </c>
    </row>
    <row r="193" spans="2:63" s="10" customFormat="1" ht="29.85" customHeight="1">
      <c r="B193" s="205"/>
      <c r="C193" s="206"/>
      <c r="D193" s="207" t="s">
        <v>72</v>
      </c>
      <c r="E193" s="219" t="s">
        <v>173</v>
      </c>
      <c r="F193" s="219" t="s">
        <v>266</v>
      </c>
      <c r="G193" s="206"/>
      <c r="H193" s="206"/>
      <c r="I193" s="209"/>
      <c r="J193" s="220">
        <f>BK193</f>
        <v>0</v>
      </c>
      <c r="K193" s="206"/>
      <c r="L193" s="211"/>
      <c r="M193" s="212"/>
      <c r="N193" s="213"/>
      <c r="O193" s="213"/>
      <c r="P193" s="214">
        <f>SUM(P194:P205)</f>
        <v>0</v>
      </c>
      <c r="Q193" s="213"/>
      <c r="R193" s="214">
        <f>SUM(R194:R205)</f>
        <v>6.8028165</v>
      </c>
      <c r="S193" s="213"/>
      <c r="T193" s="215">
        <f>SUM(T194:T205)</f>
        <v>0</v>
      </c>
      <c r="AR193" s="216" t="s">
        <v>24</v>
      </c>
      <c r="AT193" s="217" t="s">
        <v>72</v>
      </c>
      <c r="AU193" s="217" t="s">
        <v>24</v>
      </c>
      <c r="AY193" s="216" t="s">
        <v>153</v>
      </c>
      <c r="BK193" s="218">
        <f>SUM(BK194:BK205)</f>
        <v>0</v>
      </c>
    </row>
    <row r="194" spans="2:65" s="1" customFormat="1" ht="16.5" customHeight="1">
      <c r="B194" s="46"/>
      <c r="C194" s="221" t="s">
        <v>255</v>
      </c>
      <c r="D194" s="221" t="s">
        <v>155</v>
      </c>
      <c r="E194" s="222" t="s">
        <v>1801</v>
      </c>
      <c r="F194" s="223" t="s">
        <v>1802</v>
      </c>
      <c r="G194" s="224" t="s">
        <v>158</v>
      </c>
      <c r="H194" s="225">
        <v>4.725</v>
      </c>
      <c r="I194" s="226"/>
      <c r="J194" s="227">
        <f>ROUND(I194*H194,2)</f>
        <v>0</v>
      </c>
      <c r="K194" s="223" t="s">
        <v>159</v>
      </c>
      <c r="L194" s="72"/>
      <c r="M194" s="228" t="s">
        <v>22</v>
      </c>
      <c r="N194" s="229" t="s">
        <v>44</v>
      </c>
      <c r="O194" s="47"/>
      <c r="P194" s="230">
        <f>O194*H194</f>
        <v>0</v>
      </c>
      <c r="Q194" s="230">
        <v>0.11576</v>
      </c>
      <c r="R194" s="230">
        <f>Q194*H194</f>
        <v>0.546966</v>
      </c>
      <c r="S194" s="230">
        <v>0</v>
      </c>
      <c r="T194" s="231">
        <f>S194*H194</f>
        <v>0</v>
      </c>
      <c r="AR194" s="24" t="s">
        <v>160</v>
      </c>
      <c r="AT194" s="24" t="s">
        <v>155</v>
      </c>
      <c r="AU194" s="24" t="s">
        <v>82</v>
      </c>
      <c r="AY194" s="24" t="s">
        <v>153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24</v>
      </c>
      <c r="BK194" s="232">
        <f>ROUND(I194*H194,2)</f>
        <v>0</v>
      </c>
      <c r="BL194" s="24" t="s">
        <v>160</v>
      </c>
      <c r="BM194" s="24" t="s">
        <v>1803</v>
      </c>
    </row>
    <row r="195" spans="2:51" s="11" customFormat="1" ht="13.5">
      <c r="B195" s="233"/>
      <c r="C195" s="234"/>
      <c r="D195" s="235" t="s">
        <v>162</v>
      </c>
      <c r="E195" s="236" t="s">
        <v>22</v>
      </c>
      <c r="F195" s="237" t="s">
        <v>1804</v>
      </c>
      <c r="G195" s="234"/>
      <c r="H195" s="236" t="s">
        <v>22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162</v>
      </c>
      <c r="AU195" s="243" t="s">
        <v>82</v>
      </c>
      <c r="AV195" s="11" t="s">
        <v>24</v>
      </c>
      <c r="AW195" s="11" t="s">
        <v>37</v>
      </c>
      <c r="AX195" s="11" t="s">
        <v>73</v>
      </c>
      <c r="AY195" s="243" t="s">
        <v>153</v>
      </c>
    </row>
    <row r="196" spans="2:51" s="11" customFormat="1" ht="13.5">
      <c r="B196" s="233"/>
      <c r="C196" s="234"/>
      <c r="D196" s="235" t="s">
        <v>162</v>
      </c>
      <c r="E196" s="236" t="s">
        <v>22</v>
      </c>
      <c r="F196" s="237" t="s">
        <v>1805</v>
      </c>
      <c r="G196" s="234"/>
      <c r="H196" s="236" t="s">
        <v>22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162</v>
      </c>
      <c r="AU196" s="243" t="s">
        <v>82</v>
      </c>
      <c r="AV196" s="11" t="s">
        <v>24</v>
      </c>
      <c r="AW196" s="11" t="s">
        <v>37</v>
      </c>
      <c r="AX196" s="11" t="s">
        <v>73</v>
      </c>
      <c r="AY196" s="243" t="s">
        <v>153</v>
      </c>
    </row>
    <row r="197" spans="2:51" s="12" customFormat="1" ht="13.5">
      <c r="B197" s="244"/>
      <c r="C197" s="245"/>
      <c r="D197" s="235" t="s">
        <v>162</v>
      </c>
      <c r="E197" s="246" t="s">
        <v>22</v>
      </c>
      <c r="F197" s="247" t="s">
        <v>1806</v>
      </c>
      <c r="G197" s="245"/>
      <c r="H197" s="248">
        <v>4.725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162</v>
      </c>
      <c r="AU197" s="254" t="s">
        <v>82</v>
      </c>
      <c r="AV197" s="12" t="s">
        <v>82</v>
      </c>
      <c r="AW197" s="12" t="s">
        <v>37</v>
      </c>
      <c r="AX197" s="12" t="s">
        <v>24</v>
      </c>
      <c r="AY197" s="254" t="s">
        <v>153</v>
      </c>
    </row>
    <row r="198" spans="2:65" s="1" customFormat="1" ht="25.5" customHeight="1">
      <c r="B198" s="46"/>
      <c r="C198" s="221" t="s">
        <v>259</v>
      </c>
      <c r="D198" s="221" t="s">
        <v>155</v>
      </c>
      <c r="E198" s="222" t="s">
        <v>1807</v>
      </c>
      <c r="F198" s="223" t="s">
        <v>1808</v>
      </c>
      <c r="G198" s="224" t="s">
        <v>158</v>
      </c>
      <c r="H198" s="225">
        <v>1.05</v>
      </c>
      <c r="I198" s="226"/>
      <c r="J198" s="227">
        <f>ROUND(I198*H198,2)</f>
        <v>0</v>
      </c>
      <c r="K198" s="223" t="s">
        <v>159</v>
      </c>
      <c r="L198" s="72"/>
      <c r="M198" s="228" t="s">
        <v>22</v>
      </c>
      <c r="N198" s="229" t="s">
        <v>44</v>
      </c>
      <c r="O198" s="47"/>
      <c r="P198" s="230">
        <f>O198*H198</f>
        <v>0</v>
      </c>
      <c r="Q198" s="230">
        <v>0.14994</v>
      </c>
      <c r="R198" s="230">
        <f>Q198*H198</f>
        <v>0.157437</v>
      </c>
      <c r="S198" s="230">
        <v>0</v>
      </c>
      <c r="T198" s="231">
        <f>S198*H198</f>
        <v>0</v>
      </c>
      <c r="AR198" s="24" t="s">
        <v>160</v>
      </c>
      <c r="AT198" s="24" t="s">
        <v>155</v>
      </c>
      <c r="AU198" s="24" t="s">
        <v>82</v>
      </c>
      <c r="AY198" s="24" t="s">
        <v>153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4" t="s">
        <v>24</v>
      </c>
      <c r="BK198" s="232">
        <f>ROUND(I198*H198,2)</f>
        <v>0</v>
      </c>
      <c r="BL198" s="24" t="s">
        <v>160</v>
      </c>
      <c r="BM198" s="24" t="s">
        <v>1809</v>
      </c>
    </row>
    <row r="199" spans="2:51" s="12" customFormat="1" ht="13.5">
      <c r="B199" s="244"/>
      <c r="C199" s="245"/>
      <c r="D199" s="235" t="s">
        <v>162</v>
      </c>
      <c r="E199" s="246" t="s">
        <v>22</v>
      </c>
      <c r="F199" s="247" t="s">
        <v>1810</v>
      </c>
      <c r="G199" s="245"/>
      <c r="H199" s="248">
        <v>1.05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AT199" s="254" t="s">
        <v>162</v>
      </c>
      <c r="AU199" s="254" t="s">
        <v>82</v>
      </c>
      <c r="AV199" s="12" t="s">
        <v>82</v>
      </c>
      <c r="AW199" s="12" t="s">
        <v>37</v>
      </c>
      <c r="AX199" s="12" t="s">
        <v>24</v>
      </c>
      <c r="AY199" s="254" t="s">
        <v>153</v>
      </c>
    </row>
    <row r="200" spans="2:65" s="1" customFormat="1" ht="25.5" customHeight="1">
      <c r="B200" s="46"/>
      <c r="C200" s="221" t="s">
        <v>9</v>
      </c>
      <c r="D200" s="221" t="s">
        <v>155</v>
      </c>
      <c r="E200" s="222" t="s">
        <v>1811</v>
      </c>
      <c r="F200" s="223" t="s">
        <v>1812</v>
      </c>
      <c r="G200" s="224" t="s">
        <v>158</v>
      </c>
      <c r="H200" s="225">
        <v>1.05</v>
      </c>
      <c r="I200" s="226"/>
      <c r="J200" s="227">
        <f>ROUND(I200*H200,2)</f>
        <v>0</v>
      </c>
      <c r="K200" s="223" t="s">
        <v>159</v>
      </c>
      <c r="L200" s="72"/>
      <c r="M200" s="228" t="s">
        <v>22</v>
      </c>
      <c r="N200" s="229" t="s">
        <v>44</v>
      </c>
      <c r="O200" s="47"/>
      <c r="P200" s="230">
        <f>O200*H200</f>
        <v>0</v>
      </c>
      <c r="Q200" s="230">
        <v>0.17517</v>
      </c>
      <c r="R200" s="230">
        <f>Q200*H200</f>
        <v>0.1839285</v>
      </c>
      <c r="S200" s="230">
        <v>0</v>
      </c>
      <c r="T200" s="231">
        <f>S200*H200</f>
        <v>0</v>
      </c>
      <c r="AR200" s="24" t="s">
        <v>160</v>
      </c>
      <c r="AT200" s="24" t="s">
        <v>155</v>
      </c>
      <c r="AU200" s="24" t="s">
        <v>82</v>
      </c>
      <c r="AY200" s="24" t="s">
        <v>153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24</v>
      </c>
      <c r="BK200" s="232">
        <f>ROUND(I200*H200,2)</f>
        <v>0</v>
      </c>
      <c r="BL200" s="24" t="s">
        <v>160</v>
      </c>
      <c r="BM200" s="24" t="s">
        <v>1813</v>
      </c>
    </row>
    <row r="201" spans="2:51" s="12" customFormat="1" ht="13.5">
      <c r="B201" s="244"/>
      <c r="C201" s="245"/>
      <c r="D201" s="235" t="s">
        <v>162</v>
      </c>
      <c r="E201" s="246" t="s">
        <v>22</v>
      </c>
      <c r="F201" s="247" t="s">
        <v>1810</v>
      </c>
      <c r="G201" s="245"/>
      <c r="H201" s="248">
        <v>1.05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162</v>
      </c>
      <c r="AU201" s="254" t="s">
        <v>82</v>
      </c>
      <c r="AV201" s="12" t="s">
        <v>82</v>
      </c>
      <c r="AW201" s="12" t="s">
        <v>37</v>
      </c>
      <c r="AX201" s="12" t="s">
        <v>24</v>
      </c>
      <c r="AY201" s="254" t="s">
        <v>153</v>
      </c>
    </row>
    <row r="202" spans="2:65" s="1" customFormat="1" ht="25.5" customHeight="1">
      <c r="B202" s="46"/>
      <c r="C202" s="221" t="s">
        <v>267</v>
      </c>
      <c r="D202" s="221" t="s">
        <v>155</v>
      </c>
      <c r="E202" s="222" t="s">
        <v>294</v>
      </c>
      <c r="F202" s="223" t="s">
        <v>295</v>
      </c>
      <c r="G202" s="224" t="s">
        <v>158</v>
      </c>
      <c r="H202" s="225">
        <v>56.75</v>
      </c>
      <c r="I202" s="226"/>
      <c r="J202" s="227">
        <f>ROUND(I202*H202,2)</f>
        <v>0</v>
      </c>
      <c r="K202" s="223" t="s">
        <v>159</v>
      </c>
      <c r="L202" s="72"/>
      <c r="M202" s="228" t="s">
        <v>22</v>
      </c>
      <c r="N202" s="229" t="s">
        <v>44</v>
      </c>
      <c r="O202" s="47"/>
      <c r="P202" s="230">
        <f>O202*H202</f>
        <v>0</v>
      </c>
      <c r="Q202" s="230">
        <v>0.10422</v>
      </c>
      <c r="R202" s="230">
        <f>Q202*H202</f>
        <v>5.914485</v>
      </c>
      <c r="S202" s="230">
        <v>0</v>
      </c>
      <c r="T202" s="231">
        <f>S202*H202</f>
        <v>0</v>
      </c>
      <c r="AR202" s="24" t="s">
        <v>160</v>
      </c>
      <c r="AT202" s="24" t="s">
        <v>155</v>
      </c>
      <c r="AU202" s="24" t="s">
        <v>82</v>
      </c>
      <c r="AY202" s="24" t="s">
        <v>153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24</v>
      </c>
      <c r="BK202" s="232">
        <f>ROUND(I202*H202,2)</f>
        <v>0</v>
      </c>
      <c r="BL202" s="24" t="s">
        <v>160</v>
      </c>
      <c r="BM202" s="24" t="s">
        <v>1814</v>
      </c>
    </row>
    <row r="203" spans="2:51" s="12" customFormat="1" ht="13.5">
      <c r="B203" s="244"/>
      <c r="C203" s="245"/>
      <c r="D203" s="235" t="s">
        <v>162</v>
      </c>
      <c r="E203" s="246" t="s">
        <v>22</v>
      </c>
      <c r="F203" s="247" t="s">
        <v>1815</v>
      </c>
      <c r="G203" s="245"/>
      <c r="H203" s="248">
        <v>56.75</v>
      </c>
      <c r="I203" s="249"/>
      <c r="J203" s="245"/>
      <c r="K203" s="245"/>
      <c r="L203" s="250"/>
      <c r="M203" s="251"/>
      <c r="N203" s="252"/>
      <c r="O203" s="252"/>
      <c r="P203" s="252"/>
      <c r="Q203" s="252"/>
      <c r="R203" s="252"/>
      <c r="S203" s="252"/>
      <c r="T203" s="253"/>
      <c r="AT203" s="254" t="s">
        <v>162</v>
      </c>
      <c r="AU203" s="254" t="s">
        <v>82</v>
      </c>
      <c r="AV203" s="12" t="s">
        <v>82</v>
      </c>
      <c r="AW203" s="12" t="s">
        <v>37</v>
      </c>
      <c r="AX203" s="12" t="s">
        <v>24</v>
      </c>
      <c r="AY203" s="254" t="s">
        <v>153</v>
      </c>
    </row>
    <row r="204" spans="2:65" s="1" customFormat="1" ht="16.5" customHeight="1">
      <c r="B204" s="46"/>
      <c r="C204" s="221" t="s">
        <v>271</v>
      </c>
      <c r="D204" s="221" t="s">
        <v>155</v>
      </c>
      <c r="E204" s="222" t="s">
        <v>305</v>
      </c>
      <c r="F204" s="223" t="s">
        <v>306</v>
      </c>
      <c r="G204" s="224" t="s">
        <v>246</v>
      </c>
      <c r="H204" s="225">
        <v>113.5</v>
      </c>
      <c r="I204" s="226"/>
      <c r="J204" s="227">
        <f>ROUND(I204*H204,2)</f>
        <v>0</v>
      </c>
      <c r="K204" s="223" t="s">
        <v>22</v>
      </c>
      <c r="L204" s="72"/>
      <c r="M204" s="228" t="s">
        <v>22</v>
      </c>
      <c r="N204" s="229" t="s">
        <v>44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160</v>
      </c>
      <c r="AT204" s="24" t="s">
        <v>155</v>
      </c>
      <c r="AU204" s="24" t="s">
        <v>82</v>
      </c>
      <c r="AY204" s="24" t="s">
        <v>153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24</v>
      </c>
      <c r="BK204" s="232">
        <f>ROUND(I204*H204,2)</f>
        <v>0</v>
      </c>
      <c r="BL204" s="24" t="s">
        <v>160</v>
      </c>
      <c r="BM204" s="24" t="s">
        <v>1816</v>
      </c>
    </row>
    <row r="205" spans="2:51" s="12" customFormat="1" ht="13.5">
      <c r="B205" s="244"/>
      <c r="C205" s="245"/>
      <c r="D205" s="235" t="s">
        <v>162</v>
      </c>
      <c r="E205" s="246" t="s">
        <v>22</v>
      </c>
      <c r="F205" s="247" t="s">
        <v>1817</v>
      </c>
      <c r="G205" s="245"/>
      <c r="H205" s="248">
        <v>113.5</v>
      </c>
      <c r="I205" s="249"/>
      <c r="J205" s="245"/>
      <c r="K205" s="245"/>
      <c r="L205" s="250"/>
      <c r="M205" s="251"/>
      <c r="N205" s="252"/>
      <c r="O205" s="252"/>
      <c r="P205" s="252"/>
      <c r="Q205" s="252"/>
      <c r="R205" s="252"/>
      <c r="S205" s="252"/>
      <c r="T205" s="253"/>
      <c r="AT205" s="254" t="s">
        <v>162</v>
      </c>
      <c r="AU205" s="254" t="s">
        <v>82</v>
      </c>
      <c r="AV205" s="12" t="s">
        <v>82</v>
      </c>
      <c r="AW205" s="12" t="s">
        <v>37</v>
      </c>
      <c r="AX205" s="12" t="s">
        <v>24</v>
      </c>
      <c r="AY205" s="254" t="s">
        <v>153</v>
      </c>
    </row>
    <row r="206" spans="2:63" s="10" customFormat="1" ht="29.85" customHeight="1">
      <c r="B206" s="205"/>
      <c r="C206" s="206"/>
      <c r="D206" s="207" t="s">
        <v>72</v>
      </c>
      <c r="E206" s="219" t="s">
        <v>160</v>
      </c>
      <c r="F206" s="219" t="s">
        <v>309</v>
      </c>
      <c r="G206" s="206"/>
      <c r="H206" s="206"/>
      <c r="I206" s="209"/>
      <c r="J206" s="220">
        <f>BK206</f>
        <v>0</v>
      </c>
      <c r="K206" s="206"/>
      <c r="L206" s="211"/>
      <c r="M206" s="212"/>
      <c r="N206" s="213"/>
      <c r="O206" s="213"/>
      <c r="P206" s="214">
        <f>SUM(P207:P213)</f>
        <v>0</v>
      </c>
      <c r="Q206" s="213"/>
      <c r="R206" s="214">
        <f>SUM(R207:R213)</f>
        <v>13.3446491</v>
      </c>
      <c r="S206" s="213"/>
      <c r="T206" s="215">
        <f>SUM(T207:T213)</f>
        <v>0</v>
      </c>
      <c r="AR206" s="216" t="s">
        <v>24</v>
      </c>
      <c r="AT206" s="217" t="s">
        <v>72</v>
      </c>
      <c r="AU206" s="217" t="s">
        <v>24</v>
      </c>
      <c r="AY206" s="216" t="s">
        <v>153</v>
      </c>
      <c r="BK206" s="218">
        <f>SUM(BK207:BK213)</f>
        <v>0</v>
      </c>
    </row>
    <row r="207" spans="2:65" s="1" customFormat="1" ht="16.5" customHeight="1">
      <c r="B207" s="46"/>
      <c r="C207" s="221" t="s">
        <v>278</v>
      </c>
      <c r="D207" s="221" t="s">
        <v>155</v>
      </c>
      <c r="E207" s="222" t="s">
        <v>311</v>
      </c>
      <c r="F207" s="223" t="s">
        <v>312</v>
      </c>
      <c r="G207" s="224" t="s">
        <v>194</v>
      </c>
      <c r="H207" s="225">
        <v>5.024</v>
      </c>
      <c r="I207" s="226"/>
      <c r="J207" s="227">
        <f>ROUND(I207*H207,2)</f>
        <v>0</v>
      </c>
      <c r="K207" s="223" t="s">
        <v>159</v>
      </c>
      <c r="L207" s="72"/>
      <c r="M207" s="228" t="s">
        <v>22</v>
      </c>
      <c r="N207" s="229" t="s">
        <v>44</v>
      </c>
      <c r="O207" s="47"/>
      <c r="P207" s="230">
        <f>O207*H207</f>
        <v>0</v>
      </c>
      <c r="Q207" s="230">
        <v>2.4534</v>
      </c>
      <c r="R207" s="230">
        <f>Q207*H207</f>
        <v>12.325881599999999</v>
      </c>
      <c r="S207" s="230">
        <v>0</v>
      </c>
      <c r="T207" s="231">
        <f>S207*H207</f>
        <v>0</v>
      </c>
      <c r="AR207" s="24" t="s">
        <v>160</v>
      </c>
      <c r="AT207" s="24" t="s">
        <v>155</v>
      </c>
      <c r="AU207" s="24" t="s">
        <v>82</v>
      </c>
      <c r="AY207" s="24" t="s">
        <v>153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4" t="s">
        <v>24</v>
      </c>
      <c r="BK207" s="232">
        <f>ROUND(I207*H207,2)</f>
        <v>0</v>
      </c>
      <c r="BL207" s="24" t="s">
        <v>160</v>
      </c>
      <c r="BM207" s="24" t="s">
        <v>1818</v>
      </c>
    </row>
    <row r="208" spans="2:51" s="12" customFormat="1" ht="13.5">
      <c r="B208" s="244"/>
      <c r="C208" s="245"/>
      <c r="D208" s="235" t="s">
        <v>162</v>
      </c>
      <c r="E208" s="246" t="s">
        <v>22</v>
      </c>
      <c r="F208" s="247" t="s">
        <v>1819</v>
      </c>
      <c r="G208" s="245"/>
      <c r="H208" s="248">
        <v>5.024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AT208" s="254" t="s">
        <v>162</v>
      </c>
      <c r="AU208" s="254" t="s">
        <v>82</v>
      </c>
      <c r="AV208" s="12" t="s">
        <v>82</v>
      </c>
      <c r="AW208" s="12" t="s">
        <v>37</v>
      </c>
      <c r="AX208" s="12" t="s">
        <v>24</v>
      </c>
      <c r="AY208" s="254" t="s">
        <v>153</v>
      </c>
    </row>
    <row r="209" spans="2:65" s="1" customFormat="1" ht="16.5" customHeight="1">
      <c r="B209" s="46"/>
      <c r="C209" s="221" t="s">
        <v>283</v>
      </c>
      <c r="D209" s="221" t="s">
        <v>155</v>
      </c>
      <c r="E209" s="222" t="s">
        <v>316</v>
      </c>
      <c r="F209" s="223" t="s">
        <v>317</v>
      </c>
      <c r="G209" s="224" t="s">
        <v>158</v>
      </c>
      <c r="H209" s="225">
        <v>34.05</v>
      </c>
      <c r="I209" s="226"/>
      <c r="J209" s="227">
        <f>ROUND(I209*H209,2)</f>
        <v>0</v>
      </c>
      <c r="K209" s="223" t="s">
        <v>159</v>
      </c>
      <c r="L209" s="72"/>
      <c r="M209" s="228" t="s">
        <v>22</v>
      </c>
      <c r="N209" s="229" t="s">
        <v>44</v>
      </c>
      <c r="O209" s="47"/>
      <c r="P209" s="230">
        <f>O209*H209</f>
        <v>0</v>
      </c>
      <c r="Q209" s="230">
        <v>0.00519</v>
      </c>
      <c r="R209" s="230">
        <f>Q209*H209</f>
        <v>0.1767195</v>
      </c>
      <c r="S209" s="230">
        <v>0</v>
      </c>
      <c r="T209" s="231">
        <f>S209*H209</f>
        <v>0</v>
      </c>
      <c r="AR209" s="24" t="s">
        <v>160</v>
      </c>
      <c r="AT209" s="24" t="s">
        <v>155</v>
      </c>
      <c r="AU209" s="24" t="s">
        <v>82</v>
      </c>
      <c r="AY209" s="24" t="s">
        <v>153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24</v>
      </c>
      <c r="BK209" s="232">
        <f>ROUND(I209*H209,2)</f>
        <v>0</v>
      </c>
      <c r="BL209" s="24" t="s">
        <v>160</v>
      </c>
      <c r="BM209" s="24" t="s">
        <v>1820</v>
      </c>
    </row>
    <row r="210" spans="2:51" s="12" customFormat="1" ht="13.5">
      <c r="B210" s="244"/>
      <c r="C210" s="245"/>
      <c r="D210" s="235" t="s">
        <v>162</v>
      </c>
      <c r="E210" s="246" t="s">
        <v>22</v>
      </c>
      <c r="F210" s="247" t="s">
        <v>1821</v>
      </c>
      <c r="G210" s="245"/>
      <c r="H210" s="248">
        <v>34.05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AT210" s="254" t="s">
        <v>162</v>
      </c>
      <c r="AU210" s="254" t="s">
        <v>82</v>
      </c>
      <c r="AV210" s="12" t="s">
        <v>82</v>
      </c>
      <c r="AW210" s="12" t="s">
        <v>37</v>
      </c>
      <c r="AX210" s="12" t="s">
        <v>24</v>
      </c>
      <c r="AY210" s="254" t="s">
        <v>153</v>
      </c>
    </row>
    <row r="211" spans="2:65" s="1" customFormat="1" ht="16.5" customHeight="1">
      <c r="B211" s="46"/>
      <c r="C211" s="221" t="s">
        <v>287</v>
      </c>
      <c r="D211" s="221" t="s">
        <v>155</v>
      </c>
      <c r="E211" s="222" t="s">
        <v>321</v>
      </c>
      <c r="F211" s="223" t="s">
        <v>322</v>
      </c>
      <c r="G211" s="224" t="s">
        <v>158</v>
      </c>
      <c r="H211" s="225">
        <v>34.05</v>
      </c>
      <c r="I211" s="226"/>
      <c r="J211" s="227">
        <f>ROUND(I211*H211,2)</f>
        <v>0</v>
      </c>
      <c r="K211" s="223" t="s">
        <v>159</v>
      </c>
      <c r="L211" s="72"/>
      <c r="M211" s="228" t="s">
        <v>22</v>
      </c>
      <c r="N211" s="229" t="s">
        <v>44</v>
      </c>
      <c r="O211" s="47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4" t="s">
        <v>160</v>
      </c>
      <c r="AT211" s="24" t="s">
        <v>155</v>
      </c>
      <c r="AU211" s="24" t="s">
        <v>82</v>
      </c>
      <c r="AY211" s="24" t="s">
        <v>153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24</v>
      </c>
      <c r="BK211" s="232">
        <f>ROUND(I211*H211,2)</f>
        <v>0</v>
      </c>
      <c r="BL211" s="24" t="s">
        <v>160</v>
      </c>
      <c r="BM211" s="24" t="s">
        <v>1822</v>
      </c>
    </row>
    <row r="212" spans="2:65" s="1" customFormat="1" ht="16.5" customHeight="1">
      <c r="B212" s="46"/>
      <c r="C212" s="221" t="s">
        <v>293</v>
      </c>
      <c r="D212" s="221" t="s">
        <v>155</v>
      </c>
      <c r="E212" s="222" t="s">
        <v>325</v>
      </c>
      <c r="F212" s="223" t="s">
        <v>326</v>
      </c>
      <c r="G212" s="224" t="s">
        <v>236</v>
      </c>
      <c r="H212" s="225">
        <v>0.8</v>
      </c>
      <c r="I212" s="226"/>
      <c r="J212" s="227">
        <f>ROUND(I212*H212,2)</f>
        <v>0</v>
      </c>
      <c r="K212" s="223" t="s">
        <v>159</v>
      </c>
      <c r="L212" s="72"/>
      <c r="M212" s="228" t="s">
        <v>22</v>
      </c>
      <c r="N212" s="229" t="s">
        <v>44</v>
      </c>
      <c r="O212" s="47"/>
      <c r="P212" s="230">
        <f>O212*H212</f>
        <v>0</v>
      </c>
      <c r="Q212" s="230">
        <v>1.05256</v>
      </c>
      <c r="R212" s="230">
        <f>Q212*H212</f>
        <v>0.842048</v>
      </c>
      <c r="S212" s="230">
        <v>0</v>
      </c>
      <c r="T212" s="231">
        <f>S212*H212</f>
        <v>0</v>
      </c>
      <c r="AR212" s="24" t="s">
        <v>160</v>
      </c>
      <c r="AT212" s="24" t="s">
        <v>155</v>
      </c>
      <c r="AU212" s="24" t="s">
        <v>82</v>
      </c>
      <c r="AY212" s="24" t="s">
        <v>153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24</v>
      </c>
      <c r="BK212" s="232">
        <f>ROUND(I212*H212,2)</f>
        <v>0</v>
      </c>
      <c r="BL212" s="24" t="s">
        <v>160</v>
      </c>
      <c r="BM212" s="24" t="s">
        <v>1823</v>
      </c>
    </row>
    <row r="213" spans="2:51" s="12" customFormat="1" ht="13.5">
      <c r="B213" s="244"/>
      <c r="C213" s="245"/>
      <c r="D213" s="235" t="s">
        <v>162</v>
      </c>
      <c r="E213" s="246" t="s">
        <v>22</v>
      </c>
      <c r="F213" s="247" t="s">
        <v>1824</v>
      </c>
      <c r="G213" s="245"/>
      <c r="H213" s="248">
        <v>0.8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162</v>
      </c>
      <c r="AU213" s="254" t="s">
        <v>82</v>
      </c>
      <c r="AV213" s="12" t="s">
        <v>82</v>
      </c>
      <c r="AW213" s="12" t="s">
        <v>37</v>
      </c>
      <c r="AX213" s="12" t="s">
        <v>24</v>
      </c>
      <c r="AY213" s="254" t="s">
        <v>153</v>
      </c>
    </row>
    <row r="214" spans="2:63" s="10" customFormat="1" ht="29.85" customHeight="1">
      <c r="B214" s="205"/>
      <c r="C214" s="206"/>
      <c r="D214" s="207" t="s">
        <v>72</v>
      </c>
      <c r="E214" s="219" t="s">
        <v>180</v>
      </c>
      <c r="F214" s="219" t="s">
        <v>329</v>
      </c>
      <c r="G214" s="206"/>
      <c r="H214" s="206"/>
      <c r="I214" s="209"/>
      <c r="J214" s="220">
        <f>BK214</f>
        <v>0</v>
      </c>
      <c r="K214" s="206"/>
      <c r="L214" s="211"/>
      <c r="M214" s="212"/>
      <c r="N214" s="213"/>
      <c r="O214" s="213"/>
      <c r="P214" s="214">
        <f>SUM(P215:P260)</f>
        <v>0</v>
      </c>
      <c r="Q214" s="213"/>
      <c r="R214" s="214">
        <f>SUM(R215:R260)</f>
        <v>37.766007</v>
      </c>
      <c r="S214" s="213"/>
      <c r="T214" s="215">
        <f>SUM(T215:T260)</f>
        <v>0</v>
      </c>
      <c r="AR214" s="216" t="s">
        <v>24</v>
      </c>
      <c r="AT214" s="217" t="s">
        <v>72</v>
      </c>
      <c r="AU214" s="217" t="s">
        <v>24</v>
      </c>
      <c r="AY214" s="216" t="s">
        <v>153</v>
      </c>
      <c r="BK214" s="218">
        <f>SUM(BK215:BK260)</f>
        <v>0</v>
      </c>
    </row>
    <row r="215" spans="2:65" s="1" customFormat="1" ht="16.5" customHeight="1">
      <c r="B215" s="46"/>
      <c r="C215" s="221" t="s">
        <v>298</v>
      </c>
      <c r="D215" s="221" t="s">
        <v>155</v>
      </c>
      <c r="E215" s="222" t="s">
        <v>331</v>
      </c>
      <c r="F215" s="223" t="s">
        <v>332</v>
      </c>
      <c r="G215" s="224" t="s">
        <v>158</v>
      </c>
      <c r="H215" s="225">
        <v>203.177</v>
      </c>
      <c r="I215" s="226"/>
      <c r="J215" s="227">
        <f>ROUND(I215*H215,2)</f>
        <v>0</v>
      </c>
      <c r="K215" s="223" t="s">
        <v>159</v>
      </c>
      <c r="L215" s="72"/>
      <c r="M215" s="228" t="s">
        <v>22</v>
      </c>
      <c r="N215" s="229" t="s">
        <v>44</v>
      </c>
      <c r="O215" s="47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AR215" s="24" t="s">
        <v>160</v>
      </c>
      <c r="AT215" s="24" t="s">
        <v>155</v>
      </c>
      <c r="AU215" s="24" t="s">
        <v>82</v>
      </c>
      <c r="AY215" s="24" t="s">
        <v>153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4" t="s">
        <v>24</v>
      </c>
      <c r="BK215" s="232">
        <f>ROUND(I215*H215,2)</f>
        <v>0</v>
      </c>
      <c r="BL215" s="24" t="s">
        <v>160</v>
      </c>
      <c r="BM215" s="24" t="s">
        <v>1825</v>
      </c>
    </row>
    <row r="216" spans="2:51" s="11" customFormat="1" ht="13.5">
      <c r="B216" s="233"/>
      <c r="C216" s="234"/>
      <c r="D216" s="235" t="s">
        <v>162</v>
      </c>
      <c r="E216" s="236" t="s">
        <v>22</v>
      </c>
      <c r="F216" s="237" t="s">
        <v>1826</v>
      </c>
      <c r="G216" s="234"/>
      <c r="H216" s="236" t="s">
        <v>22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162</v>
      </c>
      <c r="AU216" s="243" t="s">
        <v>82</v>
      </c>
      <c r="AV216" s="11" t="s">
        <v>24</v>
      </c>
      <c r="AW216" s="11" t="s">
        <v>37</v>
      </c>
      <c r="AX216" s="11" t="s">
        <v>73</v>
      </c>
      <c r="AY216" s="243" t="s">
        <v>153</v>
      </c>
    </row>
    <row r="217" spans="2:51" s="11" customFormat="1" ht="13.5">
      <c r="B217" s="233"/>
      <c r="C217" s="234"/>
      <c r="D217" s="235" t="s">
        <v>162</v>
      </c>
      <c r="E217" s="236" t="s">
        <v>22</v>
      </c>
      <c r="F217" s="237" t="s">
        <v>1827</v>
      </c>
      <c r="G217" s="234"/>
      <c r="H217" s="236" t="s">
        <v>22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162</v>
      </c>
      <c r="AU217" s="243" t="s">
        <v>82</v>
      </c>
      <c r="AV217" s="11" t="s">
        <v>24</v>
      </c>
      <c r="AW217" s="11" t="s">
        <v>37</v>
      </c>
      <c r="AX217" s="11" t="s">
        <v>73</v>
      </c>
      <c r="AY217" s="243" t="s">
        <v>153</v>
      </c>
    </row>
    <row r="218" spans="2:51" s="12" customFormat="1" ht="13.5">
      <c r="B218" s="244"/>
      <c r="C218" s="245"/>
      <c r="D218" s="235" t="s">
        <v>162</v>
      </c>
      <c r="E218" s="246" t="s">
        <v>22</v>
      </c>
      <c r="F218" s="247" t="s">
        <v>1828</v>
      </c>
      <c r="G218" s="245"/>
      <c r="H218" s="248">
        <v>18.25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AT218" s="254" t="s">
        <v>162</v>
      </c>
      <c r="AU218" s="254" t="s">
        <v>82</v>
      </c>
      <c r="AV218" s="12" t="s">
        <v>82</v>
      </c>
      <c r="AW218" s="12" t="s">
        <v>37</v>
      </c>
      <c r="AX218" s="12" t="s">
        <v>73</v>
      </c>
      <c r="AY218" s="254" t="s">
        <v>153</v>
      </c>
    </row>
    <row r="219" spans="2:51" s="11" customFormat="1" ht="13.5">
      <c r="B219" s="233"/>
      <c r="C219" s="234"/>
      <c r="D219" s="235" t="s">
        <v>162</v>
      </c>
      <c r="E219" s="236" t="s">
        <v>22</v>
      </c>
      <c r="F219" s="237" t="s">
        <v>1829</v>
      </c>
      <c r="G219" s="234"/>
      <c r="H219" s="236" t="s">
        <v>22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162</v>
      </c>
      <c r="AU219" s="243" t="s">
        <v>82</v>
      </c>
      <c r="AV219" s="11" t="s">
        <v>24</v>
      </c>
      <c r="AW219" s="11" t="s">
        <v>37</v>
      </c>
      <c r="AX219" s="11" t="s">
        <v>73</v>
      </c>
      <c r="AY219" s="243" t="s">
        <v>153</v>
      </c>
    </row>
    <row r="220" spans="2:51" s="12" customFormat="1" ht="13.5">
      <c r="B220" s="244"/>
      <c r="C220" s="245"/>
      <c r="D220" s="235" t="s">
        <v>162</v>
      </c>
      <c r="E220" s="246" t="s">
        <v>22</v>
      </c>
      <c r="F220" s="247" t="s">
        <v>1830</v>
      </c>
      <c r="G220" s="245"/>
      <c r="H220" s="248">
        <v>13.8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AT220" s="254" t="s">
        <v>162</v>
      </c>
      <c r="AU220" s="254" t="s">
        <v>82</v>
      </c>
      <c r="AV220" s="12" t="s">
        <v>82</v>
      </c>
      <c r="AW220" s="12" t="s">
        <v>37</v>
      </c>
      <c r="AX220" s="12" t="s">
        <v>73</v>
      </c>
      <c r="AY220" s="254" t="s">
        <v>153</v>
      </c>
    </row>
    <row r="221" spans="2:51" s="11" customFormat="1" ht="13.5">
      <c r="B221" s="233"/>
      <c r="C221" s="234"/>
      <c r="D221" s="235" t="s">
        <v>162</v>
      </c>
      <c r="E221" s="236" t="s">
        <v>22</v>
      </c>
      <c r="F221" s="237" t="s">
        <v>1831</v>
      </c>
      <c r="G221" s="234"/>
      <c r="H221" s="236" t="s">
        <v>22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162</v>
      </c>
      <c r="AU221" s="243" t="s">
        <v>82</v>
      </c>
      <c r="AV221" s="11" t="s">
        <v>24</v>
      </c>
      <c r="AW221" s="11" t="s">
        <v>37</v>
      </c>
      <c r="AX221" s="11" t="s">
        <v>73</v>
      </c>
      <c r="AY221" s="243" t="s">
        <v>153</v>
      </c>
    </row>
    <row r="222" spans="2:51" s="11" customFormat="1" ht="13.5">
      <c r="B222" s="233"/>
      <c r="C222" s="234"/>
      <c r="D222" s="235" t="s">
        <v>162</v>
      </c>
      <c r="E222" s="236" t="s">
        <v>22</v>
      </c>
      <c r="F222" s="237" t="s">
        <v>1199</v>
      </c>
      <c r="G222" s="234"/>
      <c r="H222" s="236" t="s">
        <v>22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AT222" s="243" t="s">
        <v>162</v>
      </c>
      <c r="AU222" s="243" t="s">
        <v>82</v>
      </c>
      <c r="AV222" s="11" t="s">
        <v>24</v>
      </c>
      <c r="AW222" s="11" t="s">
        <v>37</v>
      </c>
      <c r="AX222" s="11" t="s">
        <v>73</v>
      </c>
      <c r="AY222" s="243" t="s">
        <v>153</v>
      </c>
    </row>
    <row r="223" spans="2:51" s="12" customFormat="1" ht="13.5">
      <c r="B223" s="244"/>
      <c r="C223" s="245"/>
      <c r="D223" s="235" t="s">
        <v>162</v>
      </c>
      <c r="E223" s="246" t="s">
        <v>22</v>
      </c>
      <c r="F223" s="247" t="s">
        <v>1223</v>
      </c>
      <c r="G223" s="245"/>
      <c r="H223" s="248">
        <v>78.57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162</v>
      </c>
      <c r="AU223" s="254" t="s">
        <v>82</v>
      </c>
      <c r="AV223" s="12" t="s">
        <v>82</v>
      </c>
      <c r="AW223" s="12" t="s">
        <v>37</v>
      </c>
      <c r="AX223" s="12" t="s">
        <v>73</v>
      </c>
      <c r="AY223" s="254" t="s">
        <v>153</v>
      </c>
    </row>
    <row r="224" spans="2:51" s="11" customFormat="1" ht="13.5">
      <c r="B224" s="233"/>
      <c r="C224" s="234"/>
      <c r="D224" s="235" t="s">
        <v>162</v>
      </c>
      <c r="E224" s="236" t="s">
        <v>22</v>
      </c>
      <c r="F224" s="237" t="s">
        <v>1203</v>
      </c>
      <c r="G224" s="234"/>
      <c r="H224" s="236" t="s">
        <v>22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162</v>
      </c>
      <c r="AU224" s="243" t="s">
        <v>82</v>
      </c>
      <c r="AV224" s="11" t="s">
        <v>24</v>
      </c>
      <c r="AW224" s="11" t="s">
        <v>37</v>
      </c>
      <c r="AX224" s="11" t="s">
        <v>73</v>
      </c>
      <c r="AY224" s="243" t="s">
        <v>153</v>
      </c>
    </row>
    <row r="225" spans="2:51" s="12" customFormat="1" ht="13.5">
      <c r="B225" s="244"/>
      <c r="C225" s="245"/>
      <c r="D225" s="235" t="s">
        <v>162</v>
      </c>
      <c r="E225" s="246" t="s">
        <v>22</v>
      </c>
      <c r="F225" s="247" t="s">
        <v>1224</v>
      </c>
      <c r="G225" s="245"/>
      <c r="H225" s="248">
        <v>67.457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AT225" s="254" t="s">
        <v>162</v>
      </c>
      <c r="AU225" s="254" t="s">
        <v>82</v>
      </c>
      <c r="AV225" s="12" t="s">
        <v>82</v>
      </c>
      <c r="AW225" s="12" t="s">
        <v>37</v>
      </c>
      <c r="AX225" s="12" t="s">
        <v>73</v>
      </c>
      <c r="AY225" s="254" t="s">
        <v>153</v>
      </c>
    </row>
    <row r="226" spans="2:51" s="11" customFormat="1" ht="13.5">
      <c r="B226" s="233"/>
      <c r="C226" s="234"/>
      <c r="D226" s="235" t="s">
        <v>162</v>
      </c>
      <c r="E226" s="236" t="s">
        <v>22</v>
      </c>
      <c r="F226" s="237" t="s">
        <v>1201</v>
      </c>
      <c r="G226" s="234"/>
      <c r="H226" s="236" t="s">
        <v>22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162</v>
      </c>
      <c r="AU226" s="243" t="s">
        <v>82</v>
      </c>
      <c r="AV226" s="11" t="s">
        <v>24</v>
      </c>
      <c r="AW226" s="11" t="s">
        <v>37</v>
      </c>
      <c r="AX226" s="11" t="s">
        <v>73</v>
      </c>
      <c r="AY226" s="243" t="s">
        <v>153</v>
      </c>
    </row>
    <row r="227" spans="2:51" s="12" customFormat="1" ht="13.5">
      <c r="B227" s="244"/>
      <c r="C227" s="245"/>
      <c r="D227" s="235" t="s">
        <v>162</v>
      </c>
      <c r="E227" s="246" t="s">
        <v>22</v>
      </c>
      <c r="F227" s="247" t="s">
        <v>1225</v>
      </c>
      <c r="G227" s="245"/>
      <c r="H227" s="248">
        <v>7.2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AT227" s="254" t="s">
        <v>162</v>
      </c>
      <c r="AU227" s="254" t="s">
        <v>82</v>
      </c>
      <c r="AV227" s="12" t="s">
        <v>82</v>
      </c>
      <c r="AW227" s="12" t="s">
        <v>37</v>
      </c>
      <c r="AX227" s="12" t="s">
        <v>73</v>
      </c>
      <c r="AY227" s="254" t="s">
        <v>153</v>
      </c>
    </row>
    <row r="228" spans="2:51" s="11" customFormat="1" ht="13.5">
      <c r="B228" s="233"/>
      <c r="C228" s="234"/>
      <c r="D228" s="235" t="s">
        <v>162</v>
      </c>
      <c r="E228" s="236" t="s">
        <v>22</v>
      </c>
      <c r="F228" s="237" t="s">
        <v>1226</v>
      </c>
      <c r="G228" s="234"/>
      <c r="H228" s="236" t="s">
        <v>22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162</v>
      </c>
      <c r="AU228" s="243" t="s">
        <v>82</v>
      </c>
      <c r="AV228" s="11" t="s">
        <v>24</v>
      </c>
      <c r="AW228" s="11" t="s">
        <v>37</v>
      </c>
      <c r="AX228" s="11" t="s">
        <v>73</v>
      </c>
      <c r="AY228" s="243" t="s">
        <v>153</v>
      </c>
    </row>
    <row r="229" spans="2:51" s="12" customFormat="1" ht="13.5">
      <c r="B229" s="244"/>
      <c r="C229" s="245"/>
      <c r="D229" s="235" t="s">
        <v>162</v>
      </c>
      <c r="E229" s="246" t="s">
        <v>22</v>
      </c>
      <c r="F229" s="247" t="s">
        <v>1227</v>
      </c>
      <c r="G229" s="245"/>
      <c r="H229" s="248">
        <v>15.8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AT229" s="254" t="s">
        <v>162</v>
      </c>
      <c r="AU229" s="254" t="s">
        <v>82</v>
      </c>
      <c r="AV229" s="12" t="s">
        <v>82</v>
      </c>
      <c r="AW229" s="12" t="s">
        <v>37</v>
      </c>
      <c r="AX229" s="12" t="s">
        <v>73</v>
      </c>
      <c r="AY229" s="254" t="s">
        <v>153</v>
      </c>
    </row>
    <row r="230" spans="2:51" s="11" customFormat="1" ht="13.5">
      <c r="B230" s="233"/>
      <c r="C230" s="234"/>
      <c r="D230" s="235" t="s">
        <v>162</v>
      </c>
      <c r="E230" s="236" t="s">
        <v>22</v>
      </c>
      <c r="F230" s="237" t="s">
        <v>1832</v>
      </c>
      <c r="G230" s="234"/>
      <c r="H230" s="236" t="s">
        <v>22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162</v>
      </c>
      <c r="AU230" s="243" t="s">
        <v>82</v>
      </c>
      <c r="AV230" s="11" t="s">
        <v>24</v>
      </c>
      <c r="AW230" s="11" t="s">
        <v>37</v>
      </c>
      <c r="AX230" s="11" t="s">
        <v>73</v>
      </c>
      <c r="AY230" s="243" t="s">
        <v>153</v>
      </c>
    </row>
    <row r="231" spans="2:51" s="12" customFormat="1" ht="13.5">
      <c r="B231" s="244"/>
      <c r="C231" s="245"/>
      <c r="D231" s="235" t="s">
        <v>162</v>
      </c>
      <c r="E231" s="246" t="s">
        <v>22</v>
      </c>
      <c r="F231" s="247" t="s">
        <v>1833</v>
      </c>
      <c r="G231" s="245"/>
      <c r="H231" s="248">
        <v>2.1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AT231" s="254" t="s">
        <v>162</v>
      </c>
      <c r="AU231" s="254" t="s">
        <v>82</v>
      </c>
      <c r="AV231" s="12" t="s">
        <v>82</v>
      </c>
      <c r="AW231" s="12" t="s">
        <v>37</v>
      </c>
      <c r="AX231" s="12" t="s">
        <v>73</v>
      </c>
      <c r="AY231" s="254" t="s">
        <v>153</v>
      </c>
    </row>
    <row r="232" spans="2:51" s="13" customFormat="1" ht="13.5">
      <c r="B232" s="255"/>
      <c r="C232" s="256"/>
      <c r="D232" s="235" t="s">
        <v>162</v>
      </c>
      <c r="E232" s="257" t="s">
        <v>22</v>
      </c>
      <c r="F232" s="258" t="s">
        <v>172</v>
      </c>
      <c r="G232" s="256"/>
      <c r="H232" s="259">
        <v>203.177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AT232" s="265" t="s">
        <v>162</v>
      </c>
      <c r="AU232" s="265" t="s">
        <v>82</v>
      </c>
      <c r="AV232" s="13" t="s">
        <v>160</v>
      </c>
      <c r="AW232" s="13" t="s">
        <v>37</v>
      </c>
      <c r="AX232" s="13" t="s">
        <v>24</v>
      </c>
      <c r="AY232" s="265" t="s">
        <v>153</v>
      </c>
    </row>
    <row r="233" spans="2:65" s="1" customFormat="1" ht="25.5" customHeight="1">
      <c r="B233" s="46"/>
      <c r="C233" s="221" t="s">
        <v>304</v>
      </c>
      <c r="D233" s="221" t="s">
        <v>155</v>
      </c>
      <c r="E233" s="222" t="s">
        <v>338</v>
      </c>
      <c r="F233" s="223" t="s">
        <v>339</v>
      </c>
      <c r="G233" s="224" t="s">
        <v>158</v>
      </c>
      <c r="H233" s="225">
        <v>18.25</v>
      </c>
      <c r="I233" s="226"/>
      <c r="J233" s="227">
        <f>ROUND(I233*H233,2)</f>
        <v>0</v>
      </c>
      <c r="K233" s="223" t="s">
        <v>22</v>
      </c>
      <c r="L233" s="72"/>
      <c r="M233" s="228" t="s">
        <v>22</v>
      </c>
      <c r="N233" s="229" t="s">
        <v>44</v>
      </c>
      <c r="O233" s="47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AR233" s="24" t="s">
        <v>160</v>
      </c>
      <c r="AT233" s="24" t="s">
        <v>155</v>
      </c>
      <c r="AU233" s="24" t="s">
        <v>82</v>
      </c>
      <c r="AY233" s="24" t="s">
        <v>153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24</v>
      </c>
      <c r="BK233" s="232">
        <f>ROUND(I233*H233,2)</f>
        <v>0</v>
      </c>
      <c r="BL233" s="24" t="s">
        <v>160</v>
      </c>
      <c r="BM233" s="24" t="s">
        <v>1834</v>
      </c>
    </row>
    <row r="234" spans="2:51" s="11" customFormat="1" ht="13.5">
      <c r="B234" s="233"/>
      <c r="C234" s="234"/>
      <c r="D234" s="235" t="s">
        <v>162</v>
      </c>
      <c r="E234" s="236" t="s">
        <v>22</v>
      </c>
      <c r="F234" s="237" t="s">
        <v>1826</v>
      </c>
      <c r="G234" s="234"/>
      <c r="H234" s="236" t="s">
        <v>22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162</v>
      </c>
      <c r="AU234" s="243" t="s">
        <v>82</v>
      </c>
      <c r="AV234" s="11" t="s">
        <v>24</v>
      </c>
      <c r="AW234" s="11" t="s">
        <v>37</v>
      </c>
      <c r="AX234" s="11" t="s">
        <v>73</v>
      </c>
      <c r="AY234" s="243" t="s">
        <v>153</v>
      </c>
    </row>
    <row r="235" spans="2:51" s="12" customFormat="1" ht="13.5">
      <c r="B235" s="244"/>
      <c r="C235" s="245"/>
      <c r="D235" s="235" t="s">
        <v>162</v>
      </c>
      <c r="E235" s="246" t="s">
        <v>22</v>
      </c>
      <c r="F235" s="247" t="s">
        <v>1828</v>
      </c>
      <c r="G235" s="245"/>
      <c r="H235" s="248">
        <v>18.25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162</v>
      </c>
      <c r="AU235" s="254" t="s">
        <v>82</v>
      </c>
      <c r="AV235" s="12" t="s">
        <v>82</v>
      </c>
      <c r="AW235" s="12" t="s">
        <v>37</v>
      </c>
      <c r="AX235" s="12" t="s">
        <v>24</v>
      </c>
      <c r="AY235" s="254" t="s">
        <v>153</v>
      </c>
    </row>
    <row r="236" spans="2:65" s="1" customFormat="1" ht="16.5" customHeight="1">
      <c r="B236" s="46"/>
      <c r="C236" s="221" t="s">
        <v>310</v>
      </c>
      <c r="D236" s="221" t="s">
        <v>155</v>
      </c>
      <c r="E236" s="222" t="s">
        <v>342</v>
      </c>
      <c r="F236" s="223" t="s">
        <v>1835</v>
      </c>
      <c r="G236" s="224" t="s">
        <v>158</v>
      </c>
      <c r="H236" s="225">
        <v>18.25</v>
      </c>
      <c r="I236" s="226"/>
      <c r="J236" s="227">
        <f>ROUND(I236*H236,2)</f>
        <v>0</v>
      </c>
      <c r="K236" s="223" t="s">
        <v>159</v>
      </c>
      <c r="L236" s="72"/>
      <c r="M236" s="228" t="s">
        <v>22</v>
      </c>
      <c r="N236" s="229" t="s">
        <v>44</v>
      </c>
      <c r="O236" s="47"/>
      <c r="P236" s="230">
        <f>O236*H236</f>
        <v>0</v>
      </c>
      <c r="Q236" s="230">
        <v>0.00561</v>
      </c>
      <c r="R236" s="230">
        <f>Q236*H236</f>
        <v>0.1023825</v>
      </c>
      <c r="S236" s="230">
        <v>0</v>
      </c>
      <c r="T236" s="231">
        <f>S236*H236</f>
        <v>0</v>
      </c>
      <c r="AR236" s="24" t="s">
        <v>160</v>
      </c>
      <c r="AT236" s="24" t="s">
        <v>155</v>
      </c>
      <c r="AU236" s="24" t="s">
        <v>82</v>
      </c>
      <c r="AY236" s="24" t="s">
        <v>153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24</v>
      </c>
      <c r="BK236" s="232">
        <f>ROUND(I236*H236,2)</f>
        <v>0</v>
      </c>
      <c r="BL236" s="24" t="s">
        <v>160</v>
      </c>
      <c r="BM236" s="24" t="s">
        <v>1836</v>
      </c>
    </row>
    <row r="237" spans="2:65" s="1" customFormat="1" ht="16.5" customHeight="1">
      <c r="B237" s="46"/>
      <c r="C237" s="221" t="s">
        <v>315</v>
      </c>
      <c r="D237" s="221" t="s">
        <v>155</v>
      </c>
      <c r="E237" s="222" t="s">
        <v>346</v>
      </c>
      <c r="F237" s="223" t="s">
        <v>1837</v>
      </c>
      <c r="G237" s="224" t="s">
        <v>158</v>
      </c>
      <c r="H237" s="225">
        <v>18.25</v>
      </c>
      <c r="I237" s="226"/>
      <c r="J237" s="227">
        <f>ROUND(I237*H237,2)</f>
        <v>0</v>
      </c>
      <c r="K237" s="223" t="s">
        <v>22</v>
      </c>
      <c r="L237" s="72"/>
      <c r="M237" s="228" t="s">
        <v>22</v>
      </c>
      <c r="N237" s="229" t="s">
        <v>44</v>
      </c>
      <c r="O237" s="47"/>
      <c r="P237" s="230">
        <f>O237*H237</f>
        <v>0</v>
      </c>
      <c r="Q237" s="230">
        <v>0.00061</v>
      </c>
      <c r="R237" s="230">
        <f>Q237*H237</f>
        <v>0.0111325</v>
      </c>
      <c r="S237" s="230">
        <v>0</v>
      </c>
      <c r="T237" s="231">
        <f>S237*H237</f>
        <v>0</v>
      </c>
      <c r="AR237" s="24" t="s">
        <v>160</v>
      </c>
      <c r="AT237" s="24" t="s">
        <v>155</v>
      </c>
      <c r="AU237" s="24" t="s">
        <v>82</v>
      </c>
      <c r="AY237" s="24" t="s">
        <v>153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24</v>
      </c>
      <c r="BK237" s="232">
        <f>ROUND(I237*H237,2)</f>
        <v>0</v>
      </c>
      <c r="BL237" s="24" t="s">
        <v>160</v>
      </c>
      <c r="BM237" s="24" t="s">
        <v>1838</v>
      </c>
    </row>
    <row r="238" spans="2:65" s="1" customFormat="1" ht="25.5" customHeight="1">
      <c r="B238" s="46"/>
      <c r="C238" s="221" t="s">
        <v>320</v>
      </c>
      <c r="D238" s="221" t="s">
        <v>155</v>
      </c>
      <c r="E238" s="222" t="s">
        <v>350</v>
      </c>
      <c r="F238" s="223" t="s">
        <v>351</v>
      </c>
      <c r="G238" s="224" t="s">
        <v>158</v>
      </c>
      <c r="H238" s="225">
        <v>18.25</v>
      </c>
      <c r="I238" s="226"/>
      <c r="J238" s="227">
        <f>ROUND(I238*H238,2)</f>
        <v>0</v>
      </c>
      <c r="K238" s="223" t="s">
        <v>22</v>
      </c>
      <c r="L238" s="72"/>
      <c r="M238" s="228" t="s">
        <v>22</v>
      </c>
      <c r="N238" s="229" t="s">
        <v>44</v>
      </c>
      <c r="O238" s="47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4" t="s">
        <v>160</v>
      </c>
      <c r="AT238" s="24" t="s">
        <v>155</v>
      </c>
      <c r="AU238" s="24" t="s">
        <v>82</v>
      </c>
      <c r="AY238" s="24" t="s">
        <v>153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24</v>
      </c>
      <c r="BK238" s="232">
        <f>ROUND(I238*H238,2)</f>
        <v>0</v>
      </c>
      <c r="BL238" s="24" t="s">
        <v>160</v>
      </c>
      <c r="BM238" s="24" t="s">
        <v>1839</v>
      </c>
    </row>
    <row r="239" spans="2:65" s="1" customFormat="1" ht="16.5" customHeight="1">
      <c r="B239" s="46"/>
      <c r="C239" s="221" t="s">
        <v>324</v>
      </c>
      <c r="D239" s="221" t="s">
        <v>155</v>
      </c>
      <c r="E239" s="222" t="s">
        <v>1840</v>
      </c>
      <c r="F239" s="223" t="s">
        <v>1841</v>
      </c>
      <c r="G239" s="224" t="s">
        <v>158</v>
      </c>
      <c r="H239" s="225">
        <v>13.8</v>
      </c>
      <c r="I239" s="226"/>
      <c r="J239" s="227">
        <f>ROUND(I239*H239,2)</f>
        <v>0</v>
      </c>
      <c r="K239" s="223" t="s">
        <v>159</v>
      </c>
      <c r="L239" s="72"/>
      <c r="M239" s="228" t="s">
        <v>22</v>
      </c>
      <c r="N239" s="229" t="s">
        <v>44</v>
      </c>
      <c r="O239" s="47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4" t="s">
        <v>160</v>
      </c>
      <c r="AT239" s="24" t="s">
        <v>155</v>
      </c>
      <c r="AU239" s="24" t="s">
        <v>82</v>
      </c>
      <c r="AY239" s="24" t="s">
        <v>153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24" t="s">
        <v>24</v>
      </c>
      <c r="BK239" s="232">
        <f>ROUND(I239*H239,2)</f>
        <v>0</v>
      </c>
      <c r="BL239" s="24" t="s">
        <v>160</v>
      </c>
      <c r="BM239" s="24" t="s">
        <v>1842</v>
      </c>
    </row>
    <row r="240" spans="2:51" s="11" customFormat="1" ht="13.5">
      <c r="B240" s="233"/>
      <c r="C240" s="234"/>
      <c r="D240" s="235" t="s">
        <v>162</v>
      </c>
      <c r="E240" s="236" t="s">
        <v>22</v>
      </c>
      <c r="F240" s="237" t="s">
        <v>1843</v>
      </c>
      <c r="G240" s="234"/>
      <c r="H240" s="236" t="s">
        <v>22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162</v>
      </c>
      <c r="AU240" s="243" t="s">
        <v>82</v>
      </c>
      <c r="AV240" s="11" t="s">
        <v>24</v>
      </c>
      <c r="AW240" s="11" t="s">
        <v>37</v>
      </c>
      <c r="AX240" s="11" t="s">
        <v>73</v>
      </c>
      <c r="AY240" s="243" t="s">
        <v>153</v>
      </c>
    </row>
    <row r="241" spans="2:51" s="12" customFormat="1" ht="13.5">
      <c r="B241" s="244"/>
      <c r="C241" s="245"/>
      <c r="D241" s="235" t="s">
        <v>162</v>
      </c>
      <c r="E241" s="246" t="s">
        <v>22</v>
      </c>
      <c r="F241" s="247" t="s">
        <v>1830</v>
      </c>
      <c r="G241" s="245"/>
      <c r="H241" s="248">
        <v>13.8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AT241" s="254" t="s">
        <v>162</v>
      </c>
      <c r="AU241" s="254" t="s">
        <v>82</v>
      </c>
      <c r="AV241" s="12" t="s">
        <v>82</v>
      </c>
      <c r="AW241" s="12" t="s">
        <v>37</v>
      </c>
      <c r="AX241" s="12" t="s">
        <v>24</v>
      </c>
      <c r="AY241" s="254" t="s">
        <v>153</v>
      </c>
    </row>
    <row r="242" spans="2:65" s="1" customFormat="1" ht="25.5" customHeight="1">
      <c r="B242" s="46"/>
      <c r="C242" s="221" t="s">
        <v>330</v>
      </c>
      <c r="D242" s="221" t="s">
        <v>155</v>
      </c>
      <c r="E242" s="222" t="s">
        <v>1844</v>
      </c>
      <c r="F242" s="223" t="s">
        <v>1845</v>
      </c>
      <c r="G242" s="224" t="s">
        <v>158</v>
      </c>
      <c r="H242" s="225">
        <v>2.1</v>
      </c>
      <c r="I242" s="226"/>
      <c r="J242" s="227">
        <f>ROUND(I242*H242,2)</f>
        <v>0</v>
      </c>
      <c r="K242" s="223" t="s">
        <v>159</v>
      </c>
      <c r="L242" s="72"/>
      <c r="M242" s="228" t="s">
        <v>22</v>
      </c>
      <c r="N242" s="229" t="s">
        <v>44</v>
      </c>
      <c r="O242" s="47"/>
      <c r="P242" s="230">
        <f>O242*H242</f>
        <v>0</v>
      </c>
      <c r="Q242" s="230">
        <v>0.08425</v>
      </c>
      <c r="R242" s="230">
        <f>Q242*H242</f>
        <v>0.17692500000000003</v>
      </c>
      <c r="S242" s="230">
        <v>0</v>
      </c>
      <c r="T242" s="231">
        <f>S242*H242</f>
        <v>0</v>
      </c>
      <c r="AR242" s="24" t="s">
        <v>160</v>
      </c>
      <c r="AT242" s="24" t="s">
        <v>155</v>
      </c>
      <c r="AU242" s="24" t="s">
        <v>82</v>
      </c>
      <c r="AY242" s="24" t="s">
        <v>153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4" t="s">
        <v>24</v>
      </c>
      <c r="BK242" s="232">
        <f>ROUND(I242*H242,2)</f>
        <v>0</v>
      </c>
      <c r="BL242" s="24" t="s">
        <v>160</v>
      </c>
      <c r="BM242" s="24" t="s">
        <v>1846</v>
      </c>
    </row>
    <row r="243" spans="2:51" s="11" customFormat="1" ht="13.5">
      <c r="B243" s="233"/>
      <c r="C243" s="234"/>
      <c r="D243" s="235" t="s">
        <v>162</v>
      </c>
      <c r="E243" s="236" t="s">
        <v>22</v>
      </c>
      <c r="F243" s="237" t="s">
        <v>1843</v>
      </c>
      <c r="G243" s="234"/>
      <c r="H243" s="236" t="s">
        <v>22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162</v>
      </c>
      <c r="AU243" s="243" t="s">
        <v>82</v>
      </c>
      <c r="AV243" s="11" t="s">
        <v>24</v>
      </c>
      <c r="AW243" s="11" t="s">
        <v>37</v>
      </c>
      <c r="AX243" s="11" t="s">
        <v>73</v>
      </c>
      <c r="AY243" s="243" t="s">
        <v>153</v>
      </c>
    </row>
    <row r="244" spans="2:51" s="12" customFormat="1" ht="13.5">
      <c r="B244" s="244"/>
      <c r="C244" s="245"/>
      <c r="D244" s="235" t="s">
        <v>162</v>
      </c>
      <c r="E244" s="246" t="s">
        <v>22</v>
      </c>
      <c r="F244" s="247" t="s">
        <v>1833</v>
      </c>
      <c r="G244" s="245"/>
      <c r="H244" s="248">
        <v>2.1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AT244" s="254" t="s">
        <v>162</v>
      </c>
      <c r="AU244" s="254" t="s">
        <v>82</v>
      </c>
      <c r="AV244" s="12" t="s">
        <v>82</v>
      </c>
      <c r="AW244" s="12" t="s">
        <v>37</v>
      </c>
      <c r="AX244" s="12" t="s">
        <v>24</v>
      </c>
      <c r="AY244" s="254" t="s">
        <v>153</v>
      </c>
    </row>
    <row r="245" spans="2:65" s="1" customFormat="1" ht="16.5" customHeight="1">
      <c r="B245" s="46"/>
      <c r="C245" s="266" t="s">
        <v>337</v>
      </c>
      <c r="D245" s="266" t="s">
        <v>246</v>
      </c>
      <c r="E245" s="267" t="s">
        <v>1847</v>
      </c>
      <c r="F245" s="268" t="s">
        <v>1848</v>
      </c>
      <c r="G245" s="269" t="s">
        <v>158</v>
      </c>
      <c r="H245" s="270">
        <v>2.31</v>
      </c>
      <c r="I245" s="271"/>
      <c r="J245" s="272">
        <f>ROUND(I245*H245,2)</f>
        <v>0</v>
      </c>
      <c r="K245" s="268" t="s">
        <v>159</v>
      </c>
      <c r="L245" s="273"/>
      <c r="M245" s="274" t="s">
        <v>22</v>
      </c>
      <c r="N245" s="275" t="s">
        <v>44</v>
      </c>
      <c r="O245" s="47"/>
      <c r="P245" s="230">
        <f>O245*H245</f>
        <v>0</v>
      </c>
      <c r="Q245" s="230">
        <v>0.14</v>
      </c>
      <c r="R245" s="230">
        <f>Q245*H245</f>
        <v>0.3234</v>
      </c>
      <c r="S245" s="230">
        <v>0</v>
      </c>
      <c r="T245" s="231">
        <f>S245*H245</f>
        <v>0</v>
      </c>
      <c r="AR245" s="24" t="s">
        <v>199</v>
      </c>
      <c r="AT245" s="24" t="s">
        <v>246</v>
      </c>
      <c r="AU245" s="24" t="s">
        <v>82</v>
      </c>
      <c r="AY245" s="24" t="s">
        <v>153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24" t="s">
        <v>24</v>
      </c>
      <c r="BK245" s="232">
        <f>ROUND(I245*H245,2)</f>
        <v>0</v>
      </c>
      <c r="BL245" s="24" t="s">
        <v>160</v>
      </c>
      <c r="BM245" s="24" t="s">
        <v>1849</v>
      </c>
    </row>
    <row r="246" spans="2:47" s="1" customFormat="1" ht="13.5">
      <c r="B246" s="46"/>
      <c r="C246" s="74"/>
      <c r="D246" s="235" t="s">
        <v>378</v>
      </c>
      <c r="E246" s="74"/>
      <c r="F246" s="276" t="s">
        <v>1850</v>
      </c>
      <c r="G246" s="74"/>
      <c r="H246" s="74"/>
      <c r="I246" s="191"/>
      <c r="J246" s="74"/>
      <c r="K246" s="74"/>
      <c r="L246" s="72"/>
      <c r="M246" s="277"/>
      <c r="N246" s="47"/>
      <c r="O246" s="47"/>
      <c r="P246" s="47"/>
      <c r="Q246" s="47"/>
      <c r="R246" s="47"/>
      <c r="S246" s="47"/>
      <c r="T246" s="95"/>
      <c r="AT246" s="24" t="s">
        <v>378</v>
      </c>
      <c r="AU246" s="24" t="s">
        <v>82</v>
      </c>
    </row>
    <row r="247" spans="2:51" s="12" customFormat="1" ht="13.5">
      <c r="B247" s="244"/>
      <c r="C247" s="245"/>
      <c r="D247" s="235" t="s">
        <v>162</v>
      </c>
      <c r="E247" s="246" t="s">
        <v>22</v>
      </c>
      <c r="F247" s="247" t="s">
        <v>1851</v>
      </c>
      <c r="G247" s="245"/>
      <c r="H247" s="248">
        <v>2.31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AT247" s="254" t="s">
        <v>162</v>
      </c>
      <c r="AU247" s="254" t="s">
        <v>82</v>
      </c>
      <c r="AV247" s="12" t="s">
        <v>82</v>
      </c>
      <c r="AW247" s="12" t="s">
        <v>37</v>
      </c>
      <c r="AX247" s="12" t="s">
        <v>24</v>
      </c>
      <c r="AY247" s="254" t="s">
        <v>153</v>
      </c>
    </row>
    <row r="248" spans="2:65" s="1" customFormat="1" ht="25.5" customHeight="1">
      <c r="B248" s="46"/>
      <c r="C248" s="221" t="s">
        <v>341</v>
      </c>
      <c r="D248" s="221" t="s">
        <v>155</v>
      </c>
      <c r="E248" s="222" t="s">
        <v>354</v>
      </c>
      <c r="F248" s="223" t="s">
        <v>355</v>
      </c>
      <c r="G248" s="224" t="s">
        <v>158</v>
      </c>
      <c r="H248" s="225">
        <v>169.027</v>
      </c>
      <c r="I248" s="226"/>
      <c r="J248" s="227">
        <f>ROUND(I248*H248,2)</f>
        <v>0</v>
      </c>
      <c r="K248" s="223" t="s">
        <v>159</v>
      </c>
      <c r="L248" s="72"/>
      <c r="M248" s="228" t="s">
        <v>22</v>
      </c>
      <c r="N248" s="229" t="s">
        <v>44</v>
      </c>
      <c r="O248" s="47"/>
      <c r="P248" s="230">
        <f>O248*H248</f>
        <v>0</v>
      </c>
      <c r="Q248" s="230">
        <v>0.101</v>
      </c>
      <c r="R248" s="230">
        <f>Q248*H248</f>
        <v>17.071727</v>
      </c>
      <c r="S248" s="230">
        <v>0</v>
      </c>
      <c r="T248" s="231">
        <f>S248*H248</f>
        <v>0</v>
      </c>
      <c r="AR248" s="24" t="s">
        <v>160</v>
      </c>
      <c r="AT248" s="24" t="s">
        <v>155</v>
      </c>
      <c r="AU248" s="24" t="s">
        <v>82</v>
      </c>
      <c r="AY248" s="24" t="s">
        <v>153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4" t="s">
        <v>24</v>
      </c>
      <c r="BK248" s="232">
        <f>ROUND(I248*H248,2)</f>
        <v>0</v>
      </c>
      <c r="BL248" s="24" t="s">
        <v>160</v>
      </c>
      <c r="BM248" s="24" t="s">
        <v>1852</v>
      </c>
    </row>
    <row r="249" spans="2:51" s="11" customFormat="1" ht="13.5">
      <c r="B249" s="233"/>
      <c r="C249" s="234"/>
      <c r="D249" s="235" t="s">
        <v>162</v>
      </c>
      <c r="E249" s="236" t="s">
        <v>22</v>
      </c>
      <c r="F249" s="237" t="s">
        <v>1222</v>
      </c>
      <c r="G249" s="234"/>
      <c r="H249" s="236" t="s">
        <v>22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162</v>
      </c>
      <c r="AU249" s="243" t="s">
        <v>82</v>
      </c>
      <c r="AV249" s="11" t="s">
        <v>24</v>
      </c>
      <c r="AW249" s="11" t="s">
        <v>37</v>
      </c>
      <c r="AX249" s="11" t="s">
        <v>73</v>
      </c>
      <c r="AY249" s="243" t="s">
        <v>153</v>
      </c>
    </row>
    <row r="250" spans="2:51" s="11" customFormat="1" ht="13.5">
      <c r="B250" s="233"/>
      <c r="C250" s="234"/>
      <c r="D250" s="235" t="s">
        <v>162</v>
      </c>
      <c r="E250" s="236" t="s">
        <v>22</v>
      </c>
      <c r="F250" s="237" t="s">
        <v>1199</v>
      </c>
      <c r="G250" s="234"/>
      <c r="H250" s="236" t="s">
        <v>22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162</v>
      </c>
      <c r="AU250" s="243" t="s">
        <v>82</v>
      </c>
      <c r="AV250" s="11" t="s">
        <v>24</v>
      </c>
      <c r="AW250" s="11" t="s">
        <v>37</v>
      </c>
      <c r="AX250" s="11" t="s">
        <v>73</v>
      </c>
      <c r="AY250" s="243" t="s">
        <v>153</v>
      </c>
    </row>
    <row r="251" spans="2:51" s="12" customFormat="1" ht="13.5">
      <c r="B251" s="244"/>
      <c r="C251" s="245"/>
      <c r="D251" s="235" t="s">
        <v>162</v>
      </c>
      <c r="E251" s="246" t="s">
        <v>22</v>
      </c>
      <c r="F251" s="247" t="s">
        <v>1223</v>
      </c>
      <c r="G251" s="245"/>
      <c r="H251" s="248">
        <v>78.57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AT251" s="254" t="s">
        <v>162</v>
      </c>
      <c r="AU251" s="254" t="s">
        <v>82</v>
      </c>
      <c r="AV251" s="12" t="s">
        <v>82</v>
      </c>
      <c r="AW251" s="12" t="s">
        <v>37</v>
      </c>
      <c r="AX251" s="12" t="s">
        <v>73</v>
      </c>
      <c r="AY251" s="254" t="s">
        <v>153</v>
      </c>
    </row>
    <row r="252" spans="2:51" s="11" customFormat="1" ht="13.5">
      <c r="B252" s="233"/>
      <c r="C252" s="234"/>
      <c r="D252" s="235" t="s">
        <v>162</v>
      </c>
      <c r="E252" s="236" t="s">
        <v>22</v>
      </c>
      <c r="F252" s="237" t="s">
        <v>1203</v>
      </c>
      <c r="G252" s="234"/>
      <c r="H252" s="236" t="s">
        <v>22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162</v>
      </c>
      <c r="AU252" s="243" t="s">
        <v>82</v>
      </c>
      <c r="AV252" s="11" t="s">
        <v>24</v>
      </c>
      <c r="AW252" s="11" t="s">
        <v>37</v>
      </c>
      <c r="AX252" s="11" t="s">
        <v>73</v>
      </c>
      <c r="AY252" s="243" t="s">
        <v>153</v>
      </c>
    </row>
    <row r="253" spans="2:51" s="12" customFormat="1" ht="13.5">
      <c r="B253" s="244"/>
      <c r="C253" s="245"/>
      <c r="D253" s="235" t="s">
        <v>162</v>
      </c>
      <c r="E253" s="246" t="s">
        <v>22</v>
      </c>
      <c r="F253" s="247" t="s">
        <v>1224</v>
      </c>
      <c r="G253" s="245"/>
      <c r="H253" s="248">
        <v>67.457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AT253" s="254" t="s">
        <v>162</v>
      </c>
      <c r="AU253" s="254" t="s">
        <v>82</v>
      </c>
      <c r="AV253" s="12" t="s">
        <v>82</v>
      </c>
      <c r="AW253" s="12" t="s">
        <v>37</v>
      </c>
      <c r="AX253" s="12" t="s">
        <v>73</v>
      </c>
      <c r="AY253" s="254" t="s">
        <v>153</v>
      </c>
    </row>
    <row r="254" spans="2:51" s="11" customFormat="1" ht="13.5">
      <c r="B254" s="233"/>
      <c r="C254" s="234"/>
      <c r="D254" s="235" t="s">
        <v>162</v>
      </c>
      <c r="E254" s="236" t="s">
        <v>22</v>
      </c>
      <c r="F254" s="237" t="s">
        <v>1201</v>
      </c>
      <c r="G254" s="234"/>
      <c r="H254" s="236" t="s">
        <v>22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162</v>
      </c>
      <c r="AU254" s="243" t="s">
        <v>82</v>
      </c>
      <c r="AV254" s="11" t="s">
        <v>24</v>
      </c>
      <c r="AW254" s="11" t="s">
        <v>37</v>
      </c>
      <c r="AX254" s="11" t="s">
        <v>73</v>
      </c>
      <c r="AY254" s="243" t="s">
        <v>153</v>
      </c>
    </row>
    <row r="255" spans="2:51" s="12" customFormat="1" ht="13.5">
      <c r="B255" s="244"/>
      <c r="C255" s="245"/>
      <c r="D255" s="235" t="s">
        <v>162</v>
      </c>
      <c r="E255" s="246" t="s">
        <v>22</v>
      </c>
      <c r="F255" s="247" t="s">
        <v>1225</v>
      </c>
      <c r="G255" s="245"/>
      <c r="H255" s="248">
        <v>7.2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AT255" s="254" t="s">
        <v>162</v>
      </c>
      <c r="AU255" s="254" t="s">
        <v>82</v>
      </c>
      <c r="AV255" s="12" t="s">
        <v>82</v>
      </c>
      <c r="AW255" s="12" t="s">
        <v>37</v>
      </c>
      <c r="AX255" s="12" t="s">
        <v>73</v>
      </c>
      <c r="AY255" s="254" t="s">
        <v>153</v>
      </c>
    </row>
    <row r="256" spans="2:51" s="11" customFormat="1" ht="13.5">
      <c r="B256" s="233"/>
      <c r="C256" s="234"/>
      <c r="D256" s="235" t="s">
        <v>162</v>
      </c>
      <c r="E256" s="236" t="s">
        <v>22</v>
      </c>
      <c r="F256" s="237" t="s">
        <v>1226</v>
      </c>
      <c r="G256" s="234"/>
      <c r="H256" s="236" t="s">
        <v>22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162</v>
      </c>
      <c r="AU256" s="243" t="s">
        <v>82</v>
      </c>
      <c r="AV256" s="11" t="s">
        <v>24</v>
      </c>
      <c r="AW256" s="11" t="s">
        <v>37</v>
      </c>
      <c r="AX256" s="11" t="s">
        <v>73</v>
      </c>
      <c r="AY256" s="243" t="s">
        <v>153</v>
      </c>
    </row>
    <row r="257" spans="2:51" s="12" customFormat="1" ht="13.5">
      <c r="B257" s="244"/>
      <c r="C257" s="245"/>
      <c r="D257" s="235" t="s">
        <v>162</v>
      </c>
      <c r="E257" s="246" t="s">
        <v>22</v>
      </c>
      <c r="F257" s="247" t="s">
        <v>1227</v>
      </c>
      <c r="G257" s="245"/>
      <c r="H257" s="248">
        <v>15.8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AT257" s="254" t="s">
        <v>162</v>
      </c>
      <c r="AU257" s="254" t="s">
        <v>82</v>
      </c>
      <c r="AV257" s="12" t="s">
        <v>82</v>
      </c>
      <c r="AW257" s="12" t="s">
        <v>37</v>
      </c>
      <c r="AX257" s="12" t="s">
        <v>73</v>
      </c>
      <c r="AY257" s="254" t="s">
        <v>153</v>
      </c>
    </row>
    <row r="258" spans="2:51" s="13" customFormat="1" ht="13.5">
      <c r="B258" s="255"/>
      <c r="C258" s="256"/>
      <c r="D258" s="235" t="s">
        <v>162</v>
      </c>
      <c r="E258" s="257" t="s">
        <v>22</v>
      </c>
      <c r="F258" s="258" t="s">
        <v>172</v>
      </c>
      <c r="G258" s="256"/>
      <c r="H258" s="259">
        <v>169.027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AT258" s="265" t="s">
        <v>162</v>
      </c>
      <c r="AU258" s="265" t="s">
        <v>82</v>
      </c>
      <c r="AV258" s="13" t="s">
        <v>160</v>
      </c>
      <c r="AW258" s="13" t="s">
        <v>37</v>
      </c>
      <c r="AX258" s="13" t="s">
        <v>24</v>
      </c>
      <c r="AY258" s="265" t="s">
        <v>153</v>
      </c>
    </row>
    <row r="259" spans="2:65" s="1" customFormat="1" ht="16.5" customHeight="1">
      <c r="B259" s="46"/>
      <c r="C259" s="266" t="s">
        <v>345</v>
      </c>
      <c r="D259" s="266" t="s">
        <v>246</v>
      </c>
      <c r="E259" s="267" t="s">
        <v>358</v>
      </c>
      <c r="F259" s="268" t="s">
        <v>359</v>
      </c>
      <c r="G259" s="269" t="s">
        <v>158</v>
      </c>
      <c r="H259" s="270">
        <v>185.93</v>
      </c>
      <c r="I259" s="271"/>
      <c r="J259" s="272">
        <f>ROUND(I259*H259,2)</f>
        <v>0</v>
      </c>
      <c r="K259" s="268" t="s">
        <v>159</v>
      </c>
      <c r="L259" s="273"/>
      <c r="M259" s="274" t="s">
        <v>22</v>
      </c>
      <c r="N259" s="275" t="s">
        <v>44</v>
      </c>
      <c r="O259" s="47"/>
      <c r="P259" s="230">
        <f>O259*H259</f>
        <v>0</v>
      </c>
      <c r="Q259" s="230">
        <v>0.108</v>
      </c>
      <c r="R259" s="230">
        <f>Q259*H259</f>
        <v>20.08044</v>
      </c>
      <c r="S259" s="230">
        <v>0</v>
      </c>
      <c r="T259" s="231">
        <f>S259*H259</f>
        <v>0</v>
      </c>
      <c r="AR259" s="24" t="s">
        <v>199</v>
      </c>
      <c r="AT259" s="24" t="s">
        <v>246</v>
      </c>
      <c r="AU259" s="24" t="s">
        <v>82</v>
      </c>
      <c r="AY259" s="24" t="s">
        <v>153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4" t="s">
        <v>24</v>
      </c>
      <c r="BK259" s="232">
        <f>ROUND(I259*H259,2)</f>
        <v>0</v>
      </c>
      <c r="BL259" s="24" t="s">
        <v>160</v>
      </c>
      <c r="BM259" s="24" t="s">
        <v>1853</v>
      </c>
    </row>
    <row r="260" spans="2:51" s="12" customFormat="1" ht="13.5">
      <c r="B260" s="244"/>
      <c r="C260" s="245"/>
      <c r="D260" s="235" t="s">
        <v>162</v>
      </c>
      <c r="E260" s="246" t="s">
        <v>22</v>
      </c>
      <c r="F260" s="247" t="s">
        <v>1235</v>
      </c>
      <c r="G260" s="245"/>
      <c r="H260" s="248">
        <v>185.93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AT260" s="254" t="s">
        <v>162</v>
      </c>
      <c r="AU260" s="254" t="s">
        <v>82</v>
      </c>
      <c r="AV260" s="12" t="s">
        <v>82</v>
      </c>
      <c r="AW260" s="12" t="s">
        <v>37</v>
      </c>
      <c r="AX260" s="12" t="s">
        <v>24</v>
      </c>
      <c r="AY260" s="254" t="s">
        <v>153</v>
      </c>
    </row>
    <row r="261" spans="2:63" s="10" customFormat="1" ht="29.85" customHeight="1">
      <c r="B261" s="205"/>
      <c r="C261" s="206"/>
      <c r="D261" s="207" t="s">
        <v>72</v>
      </c>
      <c r="E261" s="219" t="s">
        <v>184</v>
      </c>
      <c r="F261" s="219" t="s">
        <v>362</v>
      </c>
      <c r="G261" s="206"/>
      <c r="H261" s="206"/>
      <c r="I261" s="209"/>
      <c r="J261" s="220">
        <f>BK261</f>
        <v>0</v>
      </c>
      <c r="K261" s="206"/>
      <c r="L261" s="211"/>
      <c r="M261" s="212"/>
      <c r="N261" s="213"/>
      <c r="O261" s="213"/>
      <c r="P261" s="214">
        <f>SUM(P262:P296)</f>
        <v>0</v>
      </c>
      <c r="Q261" s="213"/>
      <c r="R261" s="214">
        <f>SUM(R262:R296)</f>
        <v>19.6045043</v>
      </c>
      <c r="S261" s="213"/>
      <c r="T261" s="215">
        <f>SUM(T262:T296)</f>
        <v>0</v>
      </c>
      <c r="AR261" s="216" t="s">
        <v>24</v>
      </c>
      <c r="AT261" s="217" t="s">
        <v>72</v>
      </c>
      <c r="AU261" s="217" t="s">
        <v>24</v>
      </c>
      <c r="AY261" s="216" t="s">
        <v>153</v>
      </c>
      <c r="BK261" s="218">
        <f>SUM(BK262:BK296)</f>
        <v>0</v>
      </c>
    </row>
    <row r="262" spans="2:65" s="1" customFormat="1" ht="25.5" customHeight="1">
      <c r="B262" s="46"/>
      <c r="C262" s="221" t="s">
        <v>349</v>
      </c>
      <c r="D262" s="221" t="s">
        <v>155</v>
      </c>
      <c r="E262" s="222" t="s">
        <v>364</v>
      </c>
      <c r="F262" s="223" t="s">
        <v>365</v>
      </c>
      <c r="G262" s="224" t="s">
        <v>158</v>
      </c>
      <c r="H262" s="225">
        <v>1346.665</v>
      </c>
      <c r="I262" s="226"/>
      <c r="J262" s="227">
        <f>ROUND(I262*H262,2)</f>
        <v>0</v>
      </c>
      <c r="K262" s="223" t="s">
        <v>22</v>
      </c>
      <c r="L262" s="72"/>
      <c r="M262" s="228" t="s">
        <v>22</v>
      </c>
      <c r="N262" s="229" t="s">
        <v>44</v>
      </c>
      <c r="O262" s="47"/>
      <c r="P262" s="230">
        <f>O262*H262</f>
        <v>0</v>
      </c>
      <c r="Q262" s="230">
        <v>0.00432</v>
      </c>
      <c r="R262" s="230">
        <f>Q262*H262</f>
        <v>5.8175928</v>
      </c>
      <c r="S262" s="230">
        <v>0</v>
      </c>
      <c r="T262" s="231">
        <f>S262*H262</f>
        <v>0</v>
      </c>
      <c r="AR262" s="24" t="s">
        <v>160</v>
      </c>
      <c r="AT262" s="24" t="s">
        <v>155</v>
      </c>
      <c r="AU262" s="24" t="s">
        <v>82</v>
      </c>
      <c r="AY262" s="24" t="s">
        <v>153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4" t="s">
        <v>24</v>
      </c>
      <c r="BK262" s="232">
        <f>ROUND(I262*H262,2)</f>
        <v>0</v>
      </c>
      <c r="BL262" s="24" t="s">
        <v>160</v>
      </c>
      <c r="BM262" s="24" t="s">
        <v>1854</v>
      </c>
    </row>
    <row r="263" spans="2:51" s="11" customFormat="1" ht="13.5">
      <c r="B263" s="233"/>
      <c r="C263" s="234"/>
      <c r="D263" s="235" t="s">
        <v>162</v>
      </c>
      <c r="E263" s="236" t="s">
        <v>22</v>
      </c>
      <c r="F263" s="237" t="s">
        <v>1855</v>
      </c>
      <c r="G263" s="234"/>
      <c r="H263" s="236" t="s">
        <v>22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162</v>
      </c>
      <c r="AU263" s="243" t="s">
        <v>82</v>
      </c>
      <c r="AV263" s="11" t="s">
        <v>24</v>
      </c>
      <c r="AW263" s="11" t="s">
        <v>37</v>
      </c>
      <c r="AX263" s="11" t="s">
        <v>73</v>
      </c>
      <c r="AY263" s="243" t="s">
        <v>153</v>
      </c>
    </row>
    <row r="264" spans="2:51" s="11" customFormat="1" ht="13.5">
      <c r="B264" s="233"/>
      <c r="C264" s="234"/>
      <c r="D264" s="235" t="s">
        <v>162</v>
      </c>
      <c r="E264" s="236" t="s">
        <v>22</v>
      </c>
      <c r="F264" s="237" t="s">
        <v>482</v>
      </c>
      <c r="G264" s="234"/>
      <c r="H264" s="236" t="s">
        <v>22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162</v>
      </c>
      <c r="AU264" s="243" t="s">
        <v>82</v>
      </c>
      <c r="AV264" s="11" t="s">
        <v>24</v>
      </c>
      <c r="AW264" s="11" t="s">
        <v>37</v>
      </c>
      <c r="AX264" s="11" t="s">
        <v>73</v>
      </c>
      <c r="AY264" s="243" t="s">
        <v>153</v>
      </c>
    </row>
    <row r="265" spans="2:51" s="12" customFormat="1" ht="13.5">
      <c r="B265" s="244"/>
      <c r="C265" s="245"/>
      <c r="D265" s="235" t="s">
        <v>162</v>
      </c>
      <c r="E265" s="246" t="s">
        <v>22</v>
      </c>
      <c r="F265" s="247" t="s">
        <v>1856</v>
      </c>
      <c r="G265" s="245"/>
      <c r="H265" s="248">
        <v>599.4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AT265" s="254" t="s">
        <v>162</v>
      </c>
      <c r="AU265" s="254" t="s">
        <v>82</v>
      </c>
      <c r="AV265" s="12" t="s">
        <v>82</v>
      </c>
      <c r="AW265" s="12" t="s">
        <v>37</v>
      </c>
      <c r="AX265" s="12" t="s">
        <v>73</v>
      </c>
      <c r="AY265" s="254" t="s">
        <v>153</v>
      </c>
    </row>
    <row r="266" spans="2:51" s="12" customFormat="1" ht="13.5">
      <c r="B266" s="244"/>
      <c r="C266" s="245"/>
      <c r="D266" s="235" t="s">
        <v>162</v>
      </c>
      <c r="E266" s="246" t="s">
        <v>22</v>
      </c>
      <c r="F266" s="247" t="s">
        <v>1857</v>
      </c>
      <c r="G266" s="245"/>
      <c r="H266" s="248">
        <v>610.1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AT266" s="254" t="s">
        <v>162</v>
      </c>
      <c r="AU266" s="254" t="s">
        <v>82</v>
      </c>
      <c r="AV266" s="12" t="s">
        <v>82</v>
      </c>
      <c r="AW266" s="12" t="s">
        <v>37</v>
      </c>
      <c r="AX266" s="12" t="s">
        <v>73</v>
      </c>
      <c r="AY266" s="254" t="s">
        <v>153</v>
      </c>
    </row>
    <row r="267" spans="2:51" s="12" customFormat="1" ht="13.5">
      <c r="B267" s="244"/>
      <c r="C267" s="245"/>
      <c r="D267" s="235" t="s">
        <v>162</v>
      </c>
      <c r="E267" s="246" t="s">
        <v>22</v>
      </c>
      <c r="F267" s="247" t="s">
        <v>1858</v>
      </c>
      <c r="G267" s="245"/>
      <c r="H267" s="248">
        <v>37.1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AT267" s="254" t="s">
        <v>162</v>
      </c>
      <c r="AU267" s="254" t="s">
        <v>82</v>
      </c>
      <c r="AV267" s="12" t="s">
        <v>82</v>
      </c>
      <c r="AW267" s="12" t="s">
        <v>37</v>
      </c>
      <c r="AX267" s="12" t="s">
        <v>73</v>
      </c>
      <c r="AY267" s="254" t="s">
        <v>153</v>
      </c>
    </row>
    <row r="268" spans="2:51" s="11" customFormat="1" ht="13.5">
      <c r="B268" s="233"/>
      <c r="C268" s="234"/>
      <c r="D268" s="235" t="s">
        <v>162</v>
      </c>
      <c r="E268" s="236" t="s">
        <v>22</v>
      </c>
      <c r="F268" s="237" t="s">
        <v>480</v>
      </c>
      <c r="G268" s="234"/>
      <c r="H268" s="236" t="s">
        <v>22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162</v>
      </c>
      <c r="AU268" s="243" t="s">
        <v>82</v>
      </c>
      <c r="AV268" s="11" t="s">
        <v>24</v>
      </c>
      <c r="AW268" s="11" t="s">
        <v>37</v>
      </c>
      <c r="AX268" s="11" t="s">
        <v>73</v>
      </c>
      <c r="AY268" s="243" t="s">
        <v>153</v>
      </c>
    </row>
    <row r="269" spans="2:51" s="12" customFormat="1" ht="13.5">
      <c r="B269" s="244"/>
      <c r="C269" s="245"/>
      <c r="D269" s="235" t="s">
        <v>162</v>
      </c>
      <c r="E269" s="246" t="s">
        <v>22</v>
      </c>
      <c r="F269" s="247" t="s">
        <v>1859</v>
      </c>
      <c r="G269" s="245"/>
      <c r="H269" s="248">
        <v>41.64</v>
      </c>
      <c r="I269" s="249"/>
      <c r="J269" s="245"/>
      <c r="K269" s="245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162</v>
      </c>
      <c r="AU269" s="254" t="s">
        <v>82</v>
      </c>
      <c r="AV269" s="12" t="s">
        <v>82</v>
      </c>
      <c r="AW269" s="12" t="s">
        <v>37</v>
      </c>
      <c r="AX269" s="12" t="s">
        <v>73</v>
      </c>
      <c r="AY269" s="254" t="s">
        <v>153</v>
      </c>
    </row>
    <row r="270" spans="2:51" s="12" customFormat="1" ht="13.5">
      <c r="B270" s="244"/>
      <c r="C270" s="245"/>
      <c r="D270" s="235" t="s">
        <v>162</v>
      </c>
      <c r="E270" s="246" t="s">
        <v>22</v>
      </c>
      <c r="F270" s="247" t="s">
        <v>1860</v>
      </c>
      <c r="G270" s="245"/>
      <c r="H270" s="248">
        <v>26.825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AT270" s="254" t="s">
        <v>162</v>
      </c>
      <c r="AU270" s="254" t="s">
        <v>82</v>
      </c>
      <c r="AV270" s="12" t="s">
        <v>82</v>
      </c>
      <c r="AW270" s="12" t="s">
        <v>37</v>
      </c>
      <c r="AX270" s="12" t="s">
        <v>73</v>
      </c>
      <c r="AY270" s="254" t="s">
        <v>153</v>
      </c>
    </row>
    <row r="271" spans="2:51" s="11" customFormat="1" ht="13.5">
      <c r="B271" s="233"/>
      <c r="C271" s="234"/>
      <c r="D271" s="235" t="s">
        <v>162</v>
      </c>
      <c r="E271" s="236" t="s">
        <v>22</v>
      </c>
      <c r="F271" s="237" t="s">
        <v>1861</v>
      </c>
      <c r="G271" s="234"/>
      <c r="H271" s="236" t="s">
        <v>22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162</v>
      </c>
      <c r="AU271" s="243" t="s">
        <v>82</v>
      </c>
      <c r="AV271" s="11" t="s">
        <v>24</v>
      </c>
      <c r="AW271" s="11" t="s">
        <v>37</v>
      </c>
      <c r="AX271" s="11" t="s">
        <v>73</v>
      </c>
      <c r="AY271" s="243" t="s">
        <v>153</v>
      </c>
    </row>
    <row r="272" spans="2:51" s="12" customFormat="1" ht="13.5">
      <c r="B272" s="244"/>
      <c r="C272" s="245"/>
      <c r="D272" s="235" t="s">
        <v>162</v>
      </c>
      <c r="E272" s="246" t="s">
        <v>22</v>
      </c>
      <c r="F272" s="247" t="s">
        <v>1862</v>
      </c>
      <c r="G272" s="245"/>
      <c r="H272" s="248">
        <v>31.6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AT272" s="254" t="s">
        <v>162</v>
      </c>
      <c r="AU272" s="254" t="s">
        <v>82</v>
      </c>
      <c r="AV272" s="12" t="s">
        <v>82</v>
      </c>
      <c r="AW272" s="12" t="s">
        <v>37</v>
      </c>
      <c r="AX272" s="12" t="s">
        <v>73</v>
      </c>
      <c r="AY272" s="254" t="s">
        <v>153</v>
      </c>
    </row>
    <row r="273" spans="2:51" s="13" customFormat="1" ht="13.5">
      <c r="B273" s="255"/>
      <c r="C273" s="256"/>
      <c r="D273" s="235" t="s">
        <v>162</v>
      </c>
      <c r="E273" s="257" t="s">
        <v>22</v>
      </c>
      <c r="F273" s="258" t="s">
        <v>172</v>
      </c>
      <c r="G273" s="256"/>
      <c r="H273" s="259">
        <v>1346.665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AT273" s="265" t="s">
        <v>162</v>
      </c>
      <c r="AU273" s="265" t="s">
        <v>82</v>
      </c>
      <c r="AV273" s="13" t="s">
        <v>160</v>
      </c>
      <c r="AW273" s="13" t="s">
        <v>37</v>
      </c>
      <c r="AX273" s="13" t="s">
        <v>24</v>
      </c>
      <c r="AY273" s="265" t="s">
        <v>153</v>
      </c>
    </row>
    <row r="274" spans="2:65" s="1" customFormat="1" ht="25.5" customHeight="1">
      <c r="B274" s="46"/>
      <c r="C274" s="221" t="s">
        <v>353</v>
      </c>
      <c r="D274" s="221" t="s">
        <v>155</v>
      </c>
      <c r="E274" s="222" t="s">
        <v>370</v>
      </c>
      <c r="F274" s="223" t="s">
        <v>371</v>
      </c>
      <c r="G274" s="224" t="s">
        <v>158</v>
      </c>
      <c r="H274" s="225">
        <v>594.6</v>
      </c>
      <c r="I274" s="226"/>
      <c r="J274" s="227">
        <f>ROUND(I274*H274,2)</f>
        <v>0</v>
      </c>
      <c r="K274" s="223" t="s">
        <v>159</v>
      </c>
      <c r="L274" s="72"/>
      <c r="M274" s="228" t="s">
        <v>22</v>
      </c>
      <c r="N274" s="229" t="s">
        <v>44</v>
      </c>
      <c r="O274" s="47"/>
      <c r="P274" s="230">
        <f>O274*H274</f>
        <v>0</v>
      </c>
      <c r="Q274" s="230">
        <v>0.00825</v>
      </c>
      <c r="R274" s="230">
        <f>Q274*H274</f>
        <v>4.90545</v>
      </c>
      <c r="S274" s="230">
        <v>0</v>
      </c>
      <c r="T274" s="231">
        <f>S274*H274</f>
        <v>0</v>
      </c>
      <c r="AR274" s="24" t="s">
        <v>160</v>
      </c>
      <c r="AT274" s="24" t="s">
        <v>155</v>
      </c>
      <c r="AU274" s="24" t="s">
        <v>82</v>
      </c>
      <c r="AY274" s="24" t="s">
        <v>153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4" t="s">
        <v>24</v>
      </c>
      <c r="BK274" s="232">
        <f>ROUND(I274*H274,2)</f>
        <v>0</v>
      </c>
      <c r="BL274" s="24" t="s">
        <v>160</v>
      </c>
      <c r="BM274" s="24" t="s">
        <v>1863</v>
      </c>
    </row>
    <row r="275" spans="2:51" s="11" customFormat="1" ht="13.5">
      <c r="B275" s="233"/>
      <c r="C275" s="234"/>
      <c r="D275" s="235" t="s">
        <v>162</v>
      </c>
      <c r="E275" s="236" t="s">
        <v>22</v>
      </c>
      <c r="F275" s="237" t="s">
        <v>1864</v>
      </c>
      <c r="G275" s="234"/>
      <c r="H275" s="236" t="s">
        <v>22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162</v>
      </c>
      <c r="AU275" s="243" t="s">
        <v>82</v>
      </c>
      <c r="AV275" s="11" t="s">
        <v>24</v>
      </c>
      <c r="AW275" s="11" t="s">
        <v>37</v>
      </c>
      <c r="AX275" s="11" t="s">
        <v>73</v>
      </c>
      <c r="AY275" s="243" t="s">
        <v>153</v>
      </c>
    </row>
    <row r="276" spans="2:51" s="12" customFormat="1" ht="13.5">
      <c r="B276" s="244"/>
      <c r="C276" s="245"/>
      <c r="D276" s="235" t="s">
        <v>162</v>
      </c>
      <c r="E276" s="246" t="s">
        <v>22</v>
      </c>
      <c r="F276" s="247" t="s">
        <v>1865</v>
      </c>
      <c r="G276" s="245"/>
      <c r="H276" s="248">
        <v>84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162</v>
      </c>
      <c r="AU276" s="254" t="s">
        <v>82</v>
      </c>
      <c r="AV276" s="12" t="s">
        <v>82</v>
      </c>
      <c r="AW276" s="12" t="s">
        <v>37</v>
      </c>
      <c r="AX276" s="12" t="s">
        <v>73</v>
      </c>
      <c r="AY276" s="254" t="s">
        <v>153</v>
      </c>
    </row>
    <row r="277" spans="2:51" s="12" customFormat="1" ht="13.5">
      <c r="B277" s="244"/>
      <c r="C277" s="245"/>
      <c r="D277" s="235" t="s">
        <v>162</v>
      </c>
      <c r="E277" s="246" t="s">
        <v>22</v>
      </c>
      <c r="F277" s="247" t="s">
        <v>1866</v>
      </c>
      <c r="G277" s="245"/>
      <c r="H277" s="248">
        <v>70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AT277" s="254" t="s">
        <v>162</v>
      </c>
      <c r="AU277" s="254" t="s">
        <v>82</v>
      </c>
      <c r="AV277" s="12" t="s">
        <v>82</v>
      </c>
      <c r="AW277" s="12" t="s">
        <v>37</v>
      </c>
      <c r="AX277" s="12" t="s">
        <v>73</v>
      </c>
      <c r="AY277" s="254" t="s">
        <v>153</v>
      </c>
    </row>
    <row r="278" spans="2:51" s="11" customFormat="1" ht="13.5">
      <c r="B278" s="233"/>
      <c r="C278" s="234"/>
      <c r="D278" s="235" t="s">
        <v>162</v>
      </c>
      <c r="E278" s="236" t="s">
        <v>22</v>
      </c>
      <c r="F278" s="237" t="s">
        <v>1867</v>
      </c>
      <c r="G278" s="234"/>
      <c r="H278" s="236" t="s">
        <v>22</v>
      </c>
      <c r="I278" s="238"/>
      <c r="J278" s="234"/>
      <c r="K278" s="234"/>
      <c r="L278" s="239"/>
      <c r="M278" s="240"/>
      <c r="N278" s="241"/>
      <c r="O278" s="241"/>
      <c r="P278" s="241"/>
      <c r="Q278" s="241"/>
      <c r="R278" s="241"/>
      <c r="S278" s="241"/>
      <c r="T278" s="242"/>
      <c r="AT278" s="243" t="s">
        <v>162</v>
      </c>
      <c r="AU278" s="243" t="s">
        <v>82</v>
      </c>
      <c r="AV278" s="11" t="s">
        <v>24</v>
      </c>
      <c r="AW278" s="11" t="s">
        <v>37</v>
      </c>
      <c r="AX278" s="11" t="s">
        <v>73</v>
      </c>
      <c r="AY278" s="243" t="s">
        <v>153</v>
      </c>
    </row>
    <row r="279" spans="2:51" s="12" customFormat="1" ht="13.5">
      <c r="B279" s="244"/>
      <c r="C279" s="245"/>
      <c r="D279" s="235" t="s">
        <v>162</v>
      </c>
      <c r="E279" s="246" t="s">
        <v>22</v>
      </c>
      <c r="F279" s="247" t="s">
        <v>1868</v>
      </c>
      <c r="G279" s="245"/>
      <c r="H279" s="248">
        <v>341.9</v>
      </c>
      <c r="I279" s="249"/>
      <c r="J279" s="245"/>
      <c r="K279" s="245"/>
      <c r="L279" s="250"/>
      <c r="M279" s="251"/>
      <c r="N279" s="252"/>
      <c r="O279" s="252"/>
      <c r="P279" s="252"/>
      <c r="Q279" s="252"/>
      <c r="R279" s="252"/>
      <c r="S279" s="252"/>
      <c r="T279" s="253"/>
      <c r="AT279" s="254" t="s">
        <v>162</v>
      </c>
      <c r="AU279" s="254" t="s">
        <v>82</v>
      </c>
      <c r="AV279" s="12" t="s">
        <v>82</v>
      </c>
      <c r="AW279" s="12" t="s">
        <v>37</v>
      </c>
      <c r="AX279" s="12" t="s">
        <v>73</v>
      </c>
      <c r="AY279" s="254" t="s">
        <v>153</v>
      </c>
    </row>
    <row r="280" spans="2:51" s="11" customFormat="1" ht="13.5">
      <c r="B280" s="233"/>
      <c r="C280" s="234"/>
      <c r="D280" s="235" t="s">
        <v>162</v>
      </c>
      <c r="E280" s="236" t="s">
        <v>22</v>
      </c>
      <c r="F280" s="237" t="s">
        <v>1869</v>
      </c>
      <c r="G280" s="234"/>
      <c r="H280" s="236" t="s">
        <v>22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162</v>
      </c>
      <c r="AU280" s="243" t="s">
        <v>82</v>
      </c>
      <c r="AV280" s="11" t="s">
        <v>24</v>
      </c>
      <c r="AW280" s="11" t="s">
        <v>37</v>
      </c>
      <c r="AX280" s="11" t="s">
        <v>73</v>
      </c>
      <c r="AY280" s="243" t="s">
        <v>153</v>
      </c>
    </row>
    <row r="281" spans="2:51" s="12" customFormat="1" ht="13.5">
      <c r="B281" s="244"/>
      <c r="C281" s="245"/>
      <c r="D281" s="235" t="s">
        <v>162</v>
      </c>
      <c r="E281" s="246" t="s">
        <v>22</v>
      </c>
      <c r="F281" s="247" t="s">
        <v>1870</v>
      </c>
      <c r="G281" s="245"/>
      <c r="H281" s="248">
        <v>98.7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AT281" s="254" t="s">
        <v>162</v>
      </c>
      <c r="AU281" s="254" t="s">
        <v>82</v>
      </c>
      <c r="AV281" s="12" t="s">
        <v>82</v>
      </c>
      <c r="AW281" s="12" t="s">
        <v>37</v>
      </c>
      <c r="AX281" s="12" t="s">
        <v>73</v>
      </c>
      <c r="AY281" s="254" t="s">
        <v>153</v>
      </c>
    </row>
    <row r="282" spans="2:51" s="13" customFormat="1" ht="13.5">
      <c r="B282" s="255"/>
      <c r="C282" s="256"/>
      <c r="D282" s="235" t="s">
        <v>162</v>
      </c>
      <c r="E282" s="257" t="s">
        <v>22</v>
      </c>
      <c r="F282" s="258" t="s">
        <v>172</v>
      </c>
      <c r="G282" s="256"/>
      <c r="H282" s="259">
        <v>594.6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AT282" s="265" t="s">
        <v>162</v>
      </c>
      <c r="AU282" s="265" t="s">
        <v>82</v>
      </c>
      <c r="AV282" s="13" t="s">
        <v>160</v>
      </c>
      <c r="AW282" s="13" t="s">
        <v>37</v>
      </c>
      <c r="AX282" s="13" t="s">
        <v>24</v>
      </c>
      <c r="AY282" s="265" t="s">
        <v>153</v>
      </c>
    </row>
    <row r="283" spans="2:65" s="1" customFormat="1" ht="16.5" customHeight="1">
      <c r="B283" s="46"/>
      <c r="C283" s="266" t="s">
        <v>357</v>
      </c>
      <c r="D283" s="266" t="s">
        <v>246</v>
      </c>
      <c r="E283" s="267" t="s">
        <v>375</v>
      </c>
      <c r="F283" s="268" t="s">
        <v>376</v>
      </c>
      <c r="G283" s="269" t="s">
        <v>158</v>
      </c>
      <c r="H283" s="270">
        <v>667.141</v>
      </c>
      <c r="I283" s="271"/>
      <c r="J283" s="272">
        <f>ROUND(I283*H283,2)</f>
        <v>0</v>
      </c>
      <c r="K283" s="268" t="s">
        <v>159</v>
      </c>
      <c r="L283" s="273"/>
      <c r="M283" s="274" t="s">
        <v>22</v>
      </c>
      <c r="N283" s="275" t="s">
        <v>44</v>
      </c>
      <c r="O283" s="47"/>
      <c r="P283" s="230">
        <f>O283*H283</f>
        <v>0</v>
      </c>
      <c r="Q283" s="230">
        <v>0.0015</v>
      </c>
      <c r="R283" s="230">
        <f>Q283*H283</f>
        <v>1.0007115</v>
      </c>
      <c r="S283" s="230">
        <v>0</v>
      </c>
      <c r="T283" s="231">
        <f>S283*H283</f>
        <v>0</v>
      </c>
      <c r="AR283" s="24" t="s">
        <v>199</v>
      </c>
      <c r="AT283" s="24" t="s">
        <v>246</v>
      </c>
      <c r="AU283" s="24" t="s">
        <v>82</v>
      </c>
      <c r="AY283" s="24" t="s">
        <v>153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24</v>
      </c>
      <c r="BK283" s="232">
        <f>ROUND(I283*H283,2)</f>
        <v>0</v>
      </c>
      <c r="BL283" s="24" t="s">
        <v>160</v>
      </c>
      <c r="BM283" s="24" t="s">
        <v>1871</v>
      </c>
    </row>
    <row r="284" spans="2:47" s="1" customFormat="1" ht="13.5">
      <c r="B284" s="46"/>
      <c r="C284" s="74"/>
      <c r="D284" s="235" t="s">
        <v>378</v>
      </c>
      <c r="E284" s="74"/>
      <c r="F284" s="276" t="s">
        <v>379</v>
      </c>
      <c r="G284" s="74"/>
      <c r="H284" s="74"/>
      <c r="I284" s="191"/>
      <c r="J284" s="74"/>
      <c r="K284" s="74"/>
      <c r="L284" s="72"/>
      <c r="M284" s="277"/>
      <c r="N284" s="47"/>
      <c r="O284" s="47"/>
      <c r="P284" s="47"/>
      <c r="Q284" s="47"/>
      <c r="R284" s="47"/>
      <c r="S284" s="47"/>
      <c r="T284" s="95"/>
      <c r="AT284" s="24" t="s">
        <v>378</v>
      </c>
      <c r="AU284" s="24" t="s">
        <v>82</v>
      </c>
    </row>
    <row r="285" spans="2:51" s="12" customFormat="1" ht="13.5">
      <c r="B285" s="244"/>
      <c r="C285" s="245"/>
      <c r="D285" s="235" t="s">
        <v>162</v>
      </c>
      <c r="E285" s="246" t="s">
        <v>22</v>
      </c>
      <c r="F285" s="247" t="s">
        <v>1872</v>
      </c>
      <c r="G285" s="245"/>
      <c r="H285" s="248">
        <v>654.06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162</v>
      </c>
      <c r="AU285" s="254" t="s">
        <v>82</v>
      </c>
      <c r="AV285" s="12" t="s">
        <v>82</v>
      </c>
      <c r="AW285" s="12" t="s">
        <v>37</v>
      </c>
      <c r="AX285" s="12" t="s">
        <v>24</v>
      </c>
      <c r="AY285" s="254" t="s">
        <v>153</v>
      </c>
    </row>
    <row r="286" spans="2:51" s="12" customFormat="1" ht="13.5">
      <c r="B286" s="244"/>
      <c r="C286" s="245"/>
      <c r="D286" s="235" t="s">
        <v>162</v>
      </c>
      <c r="E286" s="245"/>
      <c r="F286" s="247" t="s">
        <v>1873</v>
      </c>
      <c r="G286" s="245"/>
      <c r="H286" s="248">
        <v>667.141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AT286" s="254" t="s">
        <v>162</v>
      </c>
      <c r="AU286" s="254" t="s">
        <v>82</v>
      </c>
      <c r="AV286" s="12" t="s">
        <v>82</v>
      </c>
      <c r="AW286" s="12" t="s">
        <v>6</v>
      </c>
      <c r="AX286" s="12" t="s">
        <v>24</v>
      </c>
      <c r="AY286" s="254" t="s">
        <v>153</v>
      </c>
    </row>
    <row r="287" spans="2:65" s="1" customFormat="1" ht="25.5" customHeight="1">
      <c r="B287" s="46"/>
      <c r="C287" s="221" t="s">
        <v>363</v>
      </c>
      <c r="D287" s="221" t="s">
        <v>155</v>
      </c>
      <c r="E287" s="222" t="s">
        <v>1874</v>
      </c>
      <c r="F287" s="223" t="s">
        <v>1875</v>
      </c>
      <c r="G287" s="224" t="s">
        <v>158</v>
      </c>
      <c r="H287" s="225">
        <v>3.15</v>
      </c>
      <c r="I287" s="226"/>
      <c r="J287" s="227">
        <f>ROUND(I287*H287,2)</f>
        <v>0</v>
      </c>
      <c r="K287" s="223" t="s">
        <v>159</v>
      </c>
      <c r="L287" s="72"/>
      <c r="M287" s="228" t="s">
        <v>22</v>
      </c>
      <c r="N287" s="229" t="s">
        <v>44</v>
      </c>
      <c r="O287" s="47"/>
      <c r="P287" s="230">
        <f>O287*H287</f>
        <v>0</v>
      </c>
      <c r="Q287" s="230">
        <v>0.105</v>
      </c>
      <c r="R287" s="230">
        <f>Q287*H287</f>
        <v>0.33075</v>
      </c>
      <c r="S287" s="230">
        <v>0</v>
      </c>
      <c r="T287" s="231">
        <f>S287*H287</f>
        <v>0</v>
      </c>
      <c r="AR287" s="24" t="s">
        <v>160</v>
      </c>
      <c r="AT287" s="24" t="s">
        <v>155</v>
      </c>
      <c r="AU287" s="24" t="s">
        <v>82</v>
      </c>
      <c r="AY287" s="24" t="s">
        <v>153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4" t="s">
        <v>24</v>
      </c>
      <c r="BK287" s="232">
        <f>ROUND(I287*H287,2)</f>
        <v>0</v>
      </c>
      <c r="BL287" s="24" t="s">
        <v>160</v>
      </c>
      <c r="BM287" s="24" t="s">
        <v>1876</v>
      </c>
    </row>
    <row r="288" spans="2:51" s="11" customFormat="1" ht="13.5">
      <c r="B288" s="233"/>
      <c r="C288" s="234"/>
      <c r="D288" s="235" t="s">
        <v>162</v>
      </c>
      <c r="E288" s="236" t="s">
        <v>22</v>
      </c>
      <c r="F288" s="237" t="s">
        <v>1877</v>
      </c>
      <c r="G288" s="234"/>
      <c r="H288" s="236" t="s">
        <v>22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162</v>
      </c>
      <c r="AU288" s="243" t="s">
        <v>82</v>
      </c>
      <c r="AV288" s="11" t="s">
        <v>24</v>
      </c>
      <c r="AW288" s="11" t="s">
        <v>37</v>
      </c>
      <c r="AX288" s="11" t="s">
        <v>73</v>
      </c>
      <c r="AY288" s="243" t="s">
        <v>153</v>
      </c>
    </row>
    <row r="289" spans="2:51" s="12" customFormat="1" ht="13.5">
      <c r="B289" s="244"/>
      <c r="C289" s="245"/>
      <c r="D289" s="235" t="s">
        <v>162</v>
      </c>
      <c r="E289" s="246" t="s">
        <v>22</v>
      </c>
      <c r="F289" s="247" t="s">
        <v>1878</v>
      </c>
      <c r="G289" s="245"/>
      <c r="H289" s="248">
        <v>3.15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AT289" s="254" t="s">
        <v>162</v>
      </c>
      <c r="AU289" s="254" t="s">
        <v>82</v>
      </c>
      <c r="AV289" s="12" t="s">
        <v>82</v>
      </c>
      <c r="AW289" s="12" t="s">
        <v>37</v>
      </c>
      <c r="AX289" s="12" t="s">
        <v>24</v>
      </c>
      <c r="AY289" s="254" t="s">
        <v>153</v>
      </c>
    </row>
    <row r="290" spans="2:65" s="1" customFormat="1" ht="25.5" customHeight="1">
      <c r="B290" s="46"/>
      <c r="C290" s="221" t="s">
        <v>369</v>
      </c>
      <c r="D290" s="221" t="s">
        <v>155</v>
      </c>
      <c r="E290" s="222" t="s">
        <v>1245</v>
      </c>
      <c r="F290" s="223" t="s">
        <v>1246</v>
      </c>
      <c r="G290" s="224" t="s">
        <v>158</v>
      </c>
      <c r="H290" s="225">
        <v>450</v>
      </c>
      <c r="I290" s="226"/>
      <c r="J290" s="227">
        <f>ROUND(I290*H290,2)</f>
        <v>0</v>
      </c>
      <c r="K290" s="223" t="s">
        <v>22</v>
      </c>
      <c r="L290" s="72"/>
      <c r="M290" s="228" t="s">
        <v>22</v>
      </c>
      <c r="N290" s="229" t="s">
        <v>44</v>
      </c>
      <c r="O290" s="47"/>
      <c r="P290" s="230">
        <f>O290*H290</f>
        <v>0</v>
      </c>
      <c r="Q290" s="230">
        <v>0.005</v>
      </c>
      <c r="R290" s="230">
        <f>Q290*H290</f>
        <v>2.25</v>
      </c>
      <c r="S290" s="230">
        <v>0</v>
      </c>
      <c r="T290" s="231">
        <f>S290*H290</f>
        <v>0</v>
      </c>
      <c r="AR290" s="24" t="s">
        <v>160</v>
      </c>
      <c r="AT290" s="24" t="s">
        <v>155</v>
      </c>
      <c r="AU290" s="24" t="s">
        <v>82</v>
      </c>
      <c r="AY290" s="24" t="s">
        <v>153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24" t="s">
        <v>24</v>
      </c>
      <c r="BK290" s="232">
        <f>ROUND(I290*H290,2)</f>
        <v>0</v>
      </c>
      <c r="BL290" s="24" t="s">
        <v>160</v>
      </c>
      <c r="BM290" s="24" t="s">
        <v>1879</v>
      </c>
    </row>
    <row r="291" spans="2:47" s="1" customFormat="1" ht="13.5">
      <c r="B291" s="46"/>
      <c r="C291" s="74"/>
      <c r="D291" s="235" t="s">
        <v>378</v>
      </c>
      <c r="E291" s="74"/>
      <c r="F291" s="276" t="s">
        <v>1248</v>
      </c>
      <c r="G291" s="74"/>
      <c r="H291" s="74"/>
      <c r="I291" s="191"/>
      <c r="J291" s="74"/>
      <c r="K291" s="74"/>
      <c r="L291" s="72"/>
      <c r="M291" s="277"/>
      <c r="N291" s="47"/>
      <c r="O291" s="47"/>
      <c r="P291" s="47"/>
      <c r="Q291" s="47"/>
      <c r="R291" s="47"/>
      <c r="S291" s="47"/>
      <c r="T291" s="95"/>
      <c r="AT291" s="24" t="s">
        <v>378</v>
      </c>
      <c r="AU291" s="24" t="s">
        <v>82</v>
      </c>
    </row>
    <row r="292" spans="2:51" s="12" customFormat="1" ht="13.5">
      <c r="B292" s="244"/>
      <c r="C292" s="245"/>
      <c r="D292" s="235" t="s">
        <v>162</v>
      </c>
      <c r="E292" s="246" t="s">
        <v>22</v>
      </c>
      <c r="F292" s="247" t="s">
        <v>1880</v>
      </c>
      <c r="G292" s="245"/>
      <c r="H292" s="248">
        <v>450</v>
      </c>
      <c r="I292" s="249"/>
      <c r="J292" s="245"/>
      <c r="K292" s="245"/>
      <c r="L292" s="250"/>
      <c r="M292" s="251"/>
      <c r="N292" s="252"/>
      <c r="O292" s="252"/>
      <c r="P292" s="252"/>
      <c r="Q292" s="252"/>
      <c r="R292" s="252"/>
      <c r="S292" s="252"/>
      <c r="T292" s="253"/>
      <c r="AT292" s="254" t="s">
        <v>162</v>
      </c>
      <c r="AU292" s="254" t="s">
        <v>82</v>
      </c>
      <c r="AV292" s="12" t="s">
        <v>82</v>
      </c>
      <c r="AW292" s="12" t="s">
        <v>37</v>
      </c>
      <c r="AX292" s="12" t="s">
        <v>73</v>
      </c>
      <c r="AY292" s="254" t="s">
        <v>153</v>
      </c>
    </row>
    <row r="293" spans="2:65" s="1" customFormat="1" ht="25.5" customHeight="1">
      <c r="B293" s="46"/>
      <c r="C293" s="221" t="s">
        <v>374</v>
      </c>
      <c r="D293" s="221" t="s">
        <v>155</v>
      </c>
      <c r="E293" s="222" t="s">
        <v>1250</v>
      </c>
      <c r="F293" s="223" t="s">
        <v>1251</v>
      </c>
      <c r="G293" s="224" t="s">
        <v>158</v>
      </c>
      <c r="H293" s="225">
        <v>530</v>
      </c>
      <c r="I293" s="226"/>
      <c r="J293" s="227">
        <f>ROUND(I293*H293,2)</f>
        <v>0</v>
      </c>
      <c r="K293" s="223" t="s">
        <v>22</v>
      </c>
      <c r="L293" s="72"/>
      <c r="M293" s="228" t="s">
        <v>22</v>
      </c>
      <c r="N293" s="229" t="s">
        <v>44</v>
      </c>
      <c r="O293" s="47"/>
      <c r="P293" s="230">
        <f>O293*H293</f>
        <v>0</v>
      </c>
      <c r="Q293" s="230">
        <v>0.01</v>
      </c>
      <c r="R293" s="230">
        <f>Q293*H293</f>
        <v>5.3</v>
      </c>
      <c r="S293" s="230">
        <v>0</v>
      </c>
      <c r="T293" s="231">
        <f>S293*H293</f>
        <v>0</v>
      </c>
      <c r="AR293" s="24" t="s">
        <v>160</v>
      </c>
      <c r="AT293" s="24" t="s">
        <v>155</v>
      </c>
      <c r="AU293" s="24" t="s">
        <v>82</v>
      </c>
      <c r="AY293" s="24" t="s">
        <v>153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4" t="s">
        <v>24</v>
      </c>
      <c r="BK293" s="232">
        <f>ROUND(I293*H293,2)</f>
        <v>0</v>
      </c>
      <c r="BL293" s="24" t="s">
        <v>160</v>
      </c>
      <c r="BM293" s="24" t="s">
        <v>1881</v>
      </c>
    </row>
    <row r="294" spans="2:51" s="12" customFormat="1" ht="13.5">
      <c r="B294" s="244"/>
      <c r="C294" s="245"/>
      <c r="D294" s="235" t="s">
        <v>162</v>
      </c>
      <c r="E294" s="246" t="s">
        <v>22</v>
      </c>
      <c r="F294" s="247" t="s">
        <v>1882</v>
      </c>
      <c r="G294" s="245"/>
      <c r="H294" s="248">
        <v>325</v>
      </c>
      <c r="I294" s="249"/>
      <c r="J294" s="245"/>
      <c r="K294" s="245"/>
      <c r="L294" s="250"/>
      <c r="M294" s="251"/>
      <c r="N294" s="252"/>
      <c r="O294" s="252"/>
      <c r="P294" s="252"/>
      <c r="Q294" s="252"/>
      <c r="R294" s="252"/>
      <c r="S294" s="252"/>
      <c r="T294" s="253"/>
      <c r="AT294" s="254" t="s">
        <v>162</v>
      </c>
      <c r="AU294" s="254" t="s">
        <v>82</v>
      </c>
      <c r="AV294" s="12" t="s">
        <v>82</v>
      </c>
      <c r="AW294" s="12" t="s">
        <v>37</v>
      </c>
      <c r="AX294" s="12" t="s">
        <v>73</v>
      </c>
      <c r="AY294" s="254" t="s">
        <v>153</v>
      </c>
    </row>
    <row r="295" spans="2:51" s="12" customFormat="1" ht="13.5">
      <c r="B295" s="244"/>
      <c r="C295" s="245"/>
      <c r="D295" s="235" t="s">
        <v>162</v>
      </c>
      <c r="E295" s="246" t="s">
        <v>22</v>
      </c>
      <c r="F295" s="247" t="s">
        <v>1883</v>
      </c>
      <c r="G295" s="245"/>
      <c r="H295" s="248">
        <v>205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AT295" s="254" t="s">
        <v>162</v>
      </c>
      <c r="AU295" s="254" t="s">
        <v>82</v>
      </c>
      <c r="AV295" s="12" t="s">
        <v>82</v>
      </c>
      <c r="AW295" s="12" t="s">
        <v>37</v>
      </c>
      <c r="AX295" s="12" t="s">
        <v>73</v>
      </c>
      <c r="AY295" s="254" t="s">
        <v>153</v>
      </c>
    </row>
    <row r="296" spans="2:51" s="13" customFormat="1" ht="13.5">
      <c r="B296" s="255"/>
      <c r="C296" s="256"/>
      <c r="D296" s="235" t="s">
        <v>162</v>
      </c>
      <c r="E296" s="257" t="s">
        <v>22</v>
      </c>
      <c r="F296" s="258" t="s">
        <v>172</v>
      </c>
      <c r="G296" s="256"/>
      <c r="H296" s="259">
        <v>530</v>
      </c>
      <c r="I296" s="260"/>
      <c r="J296" s="256"/>
      <c r="K296" s="256"/>
      <c r="L296" s="261"/>
      <c r="M296" s="262"/>
      <c r="N296" s="263"/>
      <c r="O296" s="263"/>
      <c r="P296" s="263"/>
      <c r="Q296" s="263"/>
      <c r="R296" s="263"/>
      <c r="S296" s="263"/>
      <c r="T296" s="264"/>
      <c r="AT296" s="265" t="s">
        <v>162</v>
      </c>
      <c r="AU296" s="265" t="s">
        <v>82</v>
      </c>
      <c r="AV296" s="13" t="s">
        <v>160</v>
      </c>
      <c r="AW296" s="13" t="s">
        <v>37</v>
      </c>
      <c r="AX296" s="13" t="s">
        <v>24</v>
      </c>
      <c r="AY296" s="265" t="s">
        <v>153</v>
      </c>
    </row>
    <row r="297" spans="2:63" s="10" customFormat="1" ht="29.85" customHeight="1">
      <c r="B297" s="205"/>
      <c r="C297" s="206"/>
      <c r="D297" s="207" t="s">
        <v>72</v>
      </c>
      <c r="E297" s="219" t="s">
        <v>382</v>
      </c>
      <c r="F297" s="219" t="s">
        <v>383</v>
      </c>
      <c r="G297" s="206"/>
      <c r="H297" s="206"/>
      <c r="I297" s="209"/>
      <c r="J297" s="220">
        <f>BK297</f>
        <v>0</v>
      </c>
      <c r="K297" s="206"/>
      <c r="L297" s="211"/>
      <c r="M297" s="212"/>
      <c r="N297" s="213"/>
      <c r="O297" s="213"/>
      <c r="P297" s="214">
        <f>SUM(P298:P310)</f>
        <v>0</v>
      </c>
      <c r="Q297" s="213"/>
      <c r="R297" s="214">
        <f>SUM(R298:R310)</f>
        <v>5.2539750000000005</v>
      </c>
      <c r="S297" s="213"/>
      <c r="T297" s="215">
        <f>SUM(T298:T310)</f>
        <v>0</v>
      </c>
      <c r="AR297" s="216" t="s">
        <v>24</v>
      </c>
      <c r="AT297" s="217" t="s">
        <v>72</v>
      </c>
      <c r="AU297" s="217" t="s">
        <v>24</v>
      </c>
      <c r="AY297" s="216" t="s">
        <v>153</v>
      </c>
      <c r="BK297" s="218">
        <f>SUM(BK298:BK310)</f>
        <v>0</v>
      </c>
    </row>
    <row r="298" spans="2:65" s="1" customFormat="1" ht="16.5" customHeight="1">
      <c r="B298" s="46"/>
      <c r="C298" s="221" t="s">
        <v>384</v>
      </c>
      <c r="D298" s="221" t="s">
        <v>155</v>
      </c>
      <c r="E298" s="222" t="s">
        <v>385</v>
      </c>
      <c r="F298" s="223" t="s">
        <v>1884</v>
      </c>
      <c r="G298" s="224" t="s">
        <v>187</v>
      </c>
      <c r="H298" s="225">
        <v>3502.65</v>
      </c>
      <c r="I298" s="226"/>
      <c r="J298" s="227">
        <f>ROUND(I298*H298,2)</f>
        <v>0</v>
      </c>
      <c r="K298" s="223" t="s">
        <v>159</v>
      </c>
      <c r="L298" s="72"/>
      <c r="M298" s="228" t="s">
        <v>22</v>
      </c>
      <c r="N298" s="229" t="s">
        <v>44</v>
      </c>
      <c r="O298" s="47"/>
      <c r="P298" s="230">
        <f>O298*H298</f>
        <v>0</v>
      </c>
      <c r="Q298" s="230">
        <v>0.0015</v>
      </c>
      <c r="R298" s="230">
        <f>Q298*H298</f>
        <v>5.2539750000000005</v>
      </c>
      <c r="S298" s="230">
        <v>0</v>
      </c>
      <c r="T298" s="231">
        <f>S298*H298</f>
        <v>0</v>
      </c>
      <c r="AR298" s="24" t="s">
        <v>160</v>
      </c>
      <c r="AT298" s="24" t="s">
        <v>155</v>
      </c>
      <c r="AU298" s="24" t="s">
        <v>82</v>
      </c>
      <c r="AY298" s="24" t="s">
        <v>153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4" t="s">
        <v>24</v>
      </c>
      <c r="BK298" s="232">
        <f>ROUND(I298*H298,2)</f>
        <v>0</v>
      </c>
      <c r="BL298" s="24" t="s">
        <v>160</v>
      </c>
      <c r="BM298" s="24" t="s">
        <v>1885</v>
      </c>
    </row>
    <row r="299" spans="2:51" s="11" customFormat="1" ht="13.5">
      <c r="B299" s="233"/>
      <c r="C299" s="234"/>
      <c r="D299" s="235" t="s">
        <v>162</v>
      </c>
      <c r="E299" s="236" t="s">
        <v>22</v>
      </c>
      <c r="F299" s="237" t="s">
        <v>1886</v>
      </c>
      <c r="G299" s="234"/>
      <c r="H299" s="236" t="s">
        <v>22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162</v>
      </c>
      <c r="AU299" s="243" t="s">
        <v>82</v>
      </c>
      <c r="AV299" s="11" t="s">
        <v>24</v>
      </c>
      <c r="AW299" s="11" t="s">
        <v>37</v>
      </c>
      <c r="AX299" s="11" t="s">
        <v>73</v>
      </c>
      <c r="AY299" s="243" t="s">
        <v>153</v>
      </c>
    </row>
    <row r="300" spans="2:51" s="11" customFormat="1" ht="13.5">
      <c r="B300" s="233"/>
      <c r="C300" s="234"/>
      <c r="D300" s="235" t="s">
        <v>162</v>
      </c>
      <c r="E300" s="236" t="s">
        <v>22</v>
      </c>
      <c r="F300" s="237" t="s">
        <v>1887</v>
      </c>
      <c r="G300" s="234"/>
      <c r="H300" s="236" t="s">
        <v>22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162</v>
      </c>
      <c r="AU300" s="243" t="s">
        <v>82</v>
      </c>
      <c r="AV300" s="11" t="s">
        <v>24</v>
      </c>
      <c r="AW300" s="11" t="s">
        <v>37</v>
      </c>
      <c r="AX300" s="11" t="s">
        <v>73</v>
      </c>
      <c r="AY300" s="243" t="s">
        <v>153</v>
      </c>
    </row>
    <row r="301" spans="2:51" s="11" customFormat="1" ht="13.5">
      <c r="B301" s="233"/>
      <c r="C301" s="234"/>
      <c r="D301" s="235" t="s">
        <v>162</v>
      </c>
      <c r="E301" s="236" t="s">
        <v>22</v>
      </c>
      <c r="F301" s="237" t="s">
        <v>1888</v>
      </c>
      <c r="G301" s="234"/>
      <c r="H301" s="236" t="s">
        <v>22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162</v>
      </c>
      <c r="AU301" s="243" t="s">
        <v>82</v>
      </c>
      <c r="AV301" s="11" t="s">
        <v>24</v>
      </c>
      <c r="AW301" s="11" t="s">
        <v>37</v>
      </c>
      <c r="AX301" s="11" t="s">
        <v>73</v>
      </c>
      <c r="AY301" s="243" t="s">
        <v>153</v>
      </c>
    </row>
    <row r="302" spans="2:51" s="12" customFormat="1" ht="13.5">
      <c r="B302" s="244"/>
      <c r="C302" s="245"/>
      <c r="D302" s="235" t="s">
        <v>162</v>
      </c>
      <c r="E302" s="246" t="s">
        <v>22</v>
      </c>
      <c r="F302" s="247" t="s">
        <v>1889</v>
      </c>
      <c r="G302" s="245"/>
      <c r="H302" s="248">
        <v>1198.8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AT302" s="254" t="s">
        <v>162</v>
      </c>
      <c r="AU302" s="254" t="s">
        <v>82</v>
      </c>
      <c r="AV302" s="12" t="s">
        <v>82</v>
      </c>
      <c r="AW302" s="12" t="s">
        <v>37</v>
      </c>
      <c r="AX302" s="12" t="s">
        <v>73</v>
      </c>
      <c r="AY302" s="254" t="s">
        <v>153</v>
      </c>
    </row>
    <row r="303" spans="2:51" s="12" customFormat="1" ht="13.5">
      <c r="B303" s="244"/>
      <c r="C303" s="245"/>
      <c r="D303" s="235" t="s">
        <v>162</v>
      </c>
      <c r="E303" s="246" t="s">
        <v>22</v>
      </c>
      <c r="F303" s="247" t="s">
        <v>1890</v>
      </c>
      <c r="G303" s="245"/>
      <c r="H303" s="248">
        <v>1220.2</v>
      </c>
      <c r="I303" s="249"/>
      <c r="J303" s="245"/>
      <c r="K303" s="245"/>
      <c r="L303" s="250"/>
      <c r="M303" s="251"/>
      <c r="N303" s="252"/>
      <c r="O303" s="252"/>
      <c r="P303" s="252"/>
      <c r="Q303" s="252"/>
      <c r="R303" s="252"/>
      <c r="S303" s="252"/>
      <c r="T303" s="253"/>
      <c r="AT303" s="254" t="s">
        <v>162</v>
      </c>
      <c r="AU303" s="254" t="s">
        <v>82</v>
      </c>
      <c r="AV303" s="12" t="s">
        <v>82</v>
      </c>
      <c r="AW303" s="12" t="s">
        <v>37</v>
      </c>
      <c r="AX303" s="12" t="s">
        <v>73</v>
      </c>
      <c r="AY303" s="254" t="s">
        <v>153</v>
      </c>
    </row>
    <row r="304" spans="2:51" s="12" customFormat="1" ht="13.5">
      <c r="B304" s="244"/>
      <c r="C304" s="245"/>
      <c r="D304" s="235" t="s">
        <v>162</v>
      </c>
      <c r="E304" s="246" t="s">
        <v>22</v>
      </c>
      <c r="F304" s="247" t="s">
        <v>1891</v>
      </c>
      <c r="G304" s="245"/>
      <c r="H304" s="248">
        <v>74.2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AT304" s="254" t="s">
        <v>162</v>
      </c>
      <c r="AU304" s="254" t="s">
        <v>82</v>
      </c>
      <c r="AV304" s="12" t="s">
        <v>82</v>
      </c>
      <c r="AW304" s="12" t="s">
        <v>37</v>
      </c>
      <c r="AX304" s="12" t="s">
        <v>73</v>
      </c>
      <c r="AY304" s="254" t="s">
        <v>153</v>
      </c>
    </row>
    <row r="305" spans="2:51" s="11" customFormat="1" ht="13.5">
      <c r="B305" s="233"/>
      <c r="C305" s="234"/>
      <c r="D305" s="235" t="s">
        <v>162</v>
      </c>
      <c r="E305" s="236" t="s">
        <v>22</v>
      </c>
      <c r="F305" s="237" t="s">
        <v>480</v>
      </c>
      <c r="G305" s="234"/>
      <c r="H305" s="236" t="s">
        <v>22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162</v>
      </c>
      <c r="AU305" s="243" t="s">
        <v>82</v>
      </c>
      <c r="AV305" s="11" t="s">
        <v>24</v>
      </c>
      <c r="AW305" s="11" t="s">
        <v>37</v>
      </c>
      <c r="AX305" s="11" t="s">
        <v>73</v>
      </c>
      <c r="AY305" s="243" t="s">
        <v>153</v>
      </c>
    </row>
    <row r="306" spans="2:51" s="12" customFormat="1" ht="13.5">
      <c r="B306" s="244"/>
      <c r="C306" s="245"/>
      <c r="D306" s="235" t="s">
        <v>162</v>
      </c>
      <c r="E306" s="246" t="s">
        <v>22</v>
      </c>
      <c r="F306" s="247" t="s">
        <v>1892</v>
      </c>
      <c r="G306" s="245"/>
      <c r="H306" s="248">
        <v>832.8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AT306" s="254" t="s">
        <v>162</v>
      </c>
      <c r="AU306" s="254" t="s">
        <v>82</v>
      </c>
      <c r="AV306" s="12" t="s">
        <v>82</v>
      </c>
      <c r="AW306" s="12" t="s">
        <v>37</v>
      </c>
      <c r="AX306" s="12" t="s">
        <v>73</v>
      </c>
      <c r="AY306" s="254" t="s">
        <v>153</v>
      </c>
    </row>
    <row r="307" spans="2:51" s="12" customFormat="1" ht="13.5">
      <c r="B307" s="244"/>
      <c r="C307" s="245"/>
      <c r="D307" s="235" t="s">
        <v>162</v>
      </c>
      <c r="E307" s="246" t="s">
        <v>22</v>
      </c>
      <c r="F307" s="247" t="s">
        <v>1893</v>
      </c>
      <c r="G307" s="245"/>
      <c r="H307" s="248">
        <v>53.65</v>
      </c>
      <c r="I307" s="249"/>
      <c r="J307" s="245"/>
      <c r="K307" s="245"/>
      <c r="L307" s="250"/>
      <c r="M307" s="251"/>
      <c r="N307" s="252"/>
      <c r="O307" s="252"/>
      <c r="P307" s="252"/>
      <c r="Q307" s="252"/>
      <c r="R307" s="252"/>
      <c r="S307" s="252"/>
      <c r="T307" s="253"/>
      <c r="AT307" s="254" t="s">
        <v>162</v>
      </c>
      <c r="AU307" s="254" t="s">
        <v>82</v>
      </c>
      <c r="AV307" s="12" t="s">
        <v>82</v>
      </c>
      <c r="AW307" s="12" t="s">
        <v>37</v>
      </c>
      <c r="AX307" s="12" t="s">
        <v>73</v>
      </c>
      <c r="AY307" s="254" t="s">
        <v>153</v>
      </c>
    </row>
    <row r="308" spans="2:51" s="11" customFormat="1" ht="13.5">
      <c r="B308" s="233"/>
      <c r="C308" s="234"/>
      <c r="D308" s="235" t="s">
        <v>162</v>
      </c>
      <c r="E308" s="236" t="s">
        <v>22</v>
      </c>
      <c r="F308" s="237" t="s">
        <v>1861</v>
      </c>
      <c r="G308" s="234"/>
      <c r="H308" s="236" t="s">
        <v>22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162</v>
      </c>
      <c r="AU308" s="243" t="s">
        <v>82</v>
      </c>
      <c r="AV308" s="11" t="s">
        <v>24</v>
      </c>
      <c r="AW308" s="11" t="s">
        <v>37</v>
      </c>
      <c r="AX308" s="11" t="s">
        <v>73</v>
      </c>
      <c r="AY308" s="243" t="s">
        <v>153</v>
      </c>
    </row>
    <row r="309" spans="2:51" s="12" customFormat="1" ht="13.5">
      <c r="B309" s="244"/>
      <c r="C309" s="245"/>
      <c r="D309" s="235" t="s">
        <v>162</v>
      </c>
      <c r="E309" s="246" t="s">
        <v>22</v>
      </c>
      <c r="F309" s="247" t="s">
        <v>1894</v>
      </c>
      <c r="G309" s="245"/>
      <c r="H309" s="248">
        <v>123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AT309" s="254" t="s">
        <v>162</v>
      </c>
      <c r="AU309" s="254" t="s">
        <v>82</v>
      </c>
      <c r="AV309" s="12" t="s">
        <v>82</v>
      </c>
      <c r="AW309" s="12" t="s">
        <v>37</v>
      </c>
      <c r="AX309" s="12" t="s">
        <v>73</v>
      </c>
      <c r="AY309" s="254" t="s">
        <v>153</v>
      </c>
    </row>
    <row r="310" spans="2:51" s="13" customFormat="1" ht="13.5">
      <c r="B310" s="255"/>
      <c r="C310" s="256"/>
      <c r="D310" s="235" t="s">
        <v>162</v>
      </c>
      <c r="E310" s="257" t="s">
        <v>22</v>
      </c>
      <c r="F310" s="258" t="s">
        <v>172</v>
      </c>
      <c r="G310" s="256"/>
      <c r="H310" s="259">
        <v>3502.65</v>
      </c>
      <c r="I310" s="260"/>
      <c r="J310" s="256"/>
      <c r="K310" s="256"/>
      <c r="L310" s="261"/>
      <c r="M310" s="262"/>
      <c r="N310" s="263"/>
      <c r="O310" s="263"/>
      <c r="P310" s="263"/>
      <c r="Q310" s="263"/>
      <c r="R310" s="263"/>
      <c r="S310" s="263"/>
      <c r="T310" s="264"/>
      <c r="AT310" s="265" t="s">
        <v>162</v>
      </c>
      <c r="AU310" s="265" t="s">
        <v>82</v>
      </c>
      <c r="AV310" s="13" t="s">
        <v>160</v>
      </c>
      <c r="AW310" s="13" t="s">
        <v>37</v>
      </c>
      <c r="AX310" s="13" t="s">
        <v>24</v>
      </c>
      <c r="AY310" s="265" t="s">
        <v>153</v>
      </c>
    </row>
    <row r="311" spans="2:63" s="10" customFormat="1" ht="29.85" customHeight="1">
      <c r="B311" s="205"/>
      <c r="C311" s="206"/>
      <c r="D311" s="207" t="s">
        <v>72</v>
      </c>
      <c r="E311" s="219" t="s">
        <v>389</v>
      </c>
      <c r="F311" s="219" t="s">
        <v>390</v>
      </c>
      <c r="G311" s="206"/>
      <c r="H311" s="206"/>
      <c r="I311" s="209"/>
      <c r="J311" s="220">
        <f>BK311</f>
        <v>0</v>
      </c>
      <c r="K311" s="206"/>
      <c r="L311" s="211"/>
      <c r="M311" s="212"/>
      <c r="N311" s="213"/>
      <c r="O311" s="213"/>
      <c r="P311" s="214">
        <f>SUM(P312:P823)</f>
        <v>0</v>
      </c>
      <c r="Q311" s="213"/>
      <c r="R311" s="214">
        <f>SUM(R312:R823)</f>
        <v>295.16665093999995</v>
      </c>
      <c r="S311" s="213"/>
      <c r="T311" s="215">
        <f>SUM(T312:T823)</f>
        <v>0</v>
      </c>
      <c r="AR311" s="216" t="s">
        <v>24</v>
      </c>
      <c r="AT311" s="217" t="s">
        <v>72</v>
      </c>
      <c r="AU311" s="217" t="s">
        <v>24</v>
      </c>
      <c r="AY311" s="216" t="s">
        <v>153</v>
      </c>
      <c r="BK311" s="218">
        <f>SUM(BK312:BK823)</f>
        <v>0</v>
      </c>
    </row>
    <row r="312" spans="2:65" s="1" customFormat="1" ht="25.5" customHeight="1">
      <c r="B312" s="46"/>
      <c r="C312" s="221" t="s">
        <v>391</v>
      </c>
      <c r="D312" s="221" t="s">
        <v>155</v>
      </c>
      <c r="E312" s="222" t="s">
        <v>392</v>
      </c>
      <c r="F312" s="223" t="s">
        <v>393</v>
      </c>
      <c r="G312" s="224" t="s">
        <v>158</v>
      </c>
      <c r="H312" s="225">
        <v>297.5</v>
      </c>
      <c r="I312" s="226"/>
      <c r="J312" s="227">
        <f>ROUND(I312*H312,2)</f>
        <v>0</v>
      </c>
      <c r="K312" s="223" t="s">
        <v>159</v>
      </c>
      <c r="L312" s="72"/>
      <c r="M312" s="228" t="s">
        <v>22</v>
      </c>
      <c r="N312" s="229" t="s">
        <v>44</v>
      </c>
      <c r="O312" s="47"/>
      <c r="P312" s="230">
        <f>O312*H312</f>
        <v>0</v>
      </c>
      <c r="Q312" s="230">
        <v>0.00947</v>
      </c>
      <c r="R312" s="230">
        <f>Q312*H312</f>
        <v>2.817325</v>
      </c>
      <c r="S312" s="230">
        <v>0</v>
      </c>
      <c r="T312" s="231">
        <f>S312*H312</f>
        <v>0</v>
      </c>
      <c r="AR312" s="24" t="s">
        <v>160</v>
      </c>
      <c r="AT312" s="24" t="s">
        <v>155</v>
      </c>
      <c r="AU312" s="24" t="s">
        <v>82</v>
      </c>
      <c r="AY312" s="24" t="s">
        <v>153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24" t="s">
        <v>24</v>
      </c>
      <c r="BK312" s="232">
        <f>ROUND(I312*H312,2)</f>
        <v>0</v>
      </c>
      <c r="BL312" s="24" t="s">
        <v>160</v>
      </c>
      <c r="BM312" s="24" t="s">
        <v>1895</v>
      </c>
    </row>
    <row r="313" spans="2:51" s="11" customFormat="1" ht="13.5">
      <c r="B313" s="233"/>
      <c r="C313" s="234"/>
      <c r="D313" s="235" t="s">
        <v>162</v>
      </c>
      <c r="E313" s="236" t="s">
        <v>22</v>
      </c>
      <c r="F313" s="237" t="s">
        <v>1896</v>
      </c>
      <c r="G313" s="234"/>
      <c r="H313" s="236" t="s">
        <v>22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162</v>
      </c>
      <c r="AU313" s="243" t="s">
        <v>82</v>
      </c>
      <c r="AV313" s="11" t="s">
        <v>24</v>
      </c>
      <c r="AW313" s="11" t="s">
        <v>37</v>
      </c>
      <c r="AX313" s="11" t="s">
        <v>73</v>
      </c>
      <c r="AY313" s="243" t="s">
        <v>153</v>
      </c>
    </row>
    <row r="314" spans="2:51" s="11" customFormat="1" ht="13.5">
      <c r="B314" s="233"/>
      <c r="C314" s="234"/>
      <c r="D314" s="235" t="s">
        <v>162</v>
      </c>
      <c r="E314" s="236" t="s">
        <v>22</v>
      </c>
      <c r="F314" s="237" t="s">
        <v>396</v>
      </c>
      <c r="G314" s="234"/>
      <c r="H314" s="236" t="s">
        <v>22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162</v>
      </c>
      <c r="AU314" s="243" t="s">
        <v>82</v>
      </c>
      <c r="AV314" s="11" t="s">
        <v>24</v>
      </c>
      <c r="AW314" s="11" t="s">
        <v>37</v>
      </c>
      <c r="AX314" s="11" t="s">
        <v>73</v>
      </c>
      <c r="AY314" s="243" t="s">
        <v>153</v>
      </c>
    </row>
    <row r="315" spans="2:51" s="11" customFormat="1" ht="13.5">
      <c r="B315" s="233"/>
      <c r="C315" s="234"/>
      <c r="D315" s="235" t="s">
        <v>162</v>
      </c>
      <c r="E315" s="236" t="s">
        <v>22</v>
      </c>
      <c r="F315" s="237" t="s">
        <v>1897</v>
      </c>
      <c r="G315" s="234"/>
      <c r="H315" s="236" t="s">
        <v>22</v>
      </c>
      <c r="I315" s="238"/>
      <c r="J315" s="234"/>
      <c r="K315" s="234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162</v>
      </c>
      <c r="AU315" s="243" t="s">
        <v>82</v>
      </c>
      <c r="AV315" s="11" t="s">
        <v>24</v>
      </c>
      <c r="AW315" s="11" t="s">
        <v>37</v>
      </c>
      <c r="AX315" s="11" t="s">
        <v>73</v>
      </c>
      <c r="AY315" s="243" t="s">
        <v>153</v>
      </c>
    </row>
    <row r="316" spans="2:51" s="11" customFormat="1" ht="13.5">
      <c r="B316" s="233"/>
      <c r="C316" s="234"/>
      <c r="D316" s="235" t="s">
        <v>162</v>
      </c>
      <c r="E316" s="236" t="s">
        <v>22</v>
      </c>
      <c r="F316" s="237" t="s">
        <v>1898</v>
      </c>
      <c r="G316" s="234"/>
      <c r="H316" s="236" t="s">
        <v>22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162</v>
      </c>
      <c r="AU316" s="243" t="s">
        <v>82</v>
      </c>
      <c r="AV316" s="11" t="s">
        <v>24</v>
      </c>
      <c r="AW316" s="11" t="s">
        <v>37</v>
      </c>
      <c r="AX316" s="11" t="s">
        <v>73</v>
      </c>
      <c r="AY316" s="243" t="s">
        <v>153</v>
      </c>
    </row>
    <row r="317" spans="2:51" s="12" customFormat="1" ht="13.5">
      <c r="B317" s="244"/>
      <c r="C317" s="245"/>
      <c r="D317" s="235" t="s">
        <v>162</v>
      </c>
      <c r="E317" s="246" t="s">
        <v>22</v>
      </c>
      <c r="F317" s="247" t="s">
        <v>1899</v>
      </c>
      <c r="G317" s="245"/>
      <c r="H317" s="248">
        <v>181.195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AT317" s="254" t="s">
        <v>162</v>
      </c>
      <c r="AU317" s="254" t="s">
        <v>82</v>
      </c>
      <c r="AV317" s="12" t="s">
        <v>82</v>
      </c>
      <c r="AW317" s="12" t="s">
        <v>37</v>
      </c>
      <c r="AX317" s="12" t="s">
        <v>73</v>
      </c>
      <c r="AY317" s="254" t="s">
        <v>153</v>
      </c>
    </row>
    <row r="318" spans="2:51" s="11" customFormat="1" ht="13.5">
      <c r="B318" s="233"/>
      <c r="C318" s="234"/>
      <c r="D318" s="235" t="s">
        <v>162</v>
      </c>
      <c r="E318" s="236" t="s">
        <v>22</v>
      </c>
      <c r="F318" s="237" t="s">
        <v>1900</v>
      </c>
      <c r="G318" s="234"/>
      <c r="H318" s="236" t="s">
        <v>22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162</v>
      </c>
      <c r="AU318" s="243" t="s">
        <v>82</v>
      </c>
      <c r="AV318" s="11" t="s">
        <v>24</v>
      </c>
      <c r="AW318" s="11" t="s">
        <v>37</v>
      </c>
      <c r="AX318" s="11" t="s">
        <v>73</v>
      </c>
      <c r="AY318" s="243" t="s">
        <v>153</v>
      </c>
    </row>
    <row r="319" spans="2:51" s="11" customFormat="1" ht="13.5">
      <c r="B319" s="233"/>
      <c r="C319" s="234"/>
      <c r="D319" s="235" t="s">
        <v>162</v>
      </c>
      <c r="E319" s="236" t="s">
        <v>22</v>
      </c>
      <c r="F319" s="237" t="s">
        <v>1901</v>
      </c>
      <c r="G319" s="234"/>
      <c r="H319" s="236" t="s">
        <v>22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162</v>
      </c>
      <c r="AU319" s="243" t="s">
        <v>82</v>
      </c>
      <c r="AV319" s="11" t="s">
        <v>24</v>
      </c>
      <c r="AW319" s="11" t="s">
        <v>37</v>
      </c>
      <c r="AX319" s="11" t="s">
        <v>73</v>
      </c>
      <c r="AY319" s="243" t="s">
        <v>153</v>
      </c>
    </row>
    <row r="320" spans="2:51" s="12" customFormat="1" ht="13.5">
      <c r="B320" s="244"/>
      <c r="C320" s="245"/>
      <c r="D320" s="235" t="s">
        <v>162</v>
      </c>
      <c r="E320" s="246" t="s">
        <v>22</v>
      </c>
      <c r="F320" s="247" t="s">
        <v>1902</v>
      </c>
      <c r="G320" s="245"/>
      <c r="H320" s="248">
        <v>93.8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AT320" s="254" t="s">
        <v>162</v>
      </c>
      <c r="AU320" s="254" t="s">
        <v>82</v>
      </c>
      <c r="AV320" s="12" t="s">
        <v>82</v>
      </c>
      <c r="AW320" s="12" t="s">
        <v>37</v>
      </c>
      <c r="AX320" s="12" t="s">
        <v>73</v>
      </c>
      <c r="AY320" s="254" t="s">
        <v>153</v>
      </c>
    </row>
    <row r="321" spans="2:51" s="11" customFormat="1" ht="13.5">
      <c r="B321" s="233"/>
      <c r="C321" s="234"/>
      <c r="D321" s="235" t="s">
        <v>162</v>
      </c>
      <c r="E321" s="236" t="s">
        <v>22</v>
      </c>
      <c r="F321" s="237" t="s">
        <v>1903</v>
      </c>
      <c r="G321" s="234"/>
      <c r="H321" s="236" t="s">
        <v>22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162</v>
      </c>
      <c r="AU321" s="243" t="s">
        <v>82</v>
      </c>
      <c r="AV321" s="11" t="s">
        <v>24</v>
      </c>
      <c r="AW321" s="11" t="s">
        <v>37</v>
      </c>
      <c r="AX321" s="11" t="s">
        <v>73</v>
      </c>
      <c r="AY321" s="243" t="s">
        <v>153</v>
      </c>
    </row>
    <row r="322" spans="2:51" s="12" customFormat="1" ht="13.5">
      <c r="B322" s="244"/>
      <c r="C322" s="245"/>
      <c r="D322" s="235" t="s">
        <v>162</v>
      </c>
      <c r="E322" s="246" t="s">
        <v>22</v>
      </c>
      <c r="F322" s="247" t="s">
        <v>1904</v>
      </c>
      <c r="G322" s="245"/>
      <c r="H322" s="248">
        <v>22.5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AT322" s="254" t="s">
        <v>162</v>
      </c>
      <c r="AU322" s="254" t="s">
        <v>82</v>
      </c>
      <c r="AV322" s="12" t="s">
        <v>82</v>
      </c>
      <c r="AW322" s="12" t="s">
        <v>37</v>
      </c>
      <c r="AX322" s="12" t="s">
        <v>73</v>
      </c>
      <c r="AY322" s="254" t="s">
        <v>153</v>
      </c>
    </row>
    <row r="323" spans="2:51" s="12" customFormat="1" ht="13.5">
      <c r="B323" s="244"/>
      <c r="C323" s="245"/>
      <c r="D323" s="235" t="s">
        <v>162</v>
      </c>
      <c r="E323" s="246" t="s">
        <v>22</v>
      </c>
      <c r="F323" s="247" t="s">
        <v>1905</v>
      </c>
      <c r="G323" s="245"/>
      <c r="H323" s="248">
        <v>0.005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AT323" s="254" t="s">
        <v>162</v>
      </c>
      <c r="AU323" s="254" t="s">
        <v>82</v>
      </c>
      <c r="AV323" s="12" t="s">
        <v>82</v>
      </c>
      <c r="AW323" s="12" t="s">
        <v>37</v>
      </c>
      <c r="AX323" s="12" t="s">
        <v>73</v>
      </c>
      <c r="AY323" s="254" t="s">
        <v>153</v>
      </c>
    </row>
    <row r="324" spans="2:51" s="13" customFormat="1" ht="13.5">
      <c r="B324" s="255"/>
      <c r="C324" s="256"/>
      <c r="D324" s="235" t="s">
        <v>162</v>
      </c>
      <c r="E324" s="257" t="s">
        <v>22</v>
      </c>
      <c r="F324" s="258" t="s">
        <v>172</v>
      </c>
      <c r="G324" s="256"/>
      <c r="H324" s="259">
        <v>297.5</v>
      </c>
      <c r="I324" s="260"/>
      <c r="J324" s="256"/>
      <c r="K324" s="256"/>
      <c r="L324" s="261"/>
      <c r="M324" s="262"/>
      <c r="N324" s="263"/>
      <c r="O324" s="263"/>
      <c r="P324" s="263"/>
      <c r="Q324" s="263"/>
      <c r="R324" s="263"/>
      <c r="S324" s="263"/>
      <c r="T324" s="264"/>
      <c r="AT324" s="265" t="s">
        <v>162</v>
      </c>
      <c r="AU324" s="265" t="s">
        <v>82</v>
      </c>
      <c r="AV324" s="13" t="s">
        <v>160</v>
      </c>
      <c r="AW324" s="13" t="s">
        <v>37</v>
      </c>
      <c r="AX324" s="13" t="s">
        <v>24</v>
      </c>
      <c r="AY324" s="265" t="s">
        <v>153</v>
      </c>
    </row>
    <row r="325" spans="2:65" s="1" customFormat="1" ht="16.5" customHeight="1">
      <c r="B325" s="46"/>
      <c r="C325" s="266" t="s">
        <v>401</v>
      </c>
      <c r="D325" s="266" t="s">
        <v>246</v>
      </c>
      <c r="E325" s="267" t="s">
        <v>1261</v>
      </c>
      <c r="F325" s="268" t="s">
        <v>403</v>
      </c>
      <c r="G325" s="269" t="s">
        <v>158</v>
      </c>
      <c r="H325" s="270">
        <v>327.25</v>
      </c>
      <c r="I325" s="271"/>
      <c r="J325" s="272">
        <f>ROUND(I325*H325,2)</f>
        <v>0</v>
      </c>
      <c r="K325" s="268" t="s">
        <v>159</v>
      </c>
      <c r="L325" s="273"/>
      <c r="M325" s="274" t="s">
        <v>22</v>
      </c>
      <c r="N325" s="275" t="s">
        <v>44</v>
      </c>
      <c r="O325" s="47"/>
      <c r="P325" s="230">
        <f>O325*H325</f>
        <v>0</v>
      </c>
      <c r="Q325" s="230">
        <v>0.0135</v>
      </c>
      <c r="R325" s="230">
        <f>Q325*H325</f>
        <v>4.4178749999999996</v>
      </c>
      <c r="S325" s="230">
        <v>0</v>
      </c>
      <c r="T325" s="231">
        <f>S325*H325</f>
        <v>0</v>
      </c>
      <c r="AR325" s="24" t="s">
        <v>199</v>
      </c>
      <c r="AT325" s="24" t="s">
        <v>246</v>
      </c>
      <c r="AU325" s="24" t="s">
        <v>82</v>
      </c>
      <c r="AY325" s="24" t="s">
        <v>153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24" t="s">
        <v>24</v>
      </c>
      <c r="BK325" s="232">
        <f>ROUND(I325*H325,2)</f>
        <v>0</v>
      </c>
      <c r="BL325" s="24" t="s">
        <v>160</v>
      </c>
      <c r="BM325" s="24" t="s">
        <v>1906</v>
      </c>
    </row>
    <row r="326" spans="2:51" s="12" customFormat="1" ht="13.5">
      <c r="B326" s="244"/>
      <c r="C326" s="245"/>
      <c r="D326" s="235" t="s">
        <v>162</v>
      </c>
      <c r="E326" s="246" t="s">
        <v>22</v>
      </c>
      <c r="F326" s="247" t="s">
        <v>1907</v>
      </c>
      <c r="G326" s="245"/>
      <c r="H326" s="248">
        <v>327.25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AT326" s="254" t="s">
        <v>162</v>
      </c>
      <c r="AU326" s="254" t="s">
        <v>82</v>
      </c>
      <c r="AV326" s="12" t="s">
        <v>82</v>
      </c>
      <c r="AW326" s="12" t="s">
        <v>37</v>
      </c>
      <c r="AX326" s="12" t="s">
        <v>24</v>
      </c>
      <c r="AY326" s="254" t="s">
        <v>153</v>
      </c>
    </row>
    <row r="327" spans="2:65" s="1" customFormat="1" ht="25.5" customHeight="1">
      <c r="B327" s="46"/>
      <c r="C327" s="221" t="s">
        <v>406</v>
      </c>
      <c r="D327" s="221" t="s">
        <v>155</v>
      </c>
      <c r="E327" s="222" t="s">
        <v>1908</v>
      </c>
      <c r="F327" s="223" t="s">
        <v>1909</v>
      </c>
      <c r="G327" s="224" t="s">
        <v>158</v>
      </c>
      <c r="H327" s="225">
        <v>40.365</v>
      </c>
      <c r="I327" s="226"/>
      <c r="J327" s="227">
        <f>ROUND(I327*H327,2)</f>
        <v>0</v>
      </c>
      <c r="K327" s="223" t="s">
        <v>159</v>
      </c>
      <c r="L327" s="72"/>
      <c r="M327" s="228" t="s">
        <v>22</v>
      </c>
      <c r="N327" s="229" t="s">
        <v>44</v>
      </c>
      <c r="O327" s="47"/>
      <c r="P327" s="230">
        <f>O327*H327</f>
        <v>0</v>
      </c>
      <c r="Q327" s="230">
        <v>0.00956</v>
      </c>
      <c r="R327" s="230">
        <f>Q327*H327</f>
        <v>0.38588940000000005</v>
      </c>
      <c r="S327" s="230">
        <v>0</v>
      </c>
      <c r="T327" s="231">
        <f>S327*H327</f>
        <v>0</v>
      </c>
      <c r="AR327" s="24" t="s">
        <v>160</v>
      </c>
      <c r="AT327" s="24" t="s">
        <v>155</v>
      </c>
      <c r="AU327" s="24" t="s">
        <v>82</v>
      </c>
      <c r="AY327" s="24" t="s">
        <v>153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4" t="s">
        <v>24</v>
      </c>
      <c r="BK327" s="232">
        <f>ROUND(I327*H327,2)</f>
        <v>0</v>
      </c>
      <c r="BL327" s="24" t="s">
        <v>160</v>
      </c>
      <c r="BM327" s="24" t="s">
        <v>1910</v>
      </c>
    </row>
    <row r="328" spans="2:51" s="11" customFormat="1" ht="13.5">
      <c r="B328" s="233"/>
      <c r="C328" s="234"/>
      <c r="D328" s="235" t="s">
        <v>162</v>
      </c>
      <c r="E328" s="236" t="s">
        <v>22</v>
      </c>
      <c r="F328" s="237" t="s">
        <v>1911</v>
      </c>
      <c r="G328" s="234"/>
      <c r="H328" s="236" t="s">
        <v>22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162</v>
      </c>
      <c r="AU328" s="243" t="s">
        <v>82</v>
      </c>
      <c r="AV328" s="11" t="s">
        <v>24</v>
      </c>
      <c r="AW328" s="11" t="s">
        <v>37</v>
      </c>
      <c r="AX328" s="11" t="s">
        <v>73</v>
      </c>
      <c r="AY328" s="243" t="s">
        <v>153</v>
      </c>
    </row>
    <row r="329" spans="2:51" s="11" customFormat="1" ht="13.5">
      <c r="B329" s="233"/>
      <c r="C329" s="234"/>
      <c r="D329" s="235" t="s">
        <v>162</v>
      </c>
      <c r="E329" s="236" t="s">
        <v>22</v>
      </c>
      <c r="F329" s="237" t="s">
        <v>557</v>
      </c>
      <c r="G329" s="234"/>
      <c r="H329" s="236" t="s">
        <v>22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162</v>
      </c>
      <c r="AU329" s="243" t="s">
        <v>82</v>
      </c>
      <c r="AV329" s="11" t="s">
        <v>24</v>
      </c>
      <c r="AW329" s="11" t="s">
        <v>37</v>
      </c>
      <c r="AX329" s="11" t="s">
        <v>73</v>
      </c>
      <c r="AY329" s="243" t="s">
        <v>153</v>
      </c>
    </row>
    <row r="330" spans="2:51" s="12" customFormat="1" ht="13.5">
      <c r="B330" s="244"/>
      <c r="C330" s="245"/>
      <c r="D330" s="235" t="s">
        <v>162</v>
      </c>
      <c r="E330" s="246" t="s">
        <v>22</v>
      </c>
      <c r="F330" s="247" t="s">
        <v>1912</v>
      </c>
      <c r="G330" s="245"/>
      <c r="H330" s="248">
        <v>40.365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AT330" s="254" t="s">
        <v>162</v>
      </c>
      <c r="AU330" s="254" t="s">
        <v>82</v>
      </c>
      <c r="AV330" s="12" t="s">
        <v>82</v>
      </c>
      <c r="AW330" s="12" t="s">
        <v>37</v>
      </c>
      <c r="AX330" s="12" t="s">
        <v>24</v>
      </c>
      <c r="AY330" s="254" t="s">
        <v>153</v>
      </c>
    </row>
    <row r="331" spans="2:65" s="1" customFormat="1" ht="16.5" customHeight="1">
      <c r="B331" s="46"/>
      <c r="C331" s="266" t="s">
        <v>412</v>
      </c>
      <c r="D331" s="266" t="s">
        <v>246</v>
      </c>
      <c r="E331" s="267" t="s">
        <v>1297</v>
      </c>
      <c r="F331" s="268" t="s">
        <v>1298</v>
      </c>
      <c r="G331" s="269" t="s">
        <v>158</v>
      </c>
      <c r="H331" s="270">
        <v>44.402</v>
      </c>
      <c r="I331" s="271"/>
      <c r="J331" s="272">
        <f>ROUND(I331*H331,2)</f>
        <v>0</v>
      </c>
      <c r="K331" s="268" t="s">
        <v>22</v>
      </c>
      <c r="L331" s="273"/>
      <c r="M331" s="274" t="s">
        <v>22</v>
      </c>
      <c r="N331" s="275" t="s">
        <v>44</v>
      </c>
      <c r="O331" s="47"/>
      <c r="P331" s="230">
        <f>O331*H331</f>
        <v>0</v>
      </c>
      <c r="Q331" s="230">
        <v>0.018</v>
      </c>
      <c r="R331" s="230">
        <f>Q331*H331</f>
        <v>0.799236</v>
      </c>
      <c r="S331" s="230">
        <v>0</v>
      </c>
      <c r="T331" s="231">
        <f>S331*H331</f>
        <v>0</v>
      </c>
      <c r="AR331" s="24" t="s">
        <v>199</v>
      </c>
      <c r="AT331" s="24" t="s">
        <v>246</v>
      </c>
      <c r="AU331" s="24" t="s">
        <v>82</v>
      </c>
      <c r="AY331" s="24" t="s">
        <v>153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24" t="s">
        <v>24</v>
      </c>
      <c r="BK331" s="232">
        <f>ROUND(I331*H331,2)</f>
        <v>0</v>
      </c>
      <c r="BL331" s="24" t="s">
        <v>160</v>
      </c>
      <c r="BM331" s="24" t="s">
        <v>1913</v>
      </c>
    </row>
    <row r="332" spans="2:51" s="12" customFormat="1" ht="13.5">
      <c r="B332" s="244"/>
      <c r="C332" s="245"/>
      <c r="D332" s="235" t="s">
        <v>162</v>
      </c>
      <c r="E332" s="246" t="s">
        <v>22</v>
      </c>
      <c r="F332" s="247" t="s">
        <v>1914</v>
      </c>
      <c r="G332" s="245"/>
      <c r="H332" s="248">
        <v>44.402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AT332" s="254" t="s">
        <v>162</v>
      </c>
      <c r="AU332" s="254" t="s">
        <v>82</v>
      </c>
      <c r="AV332" s="12" t="s">
        <v>82</v>
      </c>
      <c r="AW332" s="12" t="s">
        <v>37</v>
      </c>
      <c r="AX332" s="12" t="s">
        <v>24</v>
      </c>
      <c r="AY332" s="254" t="s">
        <v>153</v>
      </c>
    </row>
    <row r="333" spans="2:65" s="1" customFormat="1" ht="16.5" customHeight="1">
      <c r="B333" s="46"/>
      <c r="C333" s="221" t="s">
        <v>417</v>
      </c>
      <c r="D333" s="221" t="s">
        <v>155</v>
      </c>
      <c r="E333" s="222" t="s">
        <v>1915</v>
      </c>
      <c r="F333" s="223" t="s">
        <v>1916</v>
      </c>
      <c r="G333" s="224" t="s">
        <v>158</v>
      </c>
      <c r="H333" s="225">
        <v>24.7</v>
      </c>
      <c r="I333" s="226"/>
      <c r="J333" s="227">
        <f>ROUND(I333*H333,2)</f>
        <v>0</v>
      </c>
      <c r="K333" s="223" t="s">
        <v>22</v>
      </c>
      <c r="L333" s="72"/>
      <c r="M333" s="228" t="s">
        <v>22</v>
      </c>
      <c r="N333" s="229" t="s">
        <v>44</v>
      </c>
      <c r="O333" s="47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AR333" s="24" t="s">
        <v>160</v>
      </c>
      <c r="AT333" s="24" t="s">
        <v>155</v>
      </c>
      <c r="AU333" s="24" t="s">
        <v>82</v>
      </c>
      <c r="AY333" s="24" t="s">
        <v>153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24" t="s">
        <v>24</v>
      </c>
      <c r="BK333" s="232">
        <f>ROUND(I333*H333,2)</f>
        <v>0</v>
      </c>
      <c r="BL333" s="24" t="s">
        <v>160</v>
      </c>
      <c r="BM333" s="24" t="s">
        <v>1917</v>
      </c>
    </row>
    <row r="334" spans="2:51" s="11" customFormat="1" ht="13.5">
      <c r="B334" s="233"/>
      <c r="C334" s="234"/>
      <c r="D334" s="235" t="s">
        <v>162</v>
      </c>
      <c r="E334" s="236" t="s">
        <v>22</v>
      </c>
      <c r="F334" s="237" t="s">
        <v>1911</v>
      </c>
      <c r="G334" s="234"/>
      <c r="H334" s="236" t="s">
        <v>22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162</v>
      </c>
      <c r="AU334" s="243" t="s">
        <v>82</v>
      </c>
      <c r="AV334" s="11" t="s">
        <v>24</v>
      </c>
      <c r="AW334" s="11" t="s">
        <v>37</v>
      </c>
      <c r="AX334" s="11" t="s">
        <v>73</v>
      </c>
      <c r="AY334" s="243" t="s">
        <v>153</v>
      </c>
    </row>
    <row r="335" spans="2:51" s="11" customFormat="1" ht="13.5">
      <c r="B335" s="233"/>
      <c r="C335" s="234"/>
      <c r="D335" s="235" t="s">
        <v>162</v>
      </c>
      <c r="E335" s="236" t="s">
        <v>22</v>
      </c>
      <c r="F335" s="237" t="s">
        <v>557</v>
      </c>
      <c r="G335" s="234"/>
      <c r="H335" s="236" t="s">
        <v>22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162</v>
      </c>
      <c r="AU335" s="243" t="s">
        <v>82</v>
      </c>
      <c r="AV335" s="11" t="s">
        <v>24</v>
      </c>
      <c r="AW335" s="11" t="s">
        <v>37</v>
      </c>
      <c r="AX335" s="11" t="s">
        <v>73</v>
      </c>
      <c r="AY335" s="243" t="s">
        <v>153</v>
      </c>
    </row>
    <row r="336" spans="2:51" s="11" customFormat="1" ht="13.5">
      <c r="B336" s="233"/>
      <c r="C336" s="234"/>
      <c r="D336" s="235" t="s">
        <v>162</v>
      </c>
      <c r="E336" s="236" t="s">
        <v>22</v>
      </c>
      <c r="F336" s="237" t="s">
        <v>1918</v>
      </c>
      <c r="G336" s="234"/>
      <c r="H336" s="236" t="s">
        <v>22</v>
      </c>
      <c r="I336" s="238"/>
      <c r="J336" s="234"/>
      <c r="K336" s="234"/>
      <c r="L336" s="239"/>
      <c r="M336" s="240"/>
      <c r="N336" s="241"/>
      <c r="O336" s="241"/>
      <c r="P336" s="241"/>
      <c r="Q336" s="241"/>
      <c r="R336" s="241"/>
      <c r="S336" s="241"/>
      <c r="T336" s="242"/>
      <c r="AT336" s="243" t="s">
        <v>162</v>
      </c>
      <c r="AU336" s="243" t="s">
        <v>82</v>
      </c>
      <c r="AV336" s="11" t="s">
        <v>24</v>
      </c>
      <c r="AW336" s="11" t="s">
        <v>37</v>
      </c>
      <c r="AX336" s="11" t="s">
        <v>73</v>
      </c>
      <c r="AY336" s="243" t="s">
        <v>153</v>
      </c>
    </row>
    <row r="337" spans="2:51" s="12" customFormat="1" ht="13.5">
      <c r="B337" s="244"/>
      <c r="C337" s="245"/>
      <c r="D337" s="235" t="s">
        <v>162</v>
      </c>
      <c r="E337" s="246" t="s">
        <v>22</v>
      </c>
      <c r="F337" s="247" t="s">
        <v>1919</v>
      </c>
      <c r="G337" s="245"/>
      <c r="H337" s="248">
        <v>9.6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AT337" s="254" t="s">
        <v>162</v>
      </c>
      <c r="AU337" s="254" t="s">
        <v>82</v>
      </c>
      <c r="AV337" s="12" t="s">
        <v>82</v>
      </c>
      <c r="AW337" s="12" t="s">
        <v>37</v>
      </c>
      <c r="AX337" s="12" t="s">
        <v>73</v>
      </c>
      <c r="AY337" s="254" t="s">
        <v>153</v>
      </c>
    </row>
    <row r="338" spans="2:51" s="11" customFormat="1" ht="13.5">
      <c r="B338" s="233"/>
      <c r="C338" s="234"/>
      <c r="D338" s="235" t="s">
        <v>162</v>
      </c>
      <c r="E338" s="236" t="s">
        <v>22</v>
      </c>
      <c r="F338" s="237" t="s">
        <v>1409</v>
      </c>
      <c r="G338" s="234"/>
      <c r="H338" s="236" t="s">
        <v>22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162</v>
      </c>
      <c r="AU338" s="243" t="s">
        <v>82</v>
      </c>
      <c r="AV338" s="11" t="s">
        <v>24</v>
      </c>
      <c r="AW338" s="11" t="s">
        <v>37</v>
      </c>
      <c r="AX338" s="11" t="s">
        <v>73</v>
      </c>
      <c r="AY338" s="243" t="s">
        <v>153</v>
      </c>
    </row>
    <row r="339" spans="2:51" s="12" customFormat="1" ht="13.5">
      <c r="B339" s="244"/>
      <c r="C339" s="245"/>
      <c r="D339" s="235" t="s">
        <v>162</v>
      </c>
      <c r="E339" s="246" t="s">
        <v>22</v>
      </c>
      <c r="F339" s="247" t="s">
        <v>1920</v>
      </c>
      <c r="G339" s="245"/>
      <c r="H339" s="248">
        <v>15.1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AT339" s="254" t="s">
        <v>162</v>
      </c>
      <c r="AU339" s="254" t="s">
        <v>82</v>
      </c>
      <c r="AV339" s="12" t="s">
        <v>82</v>
      </c>
      <c r="AW339" s="12" t="s">
        <v>37</v>
      </c>
      <c r="AX339" s="12" t="s">
        <v>73</v>
      </c>
      <c r="AY339" s="254" t="s">
        <v>153</v>
      </c>
    </row>
    <row r="340" spans="2:51" s="13" customFormat="1" ht="13.5">
      <c r="B340" s="255"/>
      <c r="C340" s="256"/>
      <c r="D340" s="235" t="s">
        <v>162</v>
      </c>
      <c r="E340" s="257" t="s">
        <v>22</v>
      </c>
      <c r="F340" s="258" t="s">
        <v>172</v>
      </c>
      <c r="G340" s="256"/>
      <c r="H340" s="259">
        <v>24.7</v>
      </c>
      <c r="I340" s="260"/>
      <c r="J340" s="256"/>
      <c r="K340" s="256"/>
      <c r="L340" s="261"/>
      <c r="M340" s="262"/>
      <c r="N340" s="263"/>
      <c r="O340" s="263"/>
      <c r="P340" s="263"/>
      <c r="Q340" s="263"/>
      <c r="R340" s="263"/>
      <c r="S340" s="263"/>
      <c r="T340" s="264"/>
      <c r="AT340" s="265" t="s">
        <v>162</v>
      </c>
      <c r="AU340" s="265" t="s">
        <v>82</v>
      </c>
      <c r="AV340" s="13" t="s">
        <v>160</v>
      </c>
      <c r="AW340" s="13" t="s">
        <v>37</v>
      </c>
      <c r="AX340" s="13" t="s">
        <v>24</v>
      </c>
      <c r="AY340" s="265" t="s">
        <v>153</v>
      </c>
    </row>
    <row r="341" spans="2:65" s="1" customFormat="1" ht="25.5" customHeight="1">
      <c r="B341" s="46"/>
      <c r="C341" s="221" t="s">
        <v>434</v>
      </c>
      <c r="D341" s="221" t="s">
        <v>155</v>
      </c>
      <c r="E341" s="222" t="s">
        <v>407</v>
      </c>
      <c r="F341" s="223" t="s">
        <v>408</v>
      </c>
      <c r="G341" s="224" t="s">
        <v>158</v>
      </c>
      <c r="H341" s="225">
        <v>24.7</v>
      </c>
      <c r="I341" s="226"/>
      <c r="J341" s="227">
        <f>ROUND(I341*H341,2)</f>
        <v>0</v>
      </c>
      <c r="K341" s="223" t="s">
        <v>159</v>
      </c>
      <c r="L341" s="72"/>
      <c r="M341" s="228" t="s">
        <v>22</v>
      </c>
      <c r="N341" s="229" t="s">
        <v>44</v>
      </c>
      <c r="O341" s="47"/>
      <c r="P341" s="230">
        <f>O341*H341</f>
        <v>0</v>
      </c>
      <c r="Q341" s="230">
        <v>0.00825</v>
      </c>
      <c r="R341" s="230">
        <f>Q341*H341</f>
        <v>0.203775</v>
      </c>
      <c r="S341" s="230">
        <v>0</v>
      </c>
      <c r="T341" s="231">
        <f>S341*H341</f>
        <v>0</v>
      </c>
      <c r="AR341" s="24" t="s">
        <v>160</v>
      </c>
      <c r="AT341" s="24" t="s">
        <v>155</v>
      </c>
      <c r="AU341" s="24" t="s">
        <v>82</v>
      </c>
      <c r="AY341" s="24" t="s">
        <v>153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24" t="s">
        <v>24</v>
      </c>
      <c r="BK341" s="232">
        <f>ROUND(I341*H341,2)</f>
        <v>0</v>
      </c>
      <c r="BL341" s="24" t="s">
        <v>160</v>
      </c>
      <c r="BM341" s="24" t="s">
        <v>1921</v>
      </c>
    </row>
    <row r="342" spans="2:51" s="11" customFormat="1" ht="13.5">
      <c r="B342" s="233"/>
      <c r="C342" s="234"/>
      <c r="D342" s="235" t="s">
        <v>162</v>
      </c>
      <c r="E342" s="236" t="s">
        <v>22</v>
      </c>
      <c r="F342" s="237" t="s">
        <v>1911</v>
      </c>
      <c r="G342" s="234"/>
      <c r="H342" s="236" t="s">
        <v>22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162</v>
      </c>
      <c r="AU342" s="243" t="s">
        <v>82</v>
      </c>
      <c r="AV342" s="11" t="s">
        <v>24</v>
      </c>
      <c r="AW342" s="11" t="s">
        <v>37</v>
      </c>
      <c r="AX342" s="11" t="s">
        <v>73</v>
      </c>
      <c r="AY342" s="243" t="s">
        <v>153</v>
      </c>
    </row>
    <row r="343" spans="2:51" s="11" customFormat="1" ht="13.5">
      <c r="B343" s="233"/>
      <c r="C343" s="234"/>
      <c r="D343" s="235" t="s">
        <v>162</v>
      </c>
      <c r="E343" s="236" t="s">
        <v>22</v>
      </c>
      <c r="F343" s="237" t="s">
        <v>557</v>
      </c>
      <c r="G343" s="234"/>
      <c r="H343" s="236" t="s">
        <v>22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162</v>
      </c>
      <c r="AU343" s="243" t="s">
        <v>82</v>
      </c>
      <c r="AV343" s="11" t="s">
        <v>24</v>
      </c>
      <c r="AW343" s="11" t="s">
        <v>37</v>
      </c>
      <c r="AX343" s="11" t="s">
        <v>73</v>
      </c>
      <c r="AY343" s="243" t="s">
        <v>153</v>
      </c>
    </row>
    <row r="344" spans="2:51" s="11" customFormat="1" ht="13.5">
      <c r="B344" s="233"/>
      <c r="C344" s="234"/>
      <c r="D344" s="235" t="s">
        <v>162</v>
      </c>
      <c r="E344" s="236" t="s">
        <v>22</v>
      </c>
      <c r="F344" s="237" t="s">
        <v>1918</v>
      </c>
      <c r="G344" s="234"/>
      <c r="H344" s="236" t="s">
        <v>22</v>
      </c>
      <c r="I344" s="238"/>
      <c r="J344" s="234"/>
      <c r="K344" s="234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162</v>
      </c>
      <c r="AU344" s="243" t="s">
        <v>82</v>
      </c>
      <c r="AV344" s="11" t="s">
        <v>24</v>
      </c>
      <c r="AW344" s="11" t="s">
        <v>37</v>
      </c>
      <c r="AX344" s="11" t="s">
        <v>73</v>
      </c>
      <c r="AY344" s="243" t="s">
        <v>153</v>
      </c>
    </row>
    <row r="345" spans="2:51" s="12" customFormat="1" ht="13.5">
      <c r="B345" s="244"/>
      <c r="C345" s="245"/>
      <c r="D345" s="235" t="s">
        <v>162</v>
      </c>
      <c r="E345" s="246" t="s">
        <v>22</v>
      </c>
      <c r="F345" s="247" t="s">
        <v>1919</v>
      </c>
      <c r="G345" s="245"/>
      <c r="H345" s="248">
        <v>9.6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AT345" s="254" t="s">
        <v>162</v>
      </c>
      <c r="AU345" s="254" t="s">
        <v>82</v>
      </c>
      <c r="AV345" s="12" t="s">
        <v>82</v>
      </c>
      <c r="AW345" s="12" t="s">
        <v>37</v>
      </c>
      <c r="AX345" s="12" t="s">
        <v>73</v>
      </c>
      <c r="AY345" s="254" t="s">
        <v>153</v>
      </c>
    </row>
    <row r="346" spans="2:51" s="11" customFormat="1" ht="13.5">
      <c r="B346" s="233"/>
      <c r="C346" s="234"/>
      <c r="D346" s="235" t="s">
        <v>162</v>
      </c>
      <c r="E346" s="236" t="s">
        <v>22</v>
      </c>
      <c r="F346" s="237" t="s">
        <v>1409</v>
      </c>
      <c r="G346" s="234"/>
      <c r="H346" s="236" t="s">
        <v>22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162</v>
      </c>
      <c r="AU346" s="243" t="s">
        <v>82</v>
      </c>
      <c r="AV346" s="11" t="s">
        <v>24</v>
      </c>
      <c r="AW346" s="11" t="s">
        <v>37</v>
      </c>
      <c r="AX346" s="11" t="s">
        <v>73</v>
      </c>
      <c r="AY346" s="243" t="s">
        <v>153</v>
      </c>
    </row>
    <row r="347" spans="2:51" s="12" customFormat="1" ht="13.5">
      <c r="B347" s="244"/>
      <c r="C347" s="245"/>
      <c r="D347" s="235" t="s">
        <v>162</v>
      </c>
      <c r="E347" s="246" t="s">
        <v>22</v>
      </c>
      <c r="F347" s="247" t="s">
        <v>1920</v>
      </c>
      <c r="G347" s="245"/>
      <c r="H347" s="248">
        <v>15.1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AT347" s="254" t="s">
        <v>162</v>
      </c>
      <c r="AU347" s="254" t="s">
        <v>82</v>
      </c>
      <c r="AV347" s="12" t="s">
        <v>82</v>
      </c>
      <c r="AW347" s="12" t="s">
        <v>37</v>
      </c>
      <c r="AX347" s="12" t="s">
        <v>73</v>
      </c>
      <c r="AY347" s="254" t="s">
        <v>153</v>
      </c>
    </row>
    <row r="348" spans="2:51" s="13" customFormat="1" ht="13.5">
      <c r="B348" s="255"/>
      <c r="C348" s="256"/>
      <c r="D348" s="235" t="s">
        <v>162</v>
      </c>
      <c r="E348" s="257" t="s">
        <v>22</v>
      </c>
      <c r="F348" s="258" t="s">
        <v>172</v>
      </c>
      <c r="G348" s="256"/>
      <c r="H348" s="259">
        <v>24.7</v>
      </c>
      <c r="I348" s="260"/>
      <c r="J348" s="256"/>
      <c r="K348" s="256"/>
      <c r="L348" s="261"/>
      <c r="M348" s="262"/>
      <c r="N348" s="263"/>
      <c r="O348" s="263"/>
      <c r="P348" s="263"/>
      <c r="Q348" s="263"/>
      <c r="R348" s="263"/>
      <c r="S348" s="263"/>
      <c r="T348" s="264"/>
      <c r="AT348" s="265" t="s">
        <v>162</v>
      </c>
      <c r="AU348" s="265" t="s">
        <v>82</v>
      </c>
      <c r="AV348" s="13" t="s">
        <v>160</v>
      </c>
      <c r="AW348" s="13" t="s">
        <v>37</v>
      </c>
      <c r="AX348" s="13" t="s">
        <v>24</v>
      </c>
      <c r="AY348" s="265" t="s">
        <v>153</v>
      </c>
    </row>
    <row r="349" spans="2:65" s="1" customFormat="1" ht="16.5" customHeight="1">
      <c r="B349" s="46"/>
      <c r="C349" s="266" t="s">
        <v>439</v>
      </c>
      <c r="D349" s="266" t="s">
        <v>246</v>
      </c>
      <c r="E349" s="267" t="s">
        <v>413</v>
      </c>
      <c r="F349" s="268" t="s">
        <v>414</v>
      </c>
      <c r="G349" s="269" t="s">
        <v>158</v>
      </c>
      <c r="H349" s="270">
        <v>27.17</v>
      </c>
      <c r="I349" s="271"/>
      <c r="J349" s="272">
        <f>ROUND(I349*H349,2)</f>
        <v>0</v>
      </c>
      <c r="K349" s="268" t="s">
        <v>22</v>
      </c>
      <c r="L349" s="273"/>
      <c r="M349" s="274" t="s">
        <v>22</v>
      </c>
      <c r="N349" s="275" t="s">
        <v>44</v>
      </c>
      <c r="O349" s="47"/>
      <c r="P349" s="230">
        <f>O349*H349</f>
        <v>0</v>
      </c>
      <c r="Q349" s="230">
        <v>0.032</v>
      </c>
      <c r="R349" s="230">
        <f>Q349*H349</f>
        <v>0.8694400000000001</v>
      </c>
      <c r="S349" s="230">
        <v>0</v>
      </c>
      <c r="T349" s="231">
        <f>S349*H349</f>
        <v>0</v>
      </c>
      <c r="AR349" s="24" t="s">
        <v>199</v>
      </c>
      <c r="AT349" s="24" t="s">
        <v>246</v>
      </c>
      <c r="AU349" s="24" t="s">
        <v>82</v>
      </c>
      <c r="AY349" s="24" t="s">
        <v>153</v>
      </c>
      <c r="BE349" s="232">
        <f>IF(N349="základní",J349,0)</f>
        <v>0</v>
      </c>
      <c r="BF349" s="232">
        <f>IF(N349="snížená",J349,0)</f>
        <v>0</v>
      </c>
      <c r="BG349" s="232">
        <f>IF(N349="zákl. přenesená",J349,0)</f>
        <v>0</v>
      </c>
      <c r="BH349" s="232">
        <f>IF(N349="sníž. přenesená",J349,0)</f>
        <v>0</v>
      </c>
      <c r="BI349" s="232">
        <f>IF(N349="nulová",J349,0)</f>
        <v>0</v>
      </c>
      <c r="BJ349" s="24" t="s">
        <v>24</v>
      </c>
      <c r="BK349" s="232">
        <f>ROUND(I349*H349,2)</f>
        <v>0</v>
      </c>
      <c r="BL349" s="24" t="s">
        <v>160</v>
      </c>
      <c r="BM349" s="24" t="s">
        <v>1922</v>
      </c>
    </row>
    <row r="350" spans="2:51" s="12" customFormat="1" ht="13.5">
      <c r="B350" s="244"/>
      <c r="C350" s="245"/>
      <c r="D350" s="235" t="s">
        <v>162</v>
      </c>
      <c r="E350" s="246" t="s">
        <v>22</v>
      </c>
      <c r="F350" s="247" t="s">
        <v>1923</v>
      </c>
      <c r="G350" s="245"/>
      <c r="H350" s="248">
        <v>27.17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AT350" s="254" t="s">
        <v>162</v>
      </c>
      <c r="AU350" s="254" t="s">
        <v>82</v>
      </c>
      <c r="AV350" s="12" t="s">
        <v>82</v>
      </c>
      <c r="AW350" s="12" t="s">
        <v>37</v>
      </c>
      <c r="AX350" s="12" t="s">
        <v>24</v>
      </c>
      <c r="AY350" s="254" t="s">
        <v>153</v>
      </c>
    </row>
    <row r="351" spans="2:65" s="1" customFormat="1" ht="16.5" customHeight="1">
      <c r="B351" s="46"/>
      <c r="C351" s="221" t="s">
        <v>445</v>
      </c>
      <c r="D351" s="221" t="s">
        <v>155</v>
      </c>
      <c r="E351" s="222" t="s">
        <v>418</v>
      </c>
      <c r="F351" s="223" t="s">
        <v>419</v>
      </c>
      <c r="G351" s="224" t="s">
        <v>158</v>
      </c>
      <c r="H351" s="225">
        <v>240.8</v>
      </c>
      <c r="I351" s="226"/>
      <c r="J351" s="227">
        <f>ROUND(I351*H351,2)</f>
        <v>0</v>
      </c>
      <c r="K351" s="223" t="s">
        <v>159</v>
      </c>
      <c r="L351" s="72"/>
      <c r="M351" s="228" t="s">
        <v>22</v>
      </c>
      <c r="N351" s="229" t="s">
        <v>44</v>
      </c>
      <c r="O351" s="47"/>
      <c r="P351" s="230">
        <f>O351*H351</f>
        <v>0</v>
      </c>
      <c r="Q351" s="230">
        <v>0.0085</v>
      </c>
      <c r="R351" s="230">
        <f>Q351*H351</f>
        <v>2.0468</v>
      </c>
      <c r="S351" s="230">
        <v>0</v>
      </c>
      <c r="T351" s="231">
        <f>S351*H351</f>
        <v>0</v>
      </c>
      <c r="AR351" s="24" t="s">
        <v>160</v>
      </c>
      <c r="AT351" s="24" t="s">
        <v>155</v>
      </c>
      <c r="AU351" s="24" t="s">
        <v>82</v>
      </c>
      <c r="AY351" s="24" t="s">
        <v>153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24" t="s">
        <v>24</v>
      </c>
      <c r="BK351" s="232">
        <f>ROUND(I351*H351,2)</f>
        <v>0</v>
      </c>
      <c r="BL351" s="24" t="s">
        <v>160</v>
      </c>
      <c r="BM351" s="24" t="s">
        <v>1924</v>
      </c>
    </row>
    <row r="352" spans="2:51" s="11" customFormat="1" ht="13.5">
      <c r="B352" s="233"/>
      <c r="C352" s="234"/>
      <c r="D352" s="235" t="s">
        <v>162</v>
      </c>
      <c r="E352" s="236" t="s">
        <v>22</v>
      </c>
      <c r="F352" s="237" t="s">
        <v>1925</v>
      </c>
      <c r="G352" s="234"/>
      <c r="H352" s="236" t="s">
        <v>22</v>
      </c>
      <c r="I352" s="238"/>
      <c r="J352" s="234"/>
      <c r="K352" s="234"/>
      <c r="L352" s="239"/>
      <c r="M352" s="240"/>
      <c r="N352" s="241"/>
      <c r="O352" s="241"/>
      <c r="P352" s="241"/>
      <c r="Q352" s="241"/>
      <c r="R352" s="241"/>
      <c r="S352" s="241"/>
      <c r="T352" s="242"/>
      <c r="AT352" s="243" t="s">
        <v>162</v>
      </c>
      <c r="AU352" s="243" t="s">
        <v>82</v>
      </c>
      <c r="AV352" s="11" t="s">
        <v>24</v>
      </c>
      <c r="AW352" s="11" t="s">
        <v>37</v>
      </c>
      <c r="AX352" s="11" t="s">
        <v>73</v>
      </c>
      <c r="AY352" s="243" t="s">
        <v>153</v>
      </c>
    </row>
    <row r="353" spans="2:51" s="11" customFormat="1" ht="13.5">
      <c r="B353" s="233"/>
      <c r="C353" s="234"/>
      <c r="D353" s="235" t="s">
        <v>162</v>
      </c>
      <c r="E353" s="236" t="s">
        <v>22</v>
      </c>
      <c r="F353" s="237" t="s">
        <v>427</v>
      </c>
      <c r="G353" s="234"/>
      <c r="H353" s="236" t="s">
        <v>22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162</v>
      </c>
      <c r="AU353" s="243" t="s">
        <v>82</v>
      </c>
      <c r="AV353" s="11" t="s">
        <v>24</v>
      </c>
      <c r="AW353" s="11" t="s">
        <v>37</v>
      </c>
      <c r="AX353" s="11" t="s">
        <v>73</v>
      </c>
      <c r="AY353" s="243" t="s">
        <v>153</v>
      </c>
    </row>
    <row r="354" spans="2:51" s="11" customFormat="1" ht="13.5">
      <c r="B354" s="233"/>
      <c r="C354" s="234"/>
      <c r="D354" s="235" t="s">
        <v>162</v>
      </c>
      <c r="E354" s="236" t="s">
        <v>22</v>
      </c>
      <c r="F354" s="237" t="s">
        <v>1926</v>
      </c>
      <c r="G354" s="234"/>
      <c r="H354" s="236" t="s">
        <v>22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162</v>
      </c>
      <c r="AU354" s="243" t="s">
        <v>82</v>
      </c>
      <c r="AV354" s="11" t="s">
        <v>24</v>
      </c>
      <c r="AW354" s="11" t="s">
        <v>37</v>
      </c>
      <c r="AX354" s="11" t="s">
        <v>73</v>
      </c>
      <c r="AY354" s="243" t="s">
        <v>153</v>
      </c>
    </row>
    <row r="355" spans="2:51" s="11" customFormat="1" ht="13.5">
      <c r="B355" s="233"/>
      <c r="C355" s="234"/>
      <c r="D355" s="235" t="s">
        <v>162</v>
      </c>
      <c r="E355" s="236" t="s">
        <v>22</v>
      </c>
      <c r="F355" s="237" t="s">
        <v>1927</v>
      </c>
      <c r="G355" s="234"/>
      <c r="H355" s="236" t="s">
        <v>22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162</v>
      </c>
      <c r="AU355" s="243" t="s">
        <v>82</v>
      </c>
      <c r="AV355" s="11" t="s">
        <v>24</v>
      </c>
      <c r="AW355" s="11" t="s">
        <v>37</v>
      </c>
      <c r="AX355" s="11" t="s">
        <v>73</v>
      </c>
      <c r="AY355" s="243" t="s">
        <v>153</v>
      </c>
    </row>
    <row r="356" spans="2:51" s="12" customFormat="1" ht="13.5">
      <c r="B356" s="244"/>
      <c r="C356" s="245"/>
      <c r="D356" s="235" t="s">
        <v>162</v>
      </c>
      <c r="E356" s="246" t="s">
        <v>22</v>
      </c>
      <c r="F356" s="247" t="s">
        <v>1928</v>
      </c>
      <c r="G356" s="245"/>
      <c r="H356" s="248">
        <v>103.2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AT356" s="254" t="s">
        <v>162</v>
      </c>
      <c r="AU356" s="254" t="s">
        <v>82</v>
      </c>
      <c r="AV356" s="12" t="s">
        <v>82</v>
      </c>
      <c r="AW356" s="12" t="s">
        <v>37</v>
      </c>
      <c r="AX356" s="12" t="s">
        <v>73</v>
      </c>
      <c r="AY356" s="254" t="s">
        <v>153</v>
      </c>
    </row>
    <row r="357" spans="2:51" s="11" customFormat="1" ht="13.5">
      <c r="B357" s="233"/>
      <c r="C357" s="234"/>
      <c r="D357" s="235" t="s">
        <v>162</v>
      </c>
      <c r="E357" s="236" t="s">
        <v>22</v>
      </c>
      <c r="F357" s="237" t="s">
        <v>1272</v>
      </c>
      <c r="G357" s="234"/>
      <c r="H357" s="236" t="s">
        <v>22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162</v>
      </c>
      <c r="AU357" s="243" t="s">
        <v>82</v>
      </c>
      <c r="AV357" s="11" t="s">
        <v>24</v>
      </c>
      <c r="AW357" s="11" t="s">
        <v>37</v>
      </c>
      <c r="AX357" s="11" t="s">
        <v>73</v>
      </c>
      <c r="AY357" s="243" t="s">
        <v>153</v>
      </c>
    </row>
    <row r="358" spans="2:51" s="12" customFormat="1" ht="13.5">
      <c r="B358" s="244"/>
      <c r="C358" s="245"/>
      <c r="D358" s="235" t="s">
        <v>162</v>
      </c>
      <c r="E358" s="246" t="s">
        <v>22</v>
      </c>
      <c r="F358" s="247" t="s">
        <v>1929</v>
      </c>
      <c r="G358" s="245"/>
      <c r="H358" s="248">
        <v>137.6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AT358" s="254" t="s">
        <v>162</v>
      </c>
      <c r="AU358" s="254" t="s">
        <v>82</v>
      </c>
      <c r="AV358" s="12" t="s">
        <v>82</v>
      </c>
      <c r="AW358" s="12" t="s">
        <v>37</v>
      </c>
      <c r="AX358" s="12" t="s">
        <v>73</v>
      </c>
      <c r="AY358" s="254" t="s">
        <v>153</v>
      </c>
    </row>
    <row r="359" spans="2:51" s="13" customFormat="1" ht="13.5">
      <c r="B359" s="255"/>
      <c r="C359" s="256"/>
      <c r="D359" s="235" t="s">
        <v>162</v>
      </c>
      <c r="E359" s="257" t="s">
        <v>22</v>
      </c>
      <c r="F359" s="258" t="s">
        <v>172</v>
      </c>
      <c r="G359" s="256"/>
      <c r="H359" s="259">
        <v>240.8</v>
      </c>
      <c r="I359" s="260"/>
      <c r="J359" s="256"/>
      <c r="K359" s="256"/>
      <c r="L359" s="261"/>
      <c r="M359" s="262"/>
      <c r="N359" s="263"/>
      <c r="O359" s="263"/>
      <c r="P359" s="263"/>
      <c r="Q359" s="263"/>
      <c r="R359" s="263"/>
      <c r="S359" s="263"/>
      <c r="T359" s="264"/>
      <c r="AT359" s="265" t="s">
        <v>162</v>
      </c>
      <c r="AU359" s="265" t="s">
        <v>82</v>
      </c>
      <c r="AV359" s="13" t="s">
        <v>160</v>
      </c>
      <c r="AW359" s="13" t="s">
        <v>37</v>
      </c>
      <c r="AX359" s="13" t="s">
        <v>24</v>
      </c>
      <c r="AY359" s="265" t="s">
        <v>153</v>
      </c>
    </row>
    <row r="360" spans="2:65" s="1" customFormat="1" ht="16.5" customHeight="1">
      <c r="B360" s="46"/>
      <c r="C360" s="266" t="s">
        <v>454</v>
      </c>
      <c r="D360" s="266" t="s">
        <v>246</v>
      </c>
      <c r="E360" s="267" t="s">
        <v>435</v>
      </c>
      <c r="F360" s="268" t="s">
        <v>436</v>
      </c>
      <c r="G360" s="269" t="s">
        <v>158</v>
      </c>
      <c r="H360" s="270">
        <v>264.88</v>
      </c>
      <c r="I360" s="271"/>
      <c r="J360" s="272">
        <f>ROUND(I360*H360,2)</f>
        <v>0</v>
      </c>
      <c r="K360" s="268" t="s">
        <v>22</v>
      </c>
      <c r="L360" s="273"/>
      <c r="M360" s="274" t="s">
        <v>22</v>
      </c>
      <c r="N360" s="275" t="s">
        <v>44</v>
      </c>
      <c r="O360" s="47"/>
      <c r="P360" s="230">
        <f>O360*H360</f>
        <v>0</v>
      </c>
      <c r="Q360" s="230">
        <v>0.032</v>
      </c>
      <c r="R360" s="230">
        <f>Q360*H360</f>
        <v>8.47616</v>
      </c>
      <c r="S360" s="230">
        <v>0</v>
      </c>
      <c r="T360" s="231">
        <f>S360*H360</f>
        <v>0</v>
      </c>
      <c r="AR360" s="24" t="s">
        <v>199</v>
      </c>
      <c r="AT360" s="24" t="s">
        <v>246</v>
      </c>
      <c r="AU360" s="24" t="s">
        <v>82</v>
      </c>
      <c r="AY360" s="24" t="s">
        <v>153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4" t="s">
        <v>24</v>
      </c>
      <c r="BK360" s="232">
        <f>ROUND(I360*H360,2)</f>
        <v>0</v>
      </c>
      <c r="BL360" s="24" t="s">
        <v>160</v>
      </c>
      <c r="BM360" s="24" t="s">
        <v>1930</v>
      </c>
    </row>
    <row r="361" spans="2:51" s="12" customFormat="1" ht="13.5">
      <c r="B361" s="244"/>
      <c r="C361" s="245"/>
      <c r="D361" s="235" t="s">
        <v>162</v>
      </c>
      <c r="E361" s="246" t="s">
        <v>22</v>
      </c>
      <c r="F361" s="247" t="s">
        <v>1931</v>
      </c>
      <c r="G361" s="245"/>
      <c r="H361" s="248">
        <v>264.88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AT361" s="254" t="s">
        <v>162</v>
      </c>
      <c r="AU361" s="254" t="s">
        <v>82</v>
      </c>
      <c r="AV361" s="12" t="s">
        <v>82</v>
      </c>
      <c r="AW361" s="12" t="s">
        <v>37</v>
      </c>
      <c r="AX361" s="12" t="s">
        <v>24</v>
      </c>
      <c r="AY361" s="254" t="s">
        <v>153</v>
      </c>
    </row>
    <row r="362" spans="2:65" s="1" customFormat="1" ht="25.5" customHeight="1">
      <c r="B362" s="46"/>
      <c r="C362" s="221" t="s">
        <v>459</v>
      </c>
      <c r="D362" s="221" t="s">
        <v>155</v>
      </c>
      <c r="E362" s="222" t="s">
        <v>1932</v>
      </c>
      <c r="F362" s="223" t="s">
        <v>1933</v>
      </c>
      <c r="G362" s="224" t="s">
        <v>158</v>
      </c>
      <c r="H362" s="225">
        <v>86.95</v>
      </c>
      <c r="I362" s="226"/>
      <c r="J362" s="227">
        <f>ROUND(I362*H362,2)</f>
        <v>0</v>
      </c>
      <c r="K362" s="223" t="s">
        <v>159</v>
      </c>
      <c r="L362" s="72"/>
      <c r="M362" s="228" t="s">
        <v>22</v>
      </c>
      <c r="N362" s="229" t="s">
        <v>44</v>
      </c>
      <c r="O362" s="47"/>
      <c r="P362" s="230">
        <f>O362*H362</f>
        <v>0</v>
      </c>
      <c r="Q362" s="230">
        <v>0.00931</v>
      </c>
      <c r="R362" s="230">
        <f>Q362*H362</f>
        <v>0.8095045000000001</v>
      </c>
      <c r="S362" s="230">
        <v>0</v>
      </c>
      <c r="T362" s="231">
        <f>S362*H362</f>
        <v>0</v>
      </c>
      <c r="AR362" s="24" t="s">
        <v>160</v>
      </c>
      <c r="AT362" s="24" t="s">
        <v>155</v>
      </c>
      <c r="AU362" s="24" t="s">
        <v>82</v>
      </c>
      <c r="AY362" s="24" t="s">
        <v>153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24" t="s">
        <v>24</v>
      </c>
      <c r="BK362" s="232">
        <f>ROUND(I362*H362,2)</f>
        <v>0</v>
      </c>
      <c r="BL362" s="24" t="s">
        <v>160</v>
      </c>
      <c r="BM362" s="24" t="s">
        <v>1934</v>
      </c>
    </row>
    <row r="363" spans="2:51" s="11" customFormat="1" ht="13.5">
      <c r="B363" s="233"/>
      <c r="C363" s="234"/>
      <c r="D363" s="235" t="s">
        <v>162</v>
      </c>
      <c r="E363" s="236" t="s">
        <v>22</v>
      </c>
      <c r="F363" s="237" t="s">
        <v>1935</v>
      </c>
      <c r="G363" s="234"/>
      <c r="H363" s="236" t="s">
        <v>22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162</v>
      </c>
      <c r="AU363" s="243" t="s">
        <v>82</v>
      </c>
      <c r="AV363" s="11" t="s">
        <v>24</v>
      </c>
      <c r="AW363" s="11" t="s">
        <v>37</v>
      </c>
      <c r="AX363" s="11" t="s">
        <v>73</v>
      </c>
      <c r="AY363" s="243" t="s">
        <v>153</v>
      </c>
    </row>
    <row r="364" spans="2:51" s="11" customFormat="1" ht="13.5">
      <c r="B364" s="233"/>
      <c r="C364" s="234"/>
      <c r="D364" s="235" t="s">
        <v>162</v>
      </c>
      <c r="E364" s="236" t="s">
        <v>22</v>
      </c>
      <c r="F364" s="237" t="s">
        <v>1936</v>
      </c>
      <c r="G364" s="234"/>
      <c r="H364" s="236" t="s">
        <v>22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162</v>
      </c>
      <c r="AU364" s="243" t="s">
        <v>82</v>
      </c>
      <c r="AV364" s="11" t="s">
        <v>24</v>
      </c>
      <c r="AW364" s="11" t="s">
        <v>37</v>
      </c>
      <c r="AX364" s="11" t="s">
        <v>73</v>
      </c>
      <c r="AY364" s="243" t="s">
        <v>153</v>
      </c>
    </row>
    <row r="365" spans="2:51" s="11" customFormat="1" ht="13.5">
      <c r="B365" s="233"/>
      <c r="C365" s="234"/>
      <c r="D365" s="235" t="s">
        <v>162</v>
      </c>
      <c r="E365" s="236" t="s">
        <v>22</v>
      </c>
      <c r="F365" s="237" t="s">
        <v>1937</v>
      </c>
      <c r="G365" s="234"/>
      <c r="H365" s="236" t="s">
        <v>22</v>
      </c>
      <c r="I365" s="238"/>
      <c r="J365" s="234"/>
      <c r="K365" s="234"/>
      <c r="L365" s="239"/>
      <c r="M365" s="240"/>
      <c r="N365" s="241"/>
      <c r="O365" s="241"/>
      <c r="P365" s="241"/>
      <c r="Q365" s="241"/>
      <c r="R365" s="241"/>
      <c r="S365" s="241"/>
      <c r="T365" s="242"/>
      <c r="AT365" s="243" t="s">
        <v>162</v>
      </c>
      <c r="AU365" s="243" t="s">
        <v>82</v>
      </c>
      <c r="AV365" s="11" t="s">
        <v>24</v>
      </c>
      <c r="AW365" s="11" t="s">
        <v>37</v>
      </c>
      <c r="AX365" s="11" t="s">
        <v>73</v>
      </c>
      <c r="AY365" s="243" t="s">
        <v>153</v>
      </c>
    </row>
    <row r="366" spans="2:51" s="11" customFormat="1" ht="13.5">
      <c r="B366" s="233"/>
      <c r="C366" s="234"/>
      <c r="D366" s="235" t="s">
        <v>162</v>
      </c>
      <c r="E366" s="236" t="s">
        <v>22</v>
      </c>
      <c r="F366" s="237" t="s">
        <v>1938</v>
      </c>
      <c r="G366" s="234"/>
      <c r="H366" s="236" t="s">
        <v>22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162</v>
      </c>
      <c r="AU366" s="243" t="s">
        <v>82</v>
      </c>
      <c r="AV366" s="11" t="s">
        <v>24</v>
      </c>
      <c r="AW366" s="11" t="s">
        <v>37</v>
      </c>
      <c r="AX366" s="11" t="s">
        <v>73</v>
      </c>
      <c r="AY366" s="243" t="s">
        <v>153</v>
      </c>
    </row>
    <row r="367" spans="2:51" s="12" customFormat="1" ht="13.5">
      <c r="B367" s="244"/>
      <c r="C367" s="245"/>
      <c r="D367" s="235" t="s">
        <v>162</v>
      </c>
      <c r="E367" s="246" t="s">
        <v>22</v>
      </c>
      <c r="F367" s="247" t="s">
        <v>1939</v>
      </c>
      <c r="G367" s="245"/>
      <c r="H367" s="248">
        <v>11.75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AT367" s="254" t="s">
        <v>162</v>
      </c>
      <c r="AU367" s="254" t="s">
        <v>82</v>
      </c>
      <c r="AV367" s="12" t="s">
        <v>82</v>
      </c>
      <c r="AW367" s="12" t="s">
        <v>37</v>
      </c>
      <c r="AX367" s="12" t="s">
        <v>73</v>
      </c>
      <c r="AY367" s="254" t="s">
        <v>153</v>
      </c>
    </row>
    <row r="368" spans="2:51" s="11" customFormat="1" ht="13.5">
      <c r="B368" s="233"/>
      <c r="C368" s="234"/>
      <c r="D368" s="235" t="s">
        <v>162</v>
      </c>
      <c r="E368" s="236" t="s">
        <v>22</v>
      </c>
      <c r="F368" s="237" t="s">
        <v>1940</v>
      </c>
      <c r="G368" s="234"/>
      <c r="H368" s="236" t="s">
        <v>22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162</v>
      </c>
      <c r="AU368" s="243" t="s">
        <v>82</v>
      </c>
      <c r="AV368" s="11" t="s">
        <v>24</v>
      </c>
      <c r="AW368" s="11" t="s">
        <v>37</v>
      </c>
      <c r="AX368" s="11" t="s">
        <v>73</v>
      </c>
      <c r="AY368" s="243" t="s">
        <v>153</v>
      </c>
    </row>
    <row r="369" spans="2:51" s="12" customFormat="1" ht="13.5">
      <c r="B369" s="244"/>
      <c r="C369" s="245"/>
      <c r="D369" s="235" t="s">
        <v>162</v>
      </c>
      <c r="E369" s="246" t="s">
        <v>22</v>
      </c>
      <c r="F369" s="247" t="s">
        <v>1941</v>
      </c>
      <c r="G369" s="245"/>
      <c r="H369" s="248">
        <v>75.2</v>
      </c>
      <c r="I369" s="249"/>
      <c r="J369" s="245"/>
      <c r="K369" s="245"/>
      <c r="L369" s="250"/>
      <c r="M369" s="251"/>
      <c r="N369" s="252"/>
      <c r="O369" s="252"/>
      <c r="P369" s="252"/>
      <c r="Q369" s="252"/>
      <c r="R369" s="252"/>
      <c r="S369" s="252"/>
      <c r="T369" s="253"/>
      <c r="AT369" s="254" t="s">
        <v>162</v>
      </c>
      <c r="AU369" s="254" t="s">
        <v>82</v>
      </c>
      <c r="AV369" s="12" t="s">
        <v>82</v>
      </c>
      <c r="AW369" s="12" t="s">
        <v>37</v>
      </c>
      <c r="AX369" s="12" t="s">
        <v>73</v>
      </c>
      <c r="AY369" s="254" t="s">
        <v>153</v>
      </c>
    </row>
    <row r="370" spans="2:51" s="13" customFormat="1" ht="13.5">
      <c r="B370" s="255"/>
      <c r="C370" s="256"/>
      <c r="D370" s="235" t="s">
        <v>162</v>
      </c>
      <c r="E370" s="257" t="s">
        <v>22</v>
      </c>
      <c r="F370" s="258" t="s">
        <v>172</v>
      </c>
      <c r="G370" s="256"/>
      <c r="H370" s="259">
        <v>86.95</v>
      </c>
      <c r="I370" s="260"/>
      <c r="J370" s="256"/>
      <c r="K370" s="256"/>
      <c r="L370" s="261"/>
      <c r="M370" s="262"/>
      <c r="N370" s="263"/>
      <c r="O370" s="263"/>
      <c r="P370" s="263"/>
      <c r="Q370" s="263"/>
      <c r="R370" s="263"/>
      <c r="S370" s="263"/>
      <c r="T370" s="264"/>
      <c r="AT370" s="265" t="s">
        <v>162</v>
      </c>
      <c r="AU370" s="265" t="s">
        <v>82</v>
      </c>
      <c r="AV370" s="13" t="s">
        <v>160</v>
      </c>
      <c r="AW370" s="13" t="s">
        <v>37</v>
      </c>
      <c r="AX370" s="13" t="s">
        <v>24</v>
      </c>
      <c r="AY370" s="265" t="s">
        <v>153</v>
      </c>
    </row>
    <row r="371" spans="2:65" s="1" customFormat="1" ht="16.5" customHeight="1">
      <c r="B371" s="46"/>
      <c r="C371" s="266" t="s">
        <v>463</v>
      </c>
      <c r="D371" s="266" t="s">
        <v>246</v>
      </c>
      <c r="E371" s="267" t="s">
        <v>1306</v>
      </c>
      <c r="F371" s="268" t="s">
        <v>1307</v>
      </c>
      <c r="G371" s="269" t="s">
        <v>158</v>
      </c>
      <c r="H371" s="270">
        <v>95.645</v>
      </c>
      <c r="I371" s="271"/>
      <c r="J371" s="272">
        <f>ROUND(I371*H371,2)</f>
        <v>0</v>
      </c>
      <c r="K371" s="268" t="s">
        <v>22</v>
      </c>
      <c r="L371" s="273"/>
      <c r="M371" s="274" t="s">
        <v>22</v>
      </c>
      <c r="N371" s="275" t="s">
        <v>44</v>
      </c>
      <c r="O371" s="47"/>
      <c r="P371" s="230">
        <f>O371*H371</f>
        <v>0</v>
      </c>
      <c r="Q371" s="230">
        <v>0.0075</v>
      </c>
      <c r="R371" s="230">
        <f>Q371*H371</f>
        <v>0.7173375</v>
      </c>
      <c r="S371" s="230">
        <v>0</v>
      </c>
      <c r="T371" s="231">
        <f>S371*H371</f>
        <v>0</v>
      </c>
      <c r="AR371" s="24" t="s">
        <v>199</v>
      </c>
      <c r="AT371" s="24" t="s">
        <v>246</v>
      </c>
      <c r="AU371" s="24" t="s">
        <v>82</v>
      </c>
      <c r="AY371" s="24" t="s">
        <v>153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24" t="s">
        <v>24</v>
      </c>
      <c r="BK371" s="232">
        <f>ROUND(I371*H371,2)</f>
        <v>0</v>
      </c>
      <c r="BL371" s="24" t="s">
        <v>160</v>
      </c>
      <c r="BM371" s="24" t="s">
        <v>1942</v>
      </c>
    </row>
    <row r="372" spans="2:51" s="12" customFormat="1" ht="13.5">
      <c r="B372" s="244"/>
      <c r="C372" s="245"/>
      <c r="D372" s="235" t="s">
        <v>162</v>
      </c>
      <c r="E372" s="246" t="s">
        <v>22</v>
      </c>
      <c r="F372" s="247" t="s">
        <v>1943</v>
      </c>
      <c r="G372" s="245"/>
      <c r="H372" s="248">
        <v>95.645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AT372" s="254" t="s">
        <v>162</v>
      </c>
      <c r="AU372" s="254" t="s">
        <v>82</v>
      </c>
      <c r="AV372" s="12" t="s">
        <v>82</v>
      </c>
      <c r="AW372" s="12" t="s">
        <v>37</v>
      </c>
      <c r="AX372" s="12" t="s">
        <v>24</v>
      </c>
      <c r="AY372" s="254" t="s">
        <v>153</v>
      </c>
    </row>
    <row r="373" spans="2:65" s="1" customFormat="1" ht="25.5" customHeight="1">
      <c r="B373" s="46"/>
      <c r="C373" s="221" t="s">
        <v>469</v>
      </c>
      <c r="D373" s="221" t="s">
        <v>155</v>
      </c>
      <c r="E373" s="222" t="s">
        <v>1944</v>
      </c>
      <c r="F373" s="223" t="s">
        <v>1945</v>
      </c>
      <c r="G373" s="224" t="s">
        <v>158</v>
      </c>
      <c r="H373" s="225">
        <v>80.505</v>
      </c>
      <c r="I373" s="226"/>
      <c r="J373" s="227">
        <f>ROUND(I373*H373,2)</f>
        <v>0</v>
      </c>
      <c r="K373" s="223" t="s">
        <v>159</v>
      </c>
      <c r="L373" s="72"/>
      <c r="M373" s="228" t="s">
        <v>22</v>
      </c>
      <c r="N373" s="229" t="s">
        <v>44</v>
      </c>
      <c r="O373" s="47"/>
      <c r="P373" s="230">
        <f>O373*H373</f>
        <v>0</v>
      </c>
      <c r="Q373" s="230">
        <v>0.00938</v>
      </c>
      <c r="R373" s="230">
        <f>Q373*H373</f>
        <v>0.7551368999999999</v>
      </c>
      <c r="S373" s="230">
        <v>0</v>
      </c>
      <c r="T373" s="231">
        <f>S373*H373</f>
        <v>0</v>
      </c>
      <c r="AR373" s="24" t="s">
        <v>160</v>
      </c>
      <c r="AT373" s="24" t="s">
        <v>155</v>
      </c>
      <c r="AU373" s="24" t="s">
        <v>82</v>
      </c>
      <c r="AY373" s="24" t="s">
        <v>153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24" t="s">
        <v>24</v>
      </c>
      <c r="BK373" s="232">
        <f>ROUND(I373*H373,2)</f>
        <v>0</v>
      </c>
      <c r="BL373" s="24" t="s">
        <v>160</v>
      </c>
      <c r="BM373" s="24" t="s">
        <v>1946</v>
      </c>
    </row>
    <row r="374" spans="2:51" s="11" customFormat="1" ht="13.5">
      <c r="B374" s="233"/>
      <c r="C374" s="234"/>
      <c r="D374" s="235" t="s">
        <v>162</v>
      </c>
      <c r="E374" s="236" t="s">
        <v>22</v>
      </c>
      <c r="F374" s="237" t="s">
        <v>1855</v>
      </c>
      <c r="G374" s="234"/>
      <c r="H374" s="236" t="s">
        <v>22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162</v>
      </c>
      <c r="AU374" s="243" t="s">
        <v>82</v>
      </c>
      <c r="AV374" s="11" t="s">
        <v>24</v>
      </c>
      <c r="AW374" s="11" t="s">
        <v>37</v>
      </c>
      <c r="AX374" s="11" t="s">
        <v>73</v>
      </c>
      <c r="AY374" s="243" t="s">
        <v>153</v>
      </c>
    </row>
    <row r="375" spans="2:51" s="11" customFormat="1" ht="13.5">
      <c r="B375" s="233"/>
      <c r="C375" s="234"/>
      <c r="D375" s="235" t="s">
        <v>162</v>
      </c>
      <c r="E375" s="236" t="s">
        <v>22</v>
      </c>
      <c r="F375" s="237" t="s">
        <v>1947</v>
      </c>
      <c r="G375" s="234"/>
      <c r="H375" s="236" t="s">
        <v>22</v>
      </c>
      <c r="I375" s="238"/>
      <c r="J375" s="234"/>
      <c r="K375" s="234"/>
      <c r="L375" s="239"/>
      <c r="M375" s="240"/>
      <c r="N375" s="241"/>
      <c r="O375" s="241"/>
      <c r="P375" s="241"/>
      <c r="Q375" s="241"/>
      <c r="R375" s="241"/>
      <c r="S375" s="241"/>
      <c r="T375" s="242"/>
      <c r="AT375" s="243" t="s">
        <v>162</v>
      </c>
      <c r="AU375" s="243" t="s">
        <v>82</v>
      </c>
      <c r="AV375" s="11" t="s">
        <v>24</v>
      </c>
      <c r="AW375" s="11" t="s">
        <v>37</v>
      </c>
      <c r="AX375" s="11" t="s">
        <v>73</v>
      </c>
      <c r="AY375" s="243" t="s">
        <v>153</v>
      </c>
    </row>
    <row r="376" spans="2:51" s="11" customFormat="1" ht="13.5">
      <c r="B376" s="233"/>
      <c r="C376" s="234"/>
      <c r="D376" s="235" t="s">
        <v>162</v>
      </c>
      <c r="E376" s="236" t="s">
        <v>22</v>
      </c>
      <c r="F376" s="237" t="s">
        <v>1948</v>
      </c>
      <c r="G376" s="234"/>
      <c r="H376" s="236" t="s">
        <v>22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162</v>
      </c>
      <c r="AU376" s="243" t="s">
        <v>82</v>
      </c>
      <c r="AV376" s="11" t="s">
        <v>24</v>
      </c>
      <c r="AW376" s="11" t="s">
        <v>37</v>
      </c>
      <c r="AX376" s="11" t="s">
        <v>73</v>
      </c>
      <c r="AY376" s="243" t="s">
        <v>153</v>
      </c>
    </row>
    <row r="377" spans="2:51" s="12" customFormat="1" ht="13.5">
      <c r="B377" s="244"/>
      <c r="C377" s="245"/>
      <c r="D377" s="235" t="s">
        <v>162</v>
      </c>
      <c r="E377" s="246" t="s">
        <v>22</v>
      </c>
      <c r="F377" s="247" t="s">
        <v>1949</v>
      </c>
      <c r="G377" s="245"/>
      <c r="H377" s="248">
        <v>75.675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AT377" s="254" t="s">
        <v>162</v>
      </c>
      <c r="AU377" s="254" t="s">
        <v>82</v>
      </c>
      <c r="AV377" s="12" t="s">
        <v>82</v>
      </c>
      <c r="AW377" s="12" t="s">
        <v>37</v>
      </c>
      <c r="AX377" s="12" t="s">
        <v>73</v>
      </c>
      <c r="AY377" s="254" t="s">
        <v>153</v>
      </c>
    </row>
    <row r="378" spans="2:51" s="11" customFormat="1" ht="13.5">
      <c r="B378" s="233"/>
      <c r="C378" s="234"/>
      <c r="D378" s="235" t="s">
        <v>162</v>
      </c>
      <c r="E378" s="236" t="s">
        <v>22</v>
      </c>
      <c r="F378" s="237" t="s">
        <v>1950</v>
      </c>
      <c r="G378" s="234"/>
      <c r="H378" s="236" t="s">
        <v>22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162</v>
      </c>
      <c r="AU378" s="243" t="s">
        <v>82</v>
      </c>
      <c r="AV378" s="11" t="s">
        <v>24</v>
      </c>
      <c r="AW378" s="11" t="s">
        <v>37</v>
      </c>
      <c r="AX378" s="11" t="s">
        <v>73</v>
      </c>
      <c r="AY378" s="243" t="s">
        <v>153</v>
      </c>
    </row>
    <row r="379" spans="2:51" s="12" customFormat="1" ht="13.5">
      <c r="B379" s="244"/>
      <c r="C379" s="245"/>
      <c r="D379" s="235" t="s">
        <v>162</v>
      </c>
      <c r="E379" s="246" t="s">
        <v>22</v>
      </c>
      <c r="F379" s="247" t="s">
        <v>1951</v>
      </c>
      <c r="G379" s="245"/>
      <c r="H379" s="248">
        <v>4.83</v>
      </c>
      <c r="I379" s="249"/>
      <c r="J379" s="245"/>
      <c r="K379" s="245"/>
      <c r="L379" s="250"/>
      <c r="M379" s="251"/>
      <c r="N379" s="252"/>
      <c r="O379" s="252"/>
      <c r="P379" s="252"/>
      <c r="Q379" s="252"/>
      <c r="R379" s="252"/>
      <c r="S379" s="252"/>
      <c r="T379" s="253"/>
      <c r="AT379" s="254" t="s">
        <v>162</v>
      </c>
      <c r="AU379" s="254" t="s">
        <v>82</v>
      </c>
      <c r="AV379" s="12" t="s">
        <v>82</v>
      </c>
      <c r="AW379" s="12" t="s">
        <v>37</v>
      </c>
      <c r="AX379" s="12" t="s">
        <v>73</v>
      </c>
      <c r="AY379" s="254" t="s">
        <v>153</v>
      </c>
    </row>
    <row r="380" spans="2:51" s="13" customFormat="1" ht="13.5">
      <c r="B380" s="255"/>
      <c r="C380" s="256"/>
      <c r="D380" s="235" t="s">
        <v>162</v>
      </c>
      <c r="E380" s="257" t="s">
        <v>22</v>
      </c>
      <c r="F380" s="258" t="s">
        <v>172</v>
      </c>
      <c r="G380" s="256"/>
      <c r="H380" s="259">
        <v>80.505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AT380" s="265" t="s">
        <v>162</v>
      </c>
      <c r="AU380" s="265" t="s">
        <v>82</v>
      </c>
      <c r="AV380" s="13" t="s">
        <v>160</v>
      </c>
      <c r="AW380" s="13" t="s">
        <v>37</v>
      </c>
      <c r="AX380" s="13" t="s">
        <v>24</v>
      </c>
      <c r="AY380" s="265" t="s">
        <v>153</v>
      </c>
    </row>
    <row r="381" spans="2:65" s="1" customFormat="1" ht="16.5" customHeight="1">
      <c r="B381" s="46"/>
      <c r="C381" s="266" t="s">
        <v>474</v>
      </c>
      <c r="D381" s="266" t="s">
        <v>246</v>
      </c>
      <c r="E381" s="267" t="s">
        <v>402</v>
      </c>
      <c r="F381" s="268" t="s">
        <v>403</v>
      </c>
      <c r="G381" s="269" t="s">
        <v>158</v>
      </c>
      <c r="H381" s="270">
        <v>88.556</v>
      </c>
      <c r="I381" s="271"/>
      <c r="J381" s="272">
        <f>ROUND(I381*H381,2)</f>
        <v>0</v>
      </c>
      <c r="K381" s="268" t="s">
        <v>22</v>
      </c>
      <c r="L381" s="273"/>
      <c r="M381" s="274" t="s">
        <v>22</v>
      </c>
      <c r="N381" s="275" t="s">
        <v>44</v>
      </c>
      <c r="O381" s="47"/>
      <c r="P381" s="230">
        <f>O381*H381</f>
        <v>0</v>
      </c>
      <c r="Q381" s="230">
        <v>0.0135</v>
      </c>
      <c r="R381" s="230">
        <f>Q381*H381</f>
        <v>1.195506</v>
      </c>
      <c r="S381" s="230">
        <v>0</v>
      </c>
      <c r="T381" s="231">
        <f>S381*H381</f>
        <v>0</v>
      </c>
      <c r="AR381" s="24" t="s">
        <v>199</v>
      </c>
      <c r="AT381" s="24" t="s">
        <v>246</v>
      </c>
      <c r="AU381" s="24" t="s">
        <v>82</v>
      </c>
      <c r="AY381" s="24" t="s">
        <v>153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24" t="s">
        <v>24</v>
      </c>
      <c r="BK381" s="232">
        <f>ROUND(I381*H381,2)</f>
        <v>0</v>
      </c>
      <c r="BL381" s="24" t="s">
        <v>160</v>
      </c>
      <c r="BM381" s="24" t="s">
        <v>1952</v>
      </c>
    </row>
    <row r="382" spans="2:51" s="12" customFormat="1" ht="13.5">
      <c r="B382" s="244"/>
      <c r="C382" s="245"/>
      <c r="D382" s="235" t="s">
        <v>162</v>
      </c>
      <c r="E382" s="246" t="s">
        <v>22</v>
      </c>
      <c r="F382" s="247" t="s">
        <v>1953</v>
      </c>
      <c r="G382" s="245"/>
      <c r="H382" s="248">
        <v>88.556</v>
      </c>
      <c r="I382" s="249"/>
      <c r="J382" s="245"/>
      <c r="K382" s="245"/>
      <c r="L382" s="250"/>
      <c r="M382" s="251"/>
      <c r="N382" s="252"/>
      <c r="O382" s="252"/>
      <c r="P382" s="252"/>
      <c r="Q382" s="252"/>
      <c r="R382" s="252"/>
      <c r="S382" s="252"/>
      <c r="T382" s="253"/>
      <c r="AT382" s="254" t="s">
        <v>162</v>
      </c>
      <c r="AU382" s="254" t="s">
        <v>82</v>
      </c>
      <c r="AV382" s="12" t="s">
        <v>82</v>
      </c>
      <c r="AW382" s="12" t="s">
        <v>37</v>
      </c>
      <c r="AX382" s="12" t="s">
        <v>24</v>
      </c>
      <c r="AY382" s="254" t="s">
        <v>153</v>
      </c>
    </row>
    <row r="383" spans="2:65" s="1" customFormat="1" ht="25.5" customHeight="1">
      <c r="B383" s="46"/>
      <c r="C383" s="221" t="s">
        <v>486</v>
      </c>
      <c r="D383" s="221" t="s">
        <v>155</v>
      </c>
      <c r="E383" s="222" t="s">
        <v>1278</v>
      </c>
      <c r="F383" s="223" t="s">
        <v>1279</v>
      </c>
      <c r="G383" s="224" t="s">
        <v>158</v>
      </c>
      <c r="H383" s="225">
        <v>5427.677</v>
      </c>
      <c r="I383" s="226"/>
      <c r="J383" s="227">
        <f>ROUND(I383*H383,2)</f>
        <v>0</v>
      </c>
      <c r="K383" s="223" t="s">
        <v>159</v>
      </c>
      <c r="L383" s="72"/>
      <c r="M383" s="228" t="s">
        <v>22</v>
      </c>
      <c r="N383" s="229" t="s">
        <v>44</v>
      </c>
      <c r="O383" s="47"/>
      <c r="P383" s="230">
        <f>O383*H383</f>
        <v>0</v>
      </c>
      <c r="Q383" s="230">
        <v>0.00944</v>
      </c>
      <c r="R383" s="230">
        <f>Q383*H383</f>
        <v>51.23727088</v>
      </c>
      <c r="S383" s="230">
        <v>0</v>
      </c>
      <c r="T383" s="231">
        <f>S383*H383</f>
        <v>0</v>
      </c>
      <c r="AR383" s="24" t="s">
        <v>160</v>
      </c>
      <c r="AT383" s="24" t="s">
        <v>155</v>
      </c>
      <c r="AU383" s="24" t="s">
        <v>82</v>
      </c>
      <c r="AY383" s="24" t="s">
        <v>153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24" t="s">
        <v>24</v>
      </c>
      <c r="BK383" s="232">
        <f>ROUND(I383*H383,2)</f>
        <v>0</v>
      </c>
      <c r="BL383" s="24" t="s">
        <v>160</v>
      </c>
      <c r="BM383" s="24" t="s">
        <v>1954</v>
      </c>
    </row>
    <row r="384" spans="2:51" s="11" customFormat="1" ht="13.5">
      <c r="B384" s="233"/>
      <c r="C384" s="234"/>
      <c r="D384" s="235" t="s">
        <v>162</v>
      </c>
      <c r="E384" s="236" t="s">
        <v>22</v>
      </c>
      <c r="F384" s="237" t="s">
        <v>1955</v>
      </c>
      <c r="G384" s="234"/>
      <c r="H384" s="236" t="s">
        <v>22</v>
      </c>
      <c r="I384" s="238"/>
      <c r="J384" s="234"/>
      <c r="K384" s="234"/>
      <c r="L384" s="239"/>
      <c r="M384" s="240"/>
      <c r="N384" s="241"/>
      <c r="O384" s="241"/>
      <c r="P384" s="241"/>
      <c r="Q384" s="241"/>
      <c r="R384" s="241"/>
      <c r="S384" s="241"/>
      <c r="T384" s="242"/>
      <c r="AT384" s="243" t="s">
        <v>162</v>
      </c>
      <c r="AU384" s="243" t="s">
        <v>82</v>
      </c>
      <c r="AV384" s="11" t="s">
        <v>24</v>
      </c>
      <c r="AW384" s="11" t="s">
        <v>37</v>
      </c>
      <c r="AX384" s="11" t="s">
        <v>73</v>
      </c>
      <c r="AY384" s="243" t="s">
        <v>153</v>
      </c>
    </row>
    <row r="385" spans="2:51" s="11" customFormat="1" ht="13.5">
      <c r="B385" s="233"/>
      <c r="C385" s="234"/>
      <c r="D385" s="235" t="s">
        <v>162</v>
      </c>
      <c r="E385" s="236" t="s">
        <v>22</v>
      </c>
      <c r="F385" s="237" t="s">
        <v>1203</v>
      </c>
      <c r="G385" s="234"/>
      <c r="H385" s="236" t="s">
        <v>22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162</v>
      </c>
      <c r="AU385" s="243" t="s">
        <v>82</v>
      </c>
      <c r="AV385" s="11" t="s">
        <v>24</v>
      </c>
      <c r="AW385" s="11" t="s">
        <v>37</v>
      </c>
      <c r="AX385" s="11" t="s">
        <v>73</v>
      </c>
      <c r="AY385" s="243" t="s">
        <v>153</v>
      </c>
    </row>
    <row r="386" spans="2:51" s="11" customFormat="1" ht="13.5">
      <c r="B386" s="233"/>
      <c r="C386" s="234"/>
      <c r="D386" s="235" t="s">
        <v>162</v>
      </c>
      <c r="E386" s="236" t="s">
        <v>22</v>
      </c>
      <c r="F386" s="237" t="s">
        <v>1956</v>
      </c>
      <c r="G386" s="234"/>
      <c r="H386" s="236" t="s">
        <v>22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162</v>
      </c>
      <c r="AU386" s="243" t="s">
        <v>82</v>
      </c>
      <c r="AV386" s="11" t="s">
        <v>24</v>
      </c>
      <c r="AW386" s="11" t="s">
        <v>37</v>
      </c>
      <c r="AX386" s="11" t="s">
        <v>73</v>
      </c>
      <c r="AY386" s="243" t="s">
        <v>153</v>
      </c>
    </row>
    <row r="387" spans="2:51" s="12" customFormat="1" ht="13.5">
      <c r="B387" s="244"/>
      <c r="C387" s="245"/>
      <c r="D387" s="235" t="s">
        <v>162</v>
      </c>
      <c r="E387" s="246" t="s">
        <v>22</v>
      </c>
      <c r="F387" s="247" t="s">
        <v>1957</v>
      </c>
      <c r="G387" s="245"/>
      <c r="H387" s="248">
        <v>2424.277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AT387" s="254" t="s">
        <v>162</v>
      </c>
      <c r="AU387" s="254" t="s">
        <v>82</v>
      </c>
      <c r="AV387" s="12" t="s">
        <v>82</v>
      </c>
      <c r="AW387" s="12" t="s">
        <v>37</v>
      </c>
      <c r="AX387" s="12" t="s">
        <v>73</v>
      </c>
      <c r="AY387" s="254" t="s">
        <v>153</v>
      </c>
    </row>
    <row r="388" spans="2:51" s="12" customFormat="1" ht="13.5">
      <c r="B388" s="244"/>
      <c r="C388" s="245"/>
      <c r="D388" s="235" t="s">
        <v>162</v>
      </c>
      <c r="E388" s="246" t="s">
        <v>22</v>
      </c>
      <c r="F388" s="247" t="s">
        <v>1958</v>
      </c>
      <c r="G388" s="245"/>
      <c r="H388" s="248">
        <v>182</v>
      </c>
      <c r="I388" s="249"/>
      <c r="J388" s="245"/>
      <c r="K388" s="245"/>
      <c r="L388" s="250"/>
      <c r="M388" s="251"/>
      <c r="N388" s="252"/>
      <c r="O388" s="252"/>
      <c r="P388" s="252"/>
      <c r="Q388" s="252"/>
      <c r="R388" s="252"/>
      <c r="S388" s="252"/>
      <c r="T388" s="253"/>
      <c r="AT388" s="254" t="s">
        <v>162</v>
      </c>
      <c r="AU388" s="254" t="s">
        <v>82</v>
      </c>
      <c r="AV388" s="12" t="s">
        <v>82</v>
      </c>
      <c r="AW388" s="12" t="s">
        <v>37</v>
      </c>
      <c r="AX388" s="12" t="s">
        <v>73</v>
      </c>
      <c r="AY388" s="254" t="s">
        <v>153</v>
      </c>
    </row>
    <row r="389" spans="2:51" s="11" customFormat="1" ht="13.5">
      <c r="B389" s="233"/>
      <c r="C389" s="234"/>
      <c r="D389" s="235" t="s">
        <v>162</v>
      </c>
      <c r="E389" s="236" t="s">
        <v>22</v>
      </c>
      <c r="F389" s="237" t="s">
        <v>1959</v>
      </c>
      <c r="G389" s="234"/>
      <c r="H389" s="236" t="s">
        <v>22</v>
      </c>
      <c r="I389" s="238"/>
      <c r="J389" s="234"/>
      <c r="K389" s="234"/>
      <c r="L389" s="239"/>
      <c r="M389" s="240"/>
      <c r="N389" s="241"/>
      <c r="O389" s="241"/>
      <c r="P389" s="241"/>
      <c r="Q389" s="241"/>
      <c r="R389" s="241"/>
      <c r="S389" s="241"/>
      <c r="T389" s="242"/>
      <c r="AT389" s="243" t="s">
        <v>162</v>
      </c>
      <c r="AU389" s="243" t="s">
        <v>82</v>
      </c>
      <c r="AV389" s="11" t="s">
        <v>24</v>
      </c>
      <c r="AW389" s="11" t="s">
        <v>37</v>
      </c>
      <c r="AX389" s="11" t="s">
        <v>73</v>
      </c>
      <c r="AY389" s="243" t="s">
        <v>153</v>
      </c>
    </row>
    <row r="390" spans="2:51" s="12" customFormat="1" ht="13.5">
      <c r="B390" s="244"/>
      <c r="C390" s="245"/>
      <c r="D390" s="235" t="s">
        <v>162</v>
      </c>
      <c r="E390" s="246" t="s">
        <v>22</v>
      </c>
      <c r="F390" s="247" t="s">
        <v>1960</v>
      </c>
      <c r="G390" s="245"/>
      <c r="H390" s="248">
        <v>113.981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AT390" s="254" t="s">
        <v>162</v>
      </c>
      <c r="AU390" s="254" t="s">
        <v>82</v>
      </c>
      <c r="AV390" s="12" t="s">
        <v>82</v>
      </c>
      <c r="AW390" s="12" t="s">
        <v>37</v>
      </c>
      <c r="AX390" s="12" t="s">
        <v>73</v>
      </c>
      <c r="AY390" s="254" t="s">
        <v>153</v>
      </c>
    </row>
    <row r="391" spans="2:51" s="11" customFormat="1" ht="13.5">
      <c r="B391" s="233"/>
      <c r="C391" s="234"/>
      <c r="D391" s="235" t="s">
        <v>162</v>
      </c>
      <c r="E391" s="236" t="s">
        <v>22</v>
      </c>
      <c r="F391" s="237" t="s">
        <v>1961</v>
      </c>
      <c r="G391" s="234"/>
      <c r="H391" s="236" t="s">
        <v>22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162</v>
      </c>
      <c r="AU391" s="243" t="s">
        <v>82</v>
      </c>
      <c r="AV391" s="11" t="s">
        <v>24</v>
      </c>
      <c r="AW391" s="11" t="s">
        <v>37</v>
      </c>
      <c r="AX391" s="11" t="s">
        <v>73</v>
      </c>
      <c r="AY391" s="243" t="s">
        <v>153</v>
      </c>
    </row>
    <row r="392" spans="2:51" s="12" customFormat="1" ht="13.5">
      <c r="B392" s="244"/>
      <c r="C392" s="245"/>
      <c r="D392" s="235" t="s">
        <v>162</v>
      </c>
      <c r="E392" s="246" t="s">
        <v>22</v>
      </c>
      <c r="F392" s="247" t="s">
        <v>1962</v>
      </c>
      <c r="G392" s="245"/>
      <c r="H392" s="248">
        <v>22.5</v>
      </c>
      <c r="I392" s="249"/>
      <c r="J392" s="245"/>
      <c r="K392" s="245"/>
      <c r="L392" s="250"/>
      <c r="M392" s="251"/>
      <c r="N392" s="252"/>
      <c r="O392" s="252"/>
      <c r="P392" s="252"/>
      <c r="Q392" s="252"/>
      <c r="R392" s="252"/>
      <c r="S392" s="252"/>
      <c r="T392" s="253"/>
      <c r="AT392" s="254" t="s">
        <v>162</v>
      </c>
      <c r="AU392" s="254" t="s">
        <v>82</v>
      </c>
      <c r="AV392" s="12" t="s">
        <v>82</v>
      </c>
      <c r="AW392" s="12" t="s">
        <v>37</v>
      </c>
      <c r="AX392" s="12" t="s">
        <v>73</v>
      </c>
      <c r="AY392" s="254" t="s">
        <v>153</v>
      </c>
    </row>
    <row r="393" spans="2:51" s="11" customFormat="1" ht="13.5">
      <c r="B393" s="233"/>
      <c r="C393" s="234"/>
      <c r="D393" s="235" t="s">
        <v>162</v>
      </c>
      <c r="E393" s="236" t="s">
        <v>22</v>
      </c>
      <c r="F393" s="237" t="s">
        <v>1963</v>
      </c>
      <c r="G393" s="234"/>
      <c r="H393" s="236" t="s">
        <v>22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162</v>
      </c>
      <c r="AU393" s="243" t="s">
        <v>82</v>
      </c>
      <c r="AV393" s="11" t="s">
        <v>24</v>
      </c>
      <c r="AW393" s="11" t="s">
        <v>37</v>
      </c>
      <c r="AX393" s="11" t="s">
        <v>73</v>
      </c>
      <c r="AY393" s="243" t="s">
        <v>153</v>
      </c>
    </row>
    <row r="394" spans="2:51" s="11" customFormat="1" ht="13.5">
      <c r="B394" s="233"/>
      <c r="C394" s="234"/>
      <c r="D394" s="235" t="s">
        <v>162</v>
      </c>
      <c r="E394" s="236" t="s">
        <v>22</v>
      </c>
      <c r="F394" s="237" t="s">
        <v>1964</v>
      </c>
      <c r="G394" s="234"/>
      <c r="H394" s="236" t="s">
        <v>22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162</v>
      </c>
      <c r="AU394" s="243" t="s">
        <v>82</v>
      </c>
      <c r="AV394" s="11" t="s">
        <v>24</v>
      </c>
      <c r="AW394" s="11" t="s">
        <v>37</v>
      </c>
      <c r="AX394" s="11" t="s">
        <v>73</v>
      </c>
      <c r="AY394" s="243" t="s">
        <v>153</v>
      </c>
    </row>
    <row r="395" spans="2:51" s="12" customFormat="1" ht="13.5">
      <c r="B395" s="244"/>
      <c r="C395" s="245"/>
      <c r="D395" s="235" t="s">
        <v>162</v>
      </c>
      <c r="E395" s="246" t="s">
        <v>22</v>
      </c>
      <c r="F395" s="247" t="s">
        <v>1965</v>
      </c>
      <c r="G395" s="245"/>
      <c r="H395" s="248">
        <v>695.388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AT395" s="254" t="s">
        <v>162</v>
      </c>
      <c r="AU395" s="254" t="s">
        <v>82</v>
      </c>
      <c r="AV395" s="12" t="s">
        <v>82</v>
      </c>
      <c r="AW395" s="12" t="s">
        <v>37</v>
      </c>
      <c r="AX395" s="12" t="s">
        <v>73</v>
      </c>
      <c r="AY395" s="254" t="s">
        <v>153</v>
      </c>
    </row>
    <row r="396" spans="2:51" s="11" customFormat="1" ht="13.5">
      <c r="B396" s="233"/>
      <c r="C396" s="234"/>
      <c r="D396" s="235" t="s">
        <v>162</v>
      </c>
      <c r="E396" s="236" t="s">
        <v>22</v>
      </c>
      <c r="F396" s="237" t="s">
        <v>1966</v>
      </c>
      <c r="G396" s="234"/>
      <c r="H396" s="236" t="s">
        <v>22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AT396" s="243" t="s">
        <v>162</v>
      </c>
      <c r="AU396" s="243" t="s">
        <v>82</v>
      </c>
      <c r="AV396" s="11" t="s">
        <v>24</v>
      </c>
      <c r="AW396" s="11" t="s">
        <v>37</v>
      </c>
      <c r="AX396" s="11" t="s">
        <v>73</v>
      </c>
      <c r="AY396" s="243" t="s">
        <v>153</v>
      </c>
    </row>
    <row r="397" spans="2:51" s="11" customFormat="1" ht="13.5">
      <c r="B397" s="233"/>
      <c r="C397" s="234"/>
      <c r="D397" s="235" t="s">
        <v>162</v>
      </c>
      <c r="E397" s="236" t="s">
        <v>22</v>
      </c>
      <c r="F397" s="237" t="s">
        <v>1967</v>
      </c>
      <c r="G397" s="234"/>
      <c r="H397" s="236" t="s">
        <v>22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162</v>
      </c>
      <c r="AU397" s="243" t="s">
        <v>82</v>
      </c>
      <c r="AV397" s="11" t="s">
        <v>24</v>
      </c>
      <c r="AW397" s="11" t="s">
        <v>37</v>
      </c>
      <c r="AX397" s="11" t="s">
        <v>73</v>
      </c>
      <c r="AY397" s="243" t="s">
        <v>153</v>
      </c>
    </row>
    <row r="398" spans="2:51" s="12" customFormat="1" ht="13.5">
      <c r="B398" s="244"/>
      <c r="C398" s="245"/>
      <c r="D398" s="235" t="s">
        <v>162</v>
      </c>
      <c r="E398" s="246" t="s">
        <v>22</v>
      </c>
      <c r="F398" s="247" t="s">
        <v>1968</v>
      </c>
      <c r="G398" s="245"/>
      <c r="H398" s="248">
        <v>215.16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AT398" s="254" t="s">
        <v>162</v>
      </c>
      <c r="AU398" s="254" t="s">
        <v>82</v>
      </c>
      <c r="AV398" s="12" t="s">
        <v>82</v>
      </c>
      <c r="AW398" s="12" t="s">
        <v>37</v>
      </c>
      <c r="AX398" s="12" t="s">
        <v>73</v>
      </c>
      <c r="AY398" s="254" t="s">
        <v>153</v>
      </c>
    </row>
    <row r="399" spans="2:51" s="11" customFormat="1" ht="13.5">
      <c r="B399" s="233"/>
      <c r="C399" s="234"/>
      <c r="D399" s="235" t="s">
        <v>162</v>
      </c>
      <c r="E399" s="236" t="s">
        <v>22</v>
      </c>
      <c r="F399" s="237" t="s">
        <v>1969</v>
      </c>
      <c r="G399" s="234"/>
      <c r="H399" s="236" t="s">
        <v>22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162</v>
      </c>
      <c r="AU399" s="243" t="s">
        <v>82</v>
      </c>
      <c r="AV399" s="11" t="s">
        <v>24</v>
      </c>
      <c r="AW399" s="11" t="s">
        <v>37</v>
      </c>
      <c r="AX399" s="11" t="s">
        <v>73</v>
      </c>
      <c r="AY399" s="243" t="s">
        <v>153</v>
      </c>
    </row>
    <row r="400" spans="2:51" s="12" customFormat="1" ht="13.5">
      <c r="B400" s="244"/>
      <c r="C400" s="245"/>
      <c r="D400" s="235" t="s">
        <v>162</v>
      </c>
      <c r="E400" s="246" t="s">
        <v>22</v>
      </c>
      <c r="F400" s="247" t="s">
        <v>1970</v>
      </c>
      <c r="G400" s="245"/>
      <c r="H400" s="248">
        <v>46.01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AT400" s="254" t="s">
        <v>162</v>
      </c>
      <c r="AU400" s="254" t="s">
        <v>82</v>
      </c>
      <c r="AV400" s="12" t="s">
        <v>82</v>
      </c>
      <c r="AW400" s="12" t="s">
        <v>37</v>
      </c>
      <c r="AX400" s="12" t="s">
        <v>73</v>
      </c>
      <c r="AY400" s="254" t="s">
        <v>153</v>
      </c>
    </row>
    <row r="401" spans="2:51" s="11" customFormat="1" ht="13.5">
      <c r="B401" s="233"/>
      <c r="C401" s="234"/>
      <c r="D401" s="235" t="s">
        <v>162</v>
      </c>
      <c r="E401" s="236" t="s">
        <v>22</v>
      </c>
      <c r="F401" s="237" t="s">
        <v>1971</v>
      </c>
      <c r="G401" s="234"/>
      <c r="H401" s="236" t="s">
        <v>22</v>
      </c>
      <c r="I401" s="238"/>
      <c r="J401" s="234"/>
      <c r="K401" s="234"/>
      <c r="L401" s="239"/>
      <c r="M401" s="240"/>
      <c r="N401" s="241"/>
      <c r="O401" s="241"/>
      <c r="P401" s="241"/>
      <c r="Q401" s="241"/>
      <c r="R401" s="241"/>
      <c r="S401" s="241"/>
      <c r="T401" s="242"/>
      <c r="AT401" s="243" t="s">
        <v>162</v>
      </c>
      <c r="AU401" s="243" t="s">
        <v>82</v>
      </c>
      <c r="AV401" s="11" t="s">
        <v>24</v>
      </c>
      <c r="AW401" s="11" t="s">
        <v>37</v>
      </c>
      <c r="AX401" s="11" t="s">
        <v>73</v>
      </c>
      <c r="AY401" s="243" t="s">
        <v>153</v>
      </c>
    </row>
    <row r="402" spans="2:51" s="12" customFormat="1" ht="13.5">
      <c r="B402" s="244"/>
      <c r="C402" s="245"/>
      <c r="D402" s="235" t="s">
        <v>162</v>
      </c>
      <c r="E402" s="246" t="s">
        <v>22</v>
      </c>
      <c r="F402" s="247" t="s">
        <v>1972</v>
      </c>
      <c r="G402" s="245"/>
      <c r="H402" s="248">
        <v>79.845</v>
      </c>
      <c r="I402" s="249"/>
      <c r="J402" s="245"/>
      <c r="K402" s="245"/>
      <c r="L402" s="250"/>
      <c r="M402" s="251"/>
      <c r="N402" s="252"/>
      <c r="O402" s="252"/>
      <c r="P402" s="252"/>
      <c r="Q402" s="252"/>
      <c r="R402" s="252"/>
      <c r="S402" s="252"/>
      <c r="T402" s="253"/>
      <c r="AT402" s="254" t="s">
        <v>162</v>
      </c>
      <c r="AU402" s="254" t="s">
        <v>82</v>
      </c>
      <c r="AV402" s="12" t="s">
        <v>82</v>
      </c>
      <c r="AW402" s="12" t="s">
        <v>37</v>
      </c>
      <c r="AX402" s="12" t="s">
        <v>73</v>
      </c>
      <c r="AY402" s="254" t="s">
        <v>153</v>
      </c>
    </row>
    <row r="403" spans="2:51" s="11" customFormat="1" ht="13.5">
      <c r="B403" s="233"/>
      <c r="C403" s="234"/>
      <c r="D403" s="235" t="s">
        <v>162</v>
      </c>
      <c r="E403" s="236" t="s">
        <v>22</v>
      </c>
      <c r="F403" s="237" t="s">
        <v>1973</v>
      </c>
      <c r="G403" s="234"/>
      <c r="H403" s="236" t="s">
        <v>22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162</v>
      </c>
      <c r="AU403" s="243" t="s">
        <v>82</v>
      </c>
      <c r="AV403" s="11" t="s">
        <v>24</v>
      </c>
      <c r="AW403" s="11" t="s">
        <v>37</v>
      </c>
      <c r="AX403" s="11" t="s">
        <v>73</v>
      </c>
      <c r="AY403" s="243" t="s">
        <v>153</v>
      </c>
    </row>
    <row r="404" spans="2:51" s="12" customFormat="1" ht="13.5">
      <c r="B404" s="244"/>
      <c r="C404" s="245"/>
      <c r="D404" s="235" t="s">
        <v>162</v>
      </c>
      <c r="E404" s="246" t="s">
        <v>22</v>
      </c>
      <c r="F404" s="247" t="s">
        <v>1974</v>
      </c>
      <c r="G404" s="245"/>
      <c r="H404" s="248">
        <v>36.4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AT404" s="254" t="s">
        <v>162</v>
      </c>
      <c r="AU404" s="254" t="s">
        <v>82</v>
      </c>
      <c r="AV404" s="12" t="s">
        <v>82</v>
      </c>
      <c r="AW404" s="12" t="s">
        <v>37</v>
      </c>
      <c r="AX404" s="12" t="s">
        <v>73</v>
      </c>
      <c r="AY404" s="254" t="s">
        <v>153</v>
      </c>
    </row>
    <row r="405" spans="2:51" s="11" customFormat="1" ht="13.5">
      <c r="B405" s="233"/>
      <c r="C405" s="234"/>
      <c r="D405" s="235" t="s">
        <v>162</v>
      </c>
      <c r="E405" s="236" t="s">
        <v>22</v>
      </c>
      <c r="F405" s="237" t="s">
        <v>1199</v>
      </c>
      <c r="G405" s="234"/>
      <c r="H405" s="236" t="s">
        <v>22</v>
      </c>
      <c r="I405" s="238"/>
      <c r="J405" s="234"/>
      <c r="K405" s="234"/>
      <c r="L405" s="239"/>
      <c r="M405" s="240"/>
      <c r="N405" s="241"/>
      <c r="O405" s="241"/>
      <c r="P405" s="241"/>
      <c r="Q405" s="241"/>
      <c r="R405" s="241"/>
      <c r="S405" s="241"/>
      <c r="T405" s="242"/>
      <c r="AT405" s="243" t="s">
        <v>162</v>
      </c>
      <c r="AU405" s="243" t="s">
        <v>82</v>
      </c>
      <c r="AV405" s="11" t="s">
        <v>24</v>
      </c>
      <c r="AW405" s="11" t="s">
        <v>37</v>
      </c>
      <c r="AX405" s="11" t="s">
        <v>73</v>
      </c>
      <c r="AY405" s="243" t="s">
        <v>153</v>
      </c>
    </row>
    <row r="406" spans="2:51" s="11" customFormat="1" ht="13.5">
      <c r="B406" s="233"/>
      <c r="C406" s="234"/>
      <c r="D406" s="235" t="s">
        <v>162</v>
      </c>
      <c r="E406" s="236" t="s">
        <v>22</v>
      </c>
      <c r="F406" s="237" t="s">
        <v>1975</v>
      </c>
      <c r="G406" s="234"/>
      <c r="H406" s="236" t="s">
        <v>22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162</v>
      </c>
      <c r="AU406" s="243" t="s">
        <v>82</v>
      </c>
      <c r="AV406" s="11" t="s">
        <v>24</v>
      </c>
      <c r="AW406" s="11" t="s">
        <v>37</v>
      </c>
      <c r="AX406" s="11" t="s">
        <v>73</v>
      </c>
      <c r="AY406" s="243" t="s">
        <v>153</v>
      </c>
    </row>
    <row r="407" spans="2:51" s="11" customFormat="1" ht="13.5">
      <c r="B407" s="233"/>
      <c r="C407" s="234"/>
      <c r="D407" s="235" t="s">
        <v>162</v>
      </c>
      <c r="E407" s="236" t="s">
        <v>22</v>
      </c>
      <c r="F407" s="237" t="s">
        <v>1976</v>
      </c>
      <c r="G407" s="234"/>
      <c r="H407" s="236" t="s">
        <v>22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162</v>
      </c>
      <c r="AU407" s="243" t="s">
        <v>82</v>
      </c>
      <c r="AV407" s="11" t="s">
        <v>24</v>
      </c>
      <c r="AW407" s="11" t="s">
        <v>37</v>
      </c>
      <c r="AX407" s="11" t="s">
        <v>73</v>
      </c>
      <c r="AY407" s="243" t="s">
        <v>153</v>
      </c>
    </row>
    <row r="408" spans="2:51" s="12" customFormat="1" ht="13.5">
      <c r="B408" s="244"/>
      <c r="C408" s="245"/>
      <c r="D408" s="235" t="s">
        <v>162</v>
      </c>
      <c r="E408" s="246" t="s">
        <v>22</v>
      </c>
      <c r="F408" s="247" t="s">
        <v>1977</v>
      </c>
      <c r="G408" s="245"/>
      <c r="H408" s="248">
        <v>94.392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AT408" s="254" t="s">
        <v>162</v>
      </c>
      <c r="AU408" s="254" t="s">
        <v>82</v>
      </c>
      <c r="AV408" s="12" t="s">
        <v>82</v>
      </c>
      <c r="AW408" s="12" t="s">
        <v>37</v>
      </c>
      <c r="AX408" s="12" t="s">
        <v>73</v>
      </c>
      <c r="AY408" s="254" t="s">
        <v>153</v>
      </c>
    </row>
    <row r="409" spans="2:51" s="11" customFormat="1" ht="13.5">
      <c r="B409" s="233"/>
      <c r="C409" s="234"/>
      <c r="D409" s="235" t="s">
        <v>162</v>
      </c>
      <c r="E409" s="236" t="s">
        <v>22</v>
      </c>
      <c r="F409" s="237" t="s">
        <v>1959</v>
      </c>
      <c r="G409" s="234"/>
      <c r="H409" s="236" t="s">
        <v>22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162</v>
      </c>
      <c r="AU409" s="243" t="s">
        <v>82</v>
      </c>
      <c r="AV409" s="11" t="s">
        <v>24</v>
      </c>
      <c r="AW409" s="11" t="s">
        <v>37</v>
      </c>
      <c r="AX409" s="11" t="s">
        <v>73</v>
      </c>
      <c r="AY409" s="243" t="s">
        <v>153</v>
      </c>
    </row>
    <row r="410" spans="2:51" s="12" customFormat="1" ht="13.5">
      <c r="B410" s="244"/>
      <c r="C410" s="245"/>
      <c r="D410" s="235" t="s">
        <v>162</v>
      </c>
      <c r="E410" s="246" t="s">
        <v>22</v>
      </c>
      <c r="F410" s="247" t="s">
        <v>1978</v>
      </c>
      <c r="G410" s="245"/>
      <c r="H410" s="248">
        <v>149.99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AT410" s="254" t="s">
        <v>162</v>
      </c>
      <c r="AU410" s="254" t="s">
        <v>82</v>
      </c>
      <c r="AV410" s="12" t="s">
        <v>82</v>
      </c>
      <c r="AW410" s="12" t="s">
        <v>37</v>
      </c>
      <c r="AX410" s="12" t="s">
        <v>73</v>
      </c>
      <c r="AY410" s="254" t="s">
        <v>153</v>
      </c>
    </row>
    <row r="411" spans="2:51" s="11" customFormat="1" ht="13.5">
      <c r="B411" s="233"/>
      <c r="C411" s="234"/>
      <c r="D411" s="235" t="s">
        <v>162</v>
      </c>
      <c r="E411" s="236" t="s">
        <v>22</v>
      </c>
      <c r="F411" s="237" t="s">
        <v>1979</v>
      </c>
      <c r="G411" s="234"/>
      <c r="H411" s="236" t="s">
        <v>22</v>
      </c>
      <c r="I411" s="238"/>
      <c r="J411" s="234"/>
      <c r="K411" s="234"/>
      <c r="L411" s="239"/>
      <c r="M411" s="240"/>
      <c r="N411" s="241"/>
      <c r="O411" s="241"/>
      <c r="P411" s="241"/>
      <c r="Q411" s="241"/>
      <c r="R411" s="241"/>
      <c r="S411" s="241"/>
      <c r="T411" s="242"/>
      <c r="AT411" s="243" t="s">
        <v>162</v>
      </c>
      <c r="AU411" s="243" t="s">
        <v>82</v>
      </c>
      <c r="AV411" s="11" t="s">
        <v>24</v>
      </c>
      <c r="AW411" s="11" t="s">
        <v>37</v>
      </c>
      <c r="AX411" s="11" t="s">
        <v>73</v>
      </c>
      <c r="AY411" s="243" t="s">
        <v>153</v>
      </c>
    </row>
    <row r="412" spans="2:51" s="12" customFormat="1" ht="13.5">
      <c r="B412" s="244"/>
      <c r="C412" s="245"/>
      <c r="D412" s="235" t="s">
        <v>162</v>
      </c>
      <c r="E412" s="246" t="s">
        <v>22</v>
      </c>
      <c r="F412" s="247" t="s">
        <v>1980</v>
      </c>
      <c r="G412" s="245"/>
      <c r="H412" s="248">
        <v>162.189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AT412" s="254" t="s">
        <v>162</v>
      </c>
      <c r="AU412" s="254" t="s">
        <v>82</v>
      </c>
      <c r="AV412" s="12" t="s">
        <v>82</v>
      </c>
      <c r="AW412" s="12" t="s">
        <v>37</v>
      </c>
      <c r="AX412" s="12" t="s">
        <v>73</v>
      </c>
      <c r="AY412" s="254" t="s">
        <v>153</v>
      </c>
    </row>
    <row r="413" spans="2:51" s="11" customFormat="1" ht="13.5">
      <c r="B413" s="233"/>
      <c r="C413" s="234"/>
      <c r="D413" s="235" t="s">
        <v>162</v>
      </c>
      <c r="E413" s="236" t="s">
        <v>22</v>
      </c>
      <c r="F413" s="237" t="s">
        <v>1981</v>
      </c>
      <c r="G413" s="234"/>
      <c r="H413" s="236" t="s">
        <v>22</v>
      </c>
      <c r="I413" s="238"/>
      <c r="J413" s="234"/>
      <c r="K413" s="234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162</v>
      </c>
      <c r="AU413" s="243" t="s">
        <v>82</v>
      </c>
      <c r="AV413" s="11" t="s">
        <v>24</v>
      </c>
      <c r="AW413" s="11" t="s">
        <v>37</v>
      </c>
      <c r="AX413" s="11" t="s">
        <v>73</v>
      </c>
      <c r="AY413" s="243" t="s">
        <v>153</v>
      </c>
    </row>
    <row r="414" spans="2:51" s="12" customFormat="1" ht="13.5">
      <c r="B414" s="244"/>
      <c r="C414" s="245"/>
      <c r="D414" s="235" t="s">
        <v>162</v>
      </c>
      <c r="E414" s="246" t="s">
        <v>22</v>
      </c>
      <c r="F414" s="247" t="s">
        <v>1982</v>
      </c>
      <c r="G414" s="245"/>
      <c r="H414" s="248">
        <v>259.527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AT414" s="254" t="s">
        <v>162</v>
      </c>
      <c r="AU414" s="254" t="s">
        <v>82</v>
      </c>
      <c r="AV414" s="12" t="s">
        <v>82</v>
      </c>
      <c r="AW414" s="12" t="s">
        <v>37</v>
      </c>
      <c r="AX414" s="12" t="s">
        <v>73</v>
      </c>
      <c r="AY414" s="254" t="s">
        <v>153</v>
      </c>
    </row>
    <row r="415" spans="2:51" s="11" customFormat="1" ht="13.5">
      <c r="B415" s="233"/>
      <c r="C415" s="234"/>
      <c r="D415" s="235" t="s">
        <v>162</v>
      </c>
      <c r="E415" s="236" t="s">
        <v>22</v>
      </c>
      <c r="F415" s="237" t="s">
        <v>1983</v>
      </c>
      <c r="G415" s="234"/>
      <c r="H415" s="236" t="s">
        <v>22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162</v>
      </c>
      <c r="AU415" s="243" t="s">
        <v>82</v>
      </c>
      <c r="AV415" s="11" t="s">
        <v>24</v>
      </c>
      <c r="AW415" s="11" t="s">
        <v>6</v>
      </c>
      <c r="AX415" s="11" t="s">
        <v>73</v>
      </c>
      <c r="AY415" s="243" t="s">
        <v>153</v>
      </c>
    </row>
    <row r="416" spans="2:51" s="12" customFormat="1" ht="13.5">
      <c r="B416" s="244"/>
      <c r="C416" s="245"/>
      <c r="D416" s="235" t="s">
        <v>162</v>
      </c>
      <c r="E416" s="246" t="s">
        <v>22</v>
      </c>
      <c r="F416" s="247" t="s">
        <v>1984</v>
      </c>
      <c r="G416" s="245"/>
      <c r="H416" s="248">
        <v>723.49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AT416" s="254" t="s">
        <v>162</v>
      </c>
      <c r="AU416" s="254" t="s">
        <v>82</v>
      </c>
      <c r="AV416" s="12" t="s">
        <v>82</v>
      </c>
      <c r="AW416" s="12" t="s">
        <v>37</v>
      </c>
      <c r="AX416" s="12" t="s">
        <v>73</v>
      </c>
      <c r="AY416" s="254" t="s">
        <v>153</v>
      </c>
    </row>
    <row r="417" spans="2:51" s="11" customFormat="1" ht="13.5">
      <c r="B417" s="233"/>
      <c r="C417" s="234"/>
      <c r="D417" s="235" t="s">
        <v>162</v>
      </c>
      <c r="E417" s="236" t="s">
        <v>22</v>
      </c>
      <c r="F417" s="237" t="s">
        <v>1985</v>
      </c>
      <c r="G417" s="234"/>
      <c r="H417" s="236" t="s">
        <v>22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162</v>
      </c>
      <c r="AU417" s="243" t="s">
        <v>82</v>
      </c>
      <c r="AV417" s="11" t="s">
        <v>24</v>
      </c>
      <c r="AW417" s="11" t="s">
        <v>37</v>
      </c>
      <c r="AX417" s="11" t="s">
        <v>73</v>
      </c>
      <c r="AY417" s="243" t="s">
        <v>153</v>
      </c>
    </row>
    <row r="418" spans="2:51" s="12" customFormat="1" ht="13.5">
      <c r="B418" s="244"/>
      <c r="C418" s="245"/>
      <c r="D418" s="235" t="s">
        <v>162</v>
      </c>
      <c r="E418" s="246" t="s">
        <v>22</v>
      </c>
      <c r="F418" s="247" t="s">
        <v>1986</v>
      </c>
      <c r="G418" s="245"/>
      <c r="H418" s="248">
        <v>114.9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AT418" s="254" t="s">
        <v>162</v>
      </c>
      <c r="AU418" s="254" t="s">
        <v>82</v>
      </c>
      <c r="AV418" s="12" t="s">
        <v>82</v>
      </c>
      <c r="AW418" s="12" t="s">
        <v>37</v>
      </c>
      <c r="AX418" s="12" t="s">
        <v>73</v>
      </c>
      <c r="AY418" s="254" t="s">
        <v>153</v>
      </c>
    </row>
    <row r="419" spans="2:51" s="11" customFormat="1" ht="13.5">
      <c r="B419" s="233"/>
      <c r="C419" s="234"/>
      <c r="D419" s="235" t="s">
        <v>162</v>
      </c>
      <c r="E419" s="236" t="s">
        <v>22</v>
      </c>
      <c r="F419" s="237" t="s">
        <v>1987</v>
      </c>
      <c r="G419" s="234"/>
      <c r="H419" s="236" t="s">
        <v>22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AT419" s="243" t="s">
        <v>162</v>
      </c>
      <c r="AU419" s="243" t="s">
        <v>82</v>
      </c>
      <c r="AV419" s="11" t="s">
        <v>24</v>
      </c>
      <c r="AW419" s="11" t="s">
        <v>37</v>
      </c>
      <c r="AX419" s="11" t="s">
        <v>73</v>
      </c>
      <c r="AY419" s="243" t="s">
        <v>153</v>
      </c>
    </row>
    <row r="420" spans="2:51" s="12" customFormat="1" ht="13.5">
      <c r="B420" s="244"/>
      <c r="C420" s="245"/>
      <c r="D420" s="235" t="s">
        <v>162</v>
      </c>
      <c r="E420" s="246" t="s">
        <v>22</v>
      </c>
      <c r="F420" s="247" t="s">
        <v>1988</v>
      </c>
      <c r="G420" s="245"/>
      <c r="H420" s="248">
        <v>539.43</v>
      </c>
      <c r="I420" s="249"/>
      <c r="J420" s="245"/>
      <c r="K420" s="245"/>
      <c r="L420" s="250"/>
      <c r="M420" s="251"/>
      <c r="N420" s="252"/>
      <c r="O420" s="252"/>
      <c r="P420" s="252"/>
      <c r="Q420" s="252"/>
      <c r="R420" s="252"/>
      <c r="S420" s="252"/>
      <c r="T420" s="253"/>
      <c r="AT420" s="254" t="s">
        <v>162</v>
      </c>
      <c r="AU420" s="254" t="s">
        <v>82</v>
      </c>
      <c r="AV420" s="12" t="s">
        <v>82</v>
      </c>
      <c r="AW420" s="12" t="s">
        <v>37</v>
      </c>
      <c r="AX420" s="12" t="s">
        <v>73</v>
      </c>
      <c r="AY420" s="254" t="s">
        <v>153</v>
      </c>
    </row>
    <row r="421" spans="2:51" s="11" customFormat="1" ht="13.5">
      <c r="B421" s="233"/>
      <c r="C421" s="234"/>
      <c r="D421" s="235" t="s">
        <v>162</v>
      </c>
      <c r="E421" s="236" t="s">
        <v>22</v>
      </c>
      <c r="F421" s="237" t="s">
        <v>1989</v>
      </c>
      <c r="G421" s="234"/>
      <c r="H421" s="236" t="s">
        <v>22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162</v>
      </c>
      <c r="AU421" s="243" t="s">
        <v>82</v>
      </c>
      <c r="AV421" s="11" t="s">
        <v>24</v>
      </c>
      <c r="AW421" s="11" t="s">
        <v>37</v>
      </c>
      <c r="AX421" s="11" t="s">
        <v>73</v>
      </c>
      <c r="AY421" s="243" t="s">
        <v>153</v>
      </c>
    </row>
    <row r="422" spans="2:51" s="12" customFormat="1" ht="13.5">
      <c r="B422" s="244"/>
      <c r="C422" s="245"/>
      <c r="D422" s="235" t="s">
        <v>162</v>
      </c>
      <c r="E422" s="246" t="s">
        <v>22</v>
      </c>
      <c r="F422" s="247" t="s">
        <v>1990</v>
      </c>
      <c r="G422" s="245"/>
      <c r="H422" s="248">
        <v>787.175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AT422" s="254" t="s">
        <v>162</v>
      </c>
      <c r="AU422" s="254" t="s">
        <v>82</v>
      </c>
      <c r="AV422" s="12" t="s">
        <v>82</v>
      </c>
      <c r="AW422" s="12" t="s">
        <v>37</v>
      </c>
      <c r="AX422" s="12" t="s">
        <v>73</v>
      </c>
      <c r="AY422" s="254" t="s">
        <v>153</v>
      </c>
    </row>
    <row r="423" spans="2:51" s="11" customFormat="1" ht="13.5">
      <c r="B423" s="233"/>
      <c r="C423" s="234"/>
      <c r="D423" s="235" t="s">
        <v>162</v>
      </c>
      <c r="E423" s="236" t="s">
        <v>22</v>
      </c>
      <c r="F423" s="237" t="s">
        <v>1991</v>
      </c>
      <c r="G423" s="234"/>
      <c r="H423" s="236" t="s">
        <v>22</v>
      </c>
      <c r="I423" s="238"/>
      <c r="J423" s="234"/>
      <c r="K423" s="234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162</v>
      </c>
      <c r="AU423" s="243" t="s">
        <v>82</v>
      </c>
      <c r="AV423" s="11" t="s">
        <v>24</v>
      </c>
      <c r="AW423" s="11" t="s">
        <v>37</v>
      </c>
      <c r="AX423" s="11" t="s">
        <v>73</v>
      </c>
      <c r="AY423" s="243" t="s">
        <v>153</v>
      </c>
    </row>
    <row r="424" spans="2:51" s="12" customFormat="1" ht="13.5">
      <c r="B424" s="244"/>
      <c r="C424" s="245"/>
      <c r="D424" s="235" t="s">
        <v>162</v>
      </c>
      <c r="E424" s="246" t="s">
        <v>22</v>
      </c>
      <c r="F424" s="247" t="s">
        <v>1992</v>
      </c>
      <c r="G424" s="245"/>
      <c r="H424" s="248">
        <v>336.3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AT424" s="254" t="s">
        <v>162</v>
      </c>
      <c r="AU424" s="254" t="s">
        <v>82</v>
      </c>
      <c r="AV424" s="12" t="s">
        <v>82</v>
      </c>
      <c r="AW424" s="12" t="s">
        <v>37</v>
      </c>
      <c r="AX424" s="12" t="s">
        <v>73</v>
      </c>
      <c r="AY424" s="254" t="s">
        <v>153</v>
      </c>
    </row>
    <row r="425" spans="2:51" s="11" customFormat="1" ht="13.5">
      <c r="B425" s="233"/>
      <c r="C425" s="234"/>
      <c r="D425" s="235" t="s">
        <v>162</v>
      </c>
      <c r="E425" s="236" t="s">
        <v>22</v>
      </c>
      <c r="F425" s="237" t="s">
        <v>1269</v>
      </c>
      <c r="G425" s="234"/>
      <c r="H425" s="236" t="s">
        <v>22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162</v>
      </c>
      <c r="AU425" s="243" t="s">
        <v>82</v>
      </c>
      <c r="AV425" s="11" t="s">
        <v>24</v>
      </c>
      <c r="AW425" s="11" t="s">
        <v>37</v>
      </c>
      <c r="AX425" s="11" t="s">
        <v>73</v>
      </c>
      <c r="AY425" s="243" t="s">
        <v>153</v>
      </c>
    </row>
    <row r="426" spans="2:51" s="12" customFormat="1" ht="13.5">
      <c r="B426" s="244"/>
      <c r="C426" s="245"/>
      <c r="D426" s="235" t="s">
        <v>162</v>
      </c>
      <c r="E426" s="246" t="s">
        <v>22</v>
      </c>
      <c r="F426" s="247" t="s">
        <v>1993</v>
      </c>
      <c r="G426" s="245"/>
      <c r="H426" s="248">
        <v>144.725</v>
      </c>
      <c r="I426" s="249"/>
      <c r="J426" s="245"/>
      <c r="K426" s="245"/>
      <c r="L426" s="250"/>
      <c r="M426" s="251"/>
      <c r="N426" s="252"/>
      <c r="O426" s="252"/>
      <c r="P426" s="252"/>
      <c r="Q426" s="252"/>
      <c r="R426" s="252"/>
      <c r="S426" s="252"/>
      <c r="T426" s="253"/>
      <c r="AT426" s="254" t="s">
        <v>162</v>
      </c>
      <c r="AU426" s="254" t="s">
        <v>82</v>
      </c>
      <c r="AV426" s="12" t="s">
        <v>82</v>
      </c>
      <c r="AW426" s="12" t="s">
        <v>37</v>
      </c>
      <c r="AX426" s="12" t="s">
        <v>73</v>
      </c>
      <c r="AY426" s="254" t="s">
        <v>153</v>
      </c>
    </row>
    <row r="427" spans="2:51" s="12" customFormat="1" ht="13.5">
      <c r="B427" s="244"/>
      <c r="C427" s="245"/>
      <c r="D427" s="235" t="s">
        <v>162</v>
      </c>
      <c r="E427" s="246" t="s">
        <v>22</v>
      </c>
      <c r="F427" s="247" t="s">
        <v>1994</v>
      </c>
      <c r="G427" s="245"/>
      <c r="H427" s="248">
        <v>30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AT427" s="254" t="s">
        <v>162</v>
      </c>
      <c r="AU427" s="254" t="s">
        <v>82</v>
      </c>
      <c r="AV427" s="12" t="s">
        <v>82</v>
      </c>
      <c r="AW427" s="12" t="s">
        <v>37</v>
      </c>
      <c r="AX427" s="12" t="s">
        <v>73</v>
      </c>
      <c r="AY427" s="254" t="s">
        <v>153</v>
      </c>
    </row>
    <row r="428" spans="2:51" s="11" customFormat="1" ht="13.5">
      <c r="B428" s="233"/>
      <c r="C428" s="234"/>
      <c r="D428" s="235" t="s">
        <v>162</v>
      </c>
      <c r="E428" s="236" t="s">
        <v>22</v>
      </c>
      <c r="F428" s="237" t="s">
        <v>1201</v>
      </c>
      <c r="G428" s="234"/>
      <c r="H428" s="236" t="s">
        <v>22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162</v>
      </c>
      <c r="AU428" s="243" t="s">
        <v>82</v>
      </c>
      <c r="AV428" s="11" t="s">
        <v>24</v>
      </c>
      <c r="AW428" s="11" t="s">
        <v>37</v>
      </c>
      <c r="AX428" s="11" t="s">
        <v>73</v>
      </c>
      <c r="AY428" s="243" t="s">
        <v>153</v>
      </c>
    </row>
    <row r="429" spans="2:51" s="12" customFormat="1" ht="13.5">
      <c r="B429" s="244"/>
      <c r="C429" s="245"/>
      <c r="D429" s="235" t="s">
        <v>162</v>
      </c>
      <c r="E429" s="246" t="s">
        <v>22</v>
      </c>
      <c r="F429" s="247" t="s">
        <v>1995</v>
      </c>
      <c r="G429" s="245"/>
      <c r="H429" s="248">
        <v>257.885</v>
      </c>
      <c r="I429" s="249"/>
      <c r="J429" s="245"/>
      <c r="K429" s="245"/>
      <c r="L429" s="250"/>
      <c r="M429" s="251"/>
      <c r="N429" s="252"/>
      <c r="O429" s="252"/>
      <c r="P429" s="252"/>
      <c r="Q429" s="252"/>
      <c r="R429" s="252"/>
      <c r="S429" s="252"/>
      <c r="T429" s="253"/>
      <c r="AT429" s="254" t="s">
        <v>162</v>
      </c>
      <c r="AU429" s="254" t="s">
        <v>82</v>
      </c>
      <c r="AV429" s="12" t="s">
        <v>82</v>
      </c>
      <c r="AW429" s="12" t="s">
        <v>37</v>
      </c>
      <c r="AX429" s="12" t="s">
        <v>73</v>
      </c>
      <c r="AY429" s="254" t="s">
        <v>153</v>
      </c>
    </row>
    <row r="430" spans="2:51" s="11" customFormat="1" ht="13.5">
      <c r="B430" s="233"/>
      <c r="C430" s="234"/>
      <c r="D430" s="235" t="s">
        <v>162</v>
      </c>
      <c r="E430" s="236" t="s">
        <v>22</v>
      </c>
      <c r="F430" s="237" t="s">
        <v>1996</v>
      </c>
      <c r="G430" s="234"/>
      <c r="H430" s="236" t="s">
        <v>22</v>
      </c>
      <c r="I430" s="238"/>
      <c r="J430" s="234"/>
      <c r="K430" s="234"/>
      <c r="L430" s="239"/>
      <c r="M430" s="240"/>
      <c r="N430" s="241"/>
      <c r="O430" s="241"/>
      <c r="P430" s="241"/>
      <c r="Q430" s="241"/>
      <c r="R430" s="241"/>
      <c r="S430" s="241"/>
      <c r="T430" s="242"/>
      <c r="AT430" s="243" t="s">
        <v>162</v>
      </c>
      <c r="AU430" s="243" t="s">
        <v>82</v>
      </c>
      <c r="AV430" s="11" t="s">
        <v>24</v>
      </c>
      <c r="AW430" s="11" t="s">
        <v>37</v>
      </c>
      <c r="AX430" s="11" t="s">
        <v>73</v>
      </c>
      <c r="AY430" s="243" t="s">
        <v>153</v>
      </c>
    </row>
    <row r="431" spans="2:51" s="12" customFormat="1" ht="13.5">
      <c r="B431" s="244"/>
      <c r="C431" s="245"/>
      <c r="D431" s="235" t="s">
        <v>162</v>
      </c>
      <c r="E431" s="246" t="s">
        <v>22</v>
      </c>
      <c r="F431" s="247" t="s">
        <v>1962</v>
      </c>
      <c r="G431" s="245"/>
      <c r="H431" s="248">
        <v>22.5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AT431" s="254" t="s">
        <v>162</v>
      </c>
      <c r="AU431" s="254" t="s">
        <v>82</v>
      </c>
      <c r="AV431" s="12" t="s">
        <v>82</v>
      </c>
      <c r="AW431" s="12" t="s">
        <v>37</v>
      </c>
      <c r="AX431" s="12" t="s">
        <v>73</v>
      </c>
      <c r="AY431" s="254" t="s">
        <v>153</v>
      </c>
    </row>
    <row r="432" spans="2:51" s="11" customFormat="1" ht="13.5">
      <c r="B432" s="233"/>
      <c r="C432" s="234"/>
      <c r="D432" s="235" t="s">
        <v>162</v>
      </c>
      <c r="E432" s="236" t="s">
        <v>22</v>
      </c>
      <c r="F432" s="237" t="s">
        <v>1997</v>
      </c>
      <c r="G432" s="234"/>
      <c r="H432" s="236" t="s">
        <v>22</v>
      </c>
      <c r="I432" s="238"/>
      <c r="J432" s="234"/>
      <c r="K432" s="234"/>
      <c r="L432" s="239"/>
      <c r="M432" s="240"/>
      <c r="N432" s="241"/>
      <c r="O432" s="241"/>
      <c r="P432" s="241"/>
      <c r="Q432" s="241"/>
      <c r="R432" s="241"/>
      <c r="S432" s="241"/>
      <c r="T432" s="242"/>
      <c r="AT432" s="243" t="s">
        <v>162</v>
      </c>
      <c r="AU432" s="243" t="s">
        <v>82</v>
      </c>
      <c r="AV432" s="11" t="s">
        <v>24</v>
      </c>
      <c r="AW432" s="11" t="s">
        <v>37</v>
      </c>
      <c r="AX432" s="11" t="s">
        <v>73</v>
      </c>
      <c r="AY432" s="243" t="s">
        <v>153</v>
      </c>
    </row>
    <row r="433" spans="2:51" s="12" customFormat="1" ht="13.5">
      <c r="B433" s="244"/>
      <c r="C433" s="245"/>
      <c r="D433" s="235" t="s">
        <v>162</v>
      </c>
      <c r="E433" s="246" t="s">
        <v>22</v>
      </c>
      <c r="F433" s="247" t="s">
        <v>1998</v>
      </c>
      <c r="G433" s="245"/>
      <c r="H433" s="248">
        <v>-103.2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AT433" s="254" t="s">
        <v>162</v>
      </c>
      <c r="AU433" s="254" t="s">
        <v>82</v>
      </c>
      <c r="AV433" s="12" t="s">
        <v>82</v>
      </c>
      <c r="AW433" s="12" t="s">
        <v>37</v>
      </c>
      <c r="AX433" s="12" t="s">
        <v>73</v>
      </c>
      <c r="AY433" s="254" t="s">
        <v>153</v>
      </c>
    </row>
    <row r="434" spans="2:51" s="11" customFormat="1" ht="13.5">
      <c r="B434" s="233"/>
      <c r="C434" s="234"/>
      <c r="D434" s="235" t="s">
        <v>162</v>
      </c>
      <c r="E434" s="236" t="s">
        <v>22</v>
      </c>
      <c r="F434" s="237" t="s">
        <v>1948</v>
      </c>
      <c r="G434" s="234"/>
      <c r="H434" s="236" t="s">
        <v>22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AT434" s="243" t="s">
        <v>162</v>
      </c>
      <c r="AU434" s="243" t="s">
        <v>82</v>
      </c>
      <c r="AV434" s="11" t="s">
        <v>24</v>
      </c>
      <c r="AW434" s="11" t="s">
        <v>37</v>
      </c>
      <c r="AX434" s="11" t="s">
        <v>73</v>
      </c>
      <c r="AY434" s="243" t="s">
        <v>153</v>
      </c>
    </row>
    <row r="435" spans="2:51" s="12" customFormat="1" ht="13.5">
      <c r="B435" s="244"/>
      <c r="C435" s="245"/>
      <c r="D435" s="235" t="s">
        <v>162</v>
      </c>
      <c r="E435" s="246" t="s">
        <v>22</v>
      </c>
      <c r="F435" s="247" t="s">
        <v>1999</v>
      </c>
      <c r="G435" s="245"/>
      <c r="H435" s="248">
        <v>-75.675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AT435" s="254" t="s">
        <v>162</v>
      </c>
      <c r="AU435" s="254" t="s">
        <v>82</v>
      </c>
      <c r="AV435" s="12" t="s">
        <v>82</v>
      </c>
      <c r="AW435" s="12" t="s">
        <v>37</v>
      </c>
      <c r="AX435" s="12" t="s">
        <v>73</v>
      </c>
      <c r="AY435" s="254" t="s">
        <v>153</v>
      </c>
    </row>
    <row r="436" spans="2:51" s="11" customFormat="1" ht="13.5">
      <c r="B436" s="233"/>
      <c r="C436" s="234"/>
      <c r="D436" s="235" t="s">
        <v>162</v>
      </c>
      <c r="E436" s="236" t="s">
        <v>22</v>
      </c>
      <c r="F436" s="237" t="s">
        <v>2000</v>
      </c>
      <c r="G436" s="234"/>
      <c r="H436" s="236" t="s">
        <v>22</v>
      </c>
      <c r="I436" s="238"/>
      <c r="J436" s="234"/>
      <c r="K436" s="234"/>
      <c r="L436" s="239"/>
      <c r="M436" s="240"/>
      <c r="N436" s="241"/>
      <c r="O436" s="241"/>
      <c r="P436" s="241"/>
      <c r="Q436" s="241"/>
      <c r="R436" s="241"/>
      <c r="S436" s="241"/>
      <c r="T436" s="242"/>
      <c r="AT436" s="243" t="s">
        <v>162</v>
      </c>
      <c r="AU436" s="243" t="s">
        <v>82</v>
      </c>
      <c r="AV436" s="11" t="s">
        <v>24</v>
      </c>
      <c r="AW436" s="11" t="s">
        <v>37</v>
      </c>
      <c r="AX436" s="11" t="s">
        <v>73</v>
      </c>
      <c r="AY436" s="243" t="s">
        <v>153</v>
      </c>
    </row>
    <row r="437" spans="2:51" s="12" customFormat="1" ht="13.5">
      <c r="B437" s="244"/>
      <c r="C437" s="245"/>
      <c r="D437" s="235" t="s">
        <v>162</v>
      </c>
      <c r="E437" s="246" t="s">
        <v>22</v>
      </c>
      <c r="F437" s="247" t="s">
        <v>2001</v>
      </c>
      <c r="G437" s="245"/>
      <c r="H437" s="248">
        <v>-3.75</v>
      </c>
      <c r="I437" s="249"/>
      <c r="J437" s="245"/>
      <c r="K437" s="245"/>
      <c r="L437" s="250"/>
      <c r="M437" s="251"/>
      <c r="N437" s="252"/>
      <c r="O437" s="252"/>
      <c r="P437" s="252"/>
      <c r="Q437" s="252"/>
      <c r="R437" s="252"/>
      <c r="S437" s="252"/>
      <c r="T437" s="253"/>
      <c r="AT437" s="254" t="s">
        <v>162</v>
      </c>
      <c r="AU437" s="254" t="s">
        <v>82</v>
      </c>
      <c r="AV437" s="12" t="s">
        <v>82</v>
      </c>
      <c r="AW437" s="12" t="s">
        <v>37</v>
      </c>
      <c r="AX437" s="12" t="s">
        <v>73</v>
      </c>
      <c r="AY437" s="254" t="s">
        <v>153</v>
      </c>
    </row>
    <row r="438" spans="2:51" s="11" customFormat="1" ht="13.5">
      <c r="B438" s="233"/>
      <c r="C438" s="234"/>
      <c r="D438" s="235" t="s">
        <v>162</v>
      </c>
      <c r="E438" s="236" t="s">
        <v>22</v>
      </c>
      <c r="F438" s="237" t="s">
        <v>1294</v>
      </c>
      <c r="G438" s="234"/>
      <c r="H438" s="236" t="s">
        <v>22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162</v>
      </c>
      <c r="AU438" s="243" t="s">
        <v>82</v>
      </c>
      <c r="AV438" s="11" t="s">
        <v>24</v>
      </c>
      <c r="AW438" s="11" t="s">
        <v>37</v>
      </c>
      <c r="AX438" s="11" t="s">
        <v>73</v>
      </c>
      <c r="AY438" s="243" t="s">
        <v>153</v>
      </c>
    </row>
    <row r="439" spans="2:51" s="11" customFormat="1" ht="13.5">
      <c r="B439" s="233"/>
      <c r="C439" s="234"/>
      <c r="D439" s="235" t="s">
        <v>162</v>
      </c>
      <c r="E439" s="236" t="s">
        <v>22</v>
      </c>
      <c r="F439" s="237" t="s">
        <v>2002</v>
      </c>
      <c r="G439" s="234"/>
      <c r="H439" s="236" t="s">
        <v>22</v>
      </c>
      <c r="I439" s="238"/>
      <c r="J439" s="234"/>
      <c r="K439" s="234"/>
      <c r="L439" s="239"/>
      <c r="M439" s="240"/>
      <c r="N439" s="241"/>
      <c r="O439" s="241"/>
      <c r="P439" s="241"/>
      <c r="Q439" s="241"/>
      <c r="R439" s="241"/>
      <c r="S439" s="241"/>
      <c r="T439" s="242"/>
      <c r="AT439" s="243" t="s">
        <v>162</v>
      </c>
      <c r="AU439" s="243" t="s">
        <v>82</v>
      </c>
      <c r="AV439" s="11" t="s">
        <v>24</v>
      </c>
      <c r="AW439" s="11" t="s">
        <v>37</v>
      </c>
      <c r="AX439" s="11" t="s">
        <v>73</v>
      </c>
      <c r="AY439" s="243" t="s">
        <v>153</v>
      </c>
    </row>
    <row r="440" spans="2:51" s="12" customFormat="1" ht="13.5">
      <c r="B440" s="244"/>
      <c r="C440" s="245"/>
      <c r="D440" s="235" t="s">
        <v>162</v>
      </c>
      <c r="E440" s="246" t="s">
        <v>22</v>
      </c>
      <c r="F440" s="247" t="s">
        <v>2003</v>
      </c>
      <c r="G440" s="245"/>
      <c r="H440" s="248">
        <v>-54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AT440" s="254" t="s">
        <v>162</v>
      </c>
      <c r="AU440" s="254" t="s">
        <v>82</v>
      </c>
      <c r="AV440" s="12" t="s">
        <v>82</v>
      </c>
      <c r="AW440" s="12" t="s">
        <v>37</v>
      </c>
      <c r="AX440" s="12" t="s">
        <v>73</v>
      </c>
      <c r="AY440" s="254" t="s">
        <v>153</v>
      </c>
    </row>
    <row r="441" spans="2:51" s="11" customFormat="1" ht="13.5">
      <c r="B441" s="233"/>
      <c r="C441" s="234"/>
      <c r="D441" s="235" t="s">
        <v>162</v>
      </c>
      <c r="E441" s="236" t="s">
        <v>22</v>
      </c>
      <c r="F441" s="237" t="s">
        <v>2004</v>
      </c>
      <c r="G441" s="234"/>
      <c r="H441" s="236" t="s">
        <v>22</v>
      </c>
      <c r="I441" s="238"/>
      <c r="J441" s="234"/>
      <c r="K441" s="234"/>
      <c r="L441" s="239"/>
      <c r="M441" s="240"/>
      <c r="N441" s="241"/>
      <c r="O441" s="241"/>
      <c r="P441" s="241"/>
      <c r="Q441" s="241"/>
      <c r="R441" s="241"/>
      <c r="S441" s="241"/>
      <c r="T441" s="242"/>
      <c r="AT441" s="243" t="s">
        <v>162</v>
      </c>
      <c r="AU441" s="243" t="s">
        <v>82</v>
      </c>
      <c r="AV441" s="11" t="s">
        <v>24</v>
      </c>
      <c r="AW441" s="11" t="s">
        <v>37</v>
      </c>
      <c r="AX441" s="11" t="s">
        <v>73</v>
      </c>
      <c r="AY441" s="243" t="s">
        <v>153</v>
      </c>
    </row>
    <row r="442" spans="2:51" s="12" customFormat="1" ht="13.5">
      <c r="B442" s="244"/>
      <c r="C442" s="245"/>
      <c r="D442" s="235" t="s">
        <v>162</v>
      </c>
      <c r="E442" s="246" t="s">
        <v>22</v>
      </c>
      <c r="F442" s="247" t="s">
        <v>2005</v>
      </c>
      <c r="G442" s="245"/>
      <c r="H442" s="248">
        <v>-217.89</v>
      </c>
      <c r="I442" s="249"/>
      <c r="J442" s="245"/>
      <c r="K442" s="245"/>
      <c r="L442" s="250"/>
      <c r="M442" s="251"/>
      <c r="N442" s="252"/>
      <c r="O442" s="252"/>
      <c r="P442" s="252"/>
      <c r="Q442" s="252"/>
      <c r="R442" s="252"/>
      <c r="S442" s="252"/>
      <c r="T442" s="253"/>
      <c r="AT442" s="254" t="s">
        <v>162</v>
      </c>
      <c r="AU442" s="254" t="s">
        <v>82</v>
      </c>
      <c r="AV442" s="12" t="s">
        <v>82</v>
      </c>
      <c r="AW442" s="12" t="s">
        <v>37</v>
      </c>
      <c r="AX442" s="12" t="s">
        <v>73</v>
      </c>
      <c r="AY442" s="254" t="s">
        <v>153</v>
      </c>
    </row>
    <row r="443" spans="2:51" s="12" customFormat="1" ht="13.5">
      <c r="B443" s="244"/>
      <c r="C443" s="245"/>
      <c r="D443" s="235" t="s">
        <v>162</v>
      </c>
      <c r="E443" s="246" t="s">
        <v>22</v>
      </c>
      <c r="F443" s="247" t="s">
        <v>2006</v>
      </c>
      <c r="G443" s="245"/>
      <c r="H443" s="248">
        <v>-1036.8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AT443" s="254" t="s">
        <v>162</v>
      </c>
      <c r="AU443" s="254" t="s">
        <v>82</v>
      </c>
      <c r="AV443" s="12" t="s">
        <v>82</v>
      </c>
      <c r="AW443" s="12" t="s">
        <v>37</v>
      </c>
      <c r="AX443" s="12" t="s">
        <v>73</v>
      </c>
      <c r="AY443" s="254" t="s">
        <v>153</v>
      </c>
    </row>
    <row r="444" spans="2:51" s="12" customFormat="1" ht="13.5">
      <c r="B444" s="244"/>
      <c r="C444" s="245"/>
      <c r="D444" s="235" t="s">
        <v>162</v>
      </c>
      <c r="E444" s="246" t="s">
        <v>22</v>
      </c>
      <c r="F444" s="247" t="s">
        <v>2007</v>
      </c>
      <c r="G444" s="245"/>
      <c r="H444" s="248">
        <v>-587.34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AT444" s="254" t="s">
        <v>162</v>
      </c>
      <c r="AU444" s="254" t="s">
        <v>82</v>
      </c>
      <c r="AV444" s="12" t="s">
        <v>82</v>
      </c>
      <c r="AW444" s="12" t="s">
        <v>37</v>
      </c>
      <c r="AX444" s="12" t="s">
        <v>73</v>
      </c>
      <c r="AY444" s="254" t="s">
        <v>153</v>
      </c>
    </row>
    <row r="445" spans="2:51" s="12" customFormat="1" ht="13.5">
      <c r="B445" s="244"/>
      <c r="C445" s="245"/>
      <c r="D445" s="235" t="s">
        <v>162</v>
      </c>
      <c r="E445" s="246" t="s">
        <v>22</v>
      </c>
      <c r="F445" s="247" t="s">
        <v>2008</v>
      </c>
      <c r="G445" s="245"/>
      <c r="H445" s="248">
        <v>-419.85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AT445" s="254" t="s">
        <v>162</v>
      </c>
      <c r="AU445" s="254" t="s">
        <v>82</v>
      </c>
      <c r="AV445" s="12" t="s">
        <v>82</v>
      </c>
      <c r="AW445" s="12" t="s">
        <v>37</v>
      </c>
      <c r="AX445" s="12" t="s">
        <v>73</v>
      </c>
      <c r="AY445" s="254" t="s">
        <v>153</v>
      </c>
    </row>
    <row r="446" spans="2:51" s="12" customFormat="1" ht="13.5">
      <c r="B446" s="244"/>
      <c r="C446" s="245"/>
      <c r="D446" s="235" t="s">
        <v>162</v>
      </c>
      <c r="E446" s="246" t="s">
        <v>22</v>
      </c>
      <c r="F446" s="247" t="s">
        <v>2009</v>
      </c>
      <c r="G446" s="245"/>
      <c r="H446" s="248">
        <v>-18.83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AT446" s="254" t="s">
        <v>162</v>
      </c>
      <c r="AU446" s="254" t="s">
        <v>82</v>
      </c>
      <c r="AV446" s="12" t="s">
        <v>82</v>
      </c>
      <c r="AW446" s="12" t="s">
        <v>37</v>
      </c>
      <c r="AX446" s="12" t="s">
        <v>73</v>
      </c>
      <c r="AY446" s="254" t="s">
        <v>153</v>
      </c>
    </row>
    <row r="447" spans="2:51" s="11" customFormat="1" ht="13.5">
      <c r="B447" s="233"/>
      <c r="C447" s="234"/>
      <c r="D447" s="235" t="s">
        <v>162</v>
      </c>
      <c r="E447" s="236" t="s">
        <v>22</v>
      </c>
      <c r="F447" s="237" t="s">
        <v>1332</v>
      </c>
      <c r="G447" s="234"/>
      <c r="H447" s="236" t="s">
        <v>22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162</v>
      </c>
      <c r="AU447" s="243" t="s">
        <v>82</v>
      </c>
      <c r="AV447" s="11" t="s">
        <v>24</v>
      </c>
      <c r="AW447" s="11" t="s">
        <v>37</v>
      </c>
      <c r="AX447" s="11" t="s">
        <v>73</v>
      </c>
      <c r="AY447" s="243" t="s">
        <v>153</v>
      </c>
    </row>
    <row r="448" spans="2:51" s="12" customFormat="1" ht="13.5">
      <c r="B448" s="244"/>
      <c r="C448" s="245"/>
      <c r="D448" s="235" t="s">
        <v>162</v>
      </c>
      <c r="E448" s="246" t="s">
        <v>22</v>
      </c>
      <c r="F448" s="247" t="s">
        <v>2010</v>
      </c>
      <c r="G448" s="245"/>
      <c r="H448" s="248">
        <v>179.82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AT448" s="254" t="s">
        <v>162</v>
      </c>
      <c r="AU448" s="254" t="s">
        <v>82</v>
      </c>
      <c r="AV448" s="12" t="s">
        <v>82</v>
      </c>
      <c r="AW448" s="12" t="s">
        <v>37</v>
      </c>
      <c r="AX448" s="12" t="s">
        <v>73</v>
      </c>
      <c r="AY448" s="254" t="s">
        <v>153</v>
      </c>
    </row>
    <row r="449" spans="2:51" s="12" customFormat="1" ht="13.5">
      <c r="B449" s="244"/>
      <c r="C449" s="245"/>
      <c r="D449" s="235" t="s">
        <v>162</v>
      </c>
      <c r="E449" s="246" t="s">
        <v>22</v>
      </c>
      <c r="F449" s="247" t="s">
        <v>2011</v>
      </c>
      <c r="G449" s="245"/>
      <c r="H449" s="248">
        <v>183.03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AT449" s="254" t="s">
        <v>162</v>
      </c>
      <c r="AU449" s="254" t="s">
        <v>82</v>
      </c>
      <c r="AV449" s="12" t="s">
        <v>82</v>
      </c>
      <c r="AW449" s="12" t="s">
        <v>37</v>
      </c>
      <c r="AX449" s="12" t="s">
        <v>73</v>
      </c>
      <c r="AY449" s="254" t="s">
        <v>153</v>
      </c>
    </row>
    <row r="450" spans="2:51" s="12" customFormat="1" ht="13.5">
      <c r="B450" s="244"/>
      <c r="C450" s="245"/>
      <c r="D450" s="235" t="s">
        <v>162</v>
      </c>
      <c r="E450" s="246" t="s">
        <v>22</v>
      </c>
      <c r="F450" s="247" t="s">
        <v>2012</v>
      </c>
      <c r="G450" s="245"/>
      <c r="H450" s="248">
        <v>11.13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AT450" s="254" t="s">
        <v>162</v>
      </c>
      <c r="AU450" s="254" t="s">
        <v>82</v>
      </c>
      <c r="AV450" s="12" t="s">
        <v>82</v>
      </c>
      <c r="AW450" s="12" t="s">
        <v>37</v>
      </c>
      <c r="AX450" s="12" t="s">
        <v>73</v>
      </c>
      <c r="AY450" s="254" t="s">
        <v>153</v>
      </c>
    </row>
    <row r="451" spans="2:51" s="11" customFormat="1" ht="13.5">
      <c r="B451" s="233"/>
      <c r="C451" s="234"/>
      <c r="D451" s="235" t="s">
        <v>162</v>
      </c>
      <c r="E451" s="236" t="s">
        <v>22</v>
      </c>
      <c r="F451" s="237" t="s">
        <v>480</v>
      </c>
      <c r="G451" s="234"/>
      <c r="H451" s="236" t="s">
        <v>22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162</v>
      </c>
      <c r="AU451" s="243" t="s">
        <v>82</v>
      </c>
      <c r="AV451" s="11" t="s">
        <v>24</v>
      </c>
      <c r="AW451" s="11" t="s">
        <v>37</v>
      </c>
      <c r="AX451" s="11" t="s">
        <v>73</v>
      </c>
      <c r="AY451" s="243" t="s">
        <v>153</v>
      </c>
    </row>
    <row r="452" spans="2:51" s="12" customFormat="1" ht="13.5">
      <c r="B452" s="244"/>
      <c r="C452" s="245"/>
      <c r="D452" s="235" t="s">
        <v>162</v>
      </c>
      <c r="E452" s="246" t="s">
        <v>22</v>
      </c>
      <c r="F452" s="247" t="s">
        <v>2013</v>
      </c>
      <c r="G452" s="245"/>
      <c r="H452" s="248">
        <v>124.92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AT452" s="254" t="s">
        <v>162</v>
      </c>
      <c r="AU452" s="254" t="s">
        <v>82</v>
      </c>
      <c r="AV452" s="12" t="s">
        <v>82</v>
      </c>
      <c r="AW452" s="12" t="s">
        <v>37</v>
      </c>
      <c r="AX452" s="12" t="s">
        <v>73</v>
      </c>
      <c r="AY452" s="254" t="s">
        <v>153</v>
      </c>
    </row>
    <row r="453" spans="2:51" s="12" customFormat="1" ht="13.5">
      <c r="B453" s="244"/>
      <c r="C453" s="245"/>
      <c r="D453" s="235" t="s">
        <v>162</v>
      </c>
      <c r="E453" s="246" t="s">
        <v>22</v>
      </c>
      <c r="F453" s="247" t="s">
        <v>2014</v>
      </c>
      <c r="G453" s="245"/>
      <c r="H453" s="248">
        <v>8.048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AT453" s="254" t="s">
        <v>162</v>
      </c>
      <c r="AU453" s="254" t="s">
        <v>82</v>
      </c>
      <c r="AV453" s="12" t="s">
        <v>82</v>
      </c>
      <c r="AW453" s="12" t="s">
        <v>37</v>
      </c>
      <c r="AX453" s="12" t="s">
        <v>73</v>
      </c>
      <c r="AY453" s="254" t="s">
        <v>153</v>
      </c>
    </row>
    <row r="454" spans="2:51" s="13" customFormat="1" ht="13.5">
      <c r="B454" s="255"/>
      <c r="C454" s="256"/>
      <c r="D454" s="235" t="s">
        <v>162</v>
      </c>
      <c r="E454" s="257" t="s">
        <v>22</v>
      </c>
      <c r="F454" s="258" t="s">
        <v>172</v>
      </c>
      <c r="G454" s="256"/>
      <c r="H454" s="259">
        <v>5427.677</v>
      </c>
      <c r="I454" s="260"/>
      <c r="J454" s="256"/>
      <c r="K454" s="256"/>
      <c r="L454" s="261"/>
      <c r="M454" s="262"/>
      <c r="N454" s="263"/>
      <c r="O454" s="263"/>
      <c r="P454" s="263"/>
      <c r="Q454" s="263"/>
      <c r="R454" s="263"/>
      <c r="S454" s="263"/>
      <c r="T454" s="264"/>
      <c r="AT454" s="265" t="s">
        <v>162</v>
      </c>
      <c r="AU454" s="265" t="s">
        <v>82</v>
      </c>
      <c r="AV454" s="13" t="s">
        <v>160</v>
      </c>
      <c r="AW454" s="13" t="s">
        <v>37</v>
      </c>
      <c r="AX454" s="13" t="s">
        <v>24</v>
      </c>
      <c r="AY454" s="265" t="s">
        <v>153</v>
      </c>
    </row>
    <row r="455" spans="2:65" s="1" customFormat="1" ht="16.5" customHeight="1">
      <c r="B455" s="46"/>
      <c r="C455" s="266" t="s">
        <v>490</v>
      </c>
      <c r="D455" s="266" t="s">
        <v>246</v>
      </c>
      <c r="E455" s="267" t="s">
        <v>1297</v>
      </c>
      <c r="F455" s="268" t="s">
        <v>1298</v>
      </c>
      <c r="G455" s="269" t="s">
        <v>158</v>
      </c>
      <c r="H455" s="270">
        <v>6011.038</v>
      </c>
      <c r="I455" s="271"/>
      <c r="J455" s="272">
        <f>ROUND(I455*H455,2)</f>
        <v>0</v>
      </c>
      <c r="K455" s="268" t="s">
        <v>22</v>
      </c>
      <c r="L455" s="273"/>
      <c r="M455" s="274" t="s">
        <v>22</v>
      </c>
      <c r="N455" s="275" t="s">
        <v>44</v>
      </c>
      <c r="O455" s="47"/>
      <c r="P455" s="230">
        <f>O455*H455</f>
        <v>0</v>
      </c>
      <c r="Q455" s="230">
        <v>0.018</v>
      </c>
      <c r="R455" s="230">
        <f>Q455*H455</f>
        <v>108.19868399999999</v>
      </c>
      <c r="S455" s="230">
        <v>0</v>
      </c>
      <c r="T455" s="231">
        <f>S455*H455</f>
        <v>0</v>
      </c>
      <c r="AR455" s="24" t="s">
        <v>199</v>
      </c>
      <c r="AT455" s="24" t="s">
        <v>246</v>
      </c>
      <c r="AU455" s="24" t="s">
        <v>82</v>
      </c>
      <c r="AY455" s="24" t="s">
        <v>153</v>
      </c>
      <c r="BE455" s="232">
        <f>IF(N455="základní",J455,0)</f>
        <v>0</v>
      </c>
      <c r="BF455" s="232">
        <f>IF(N455="snížená",J455,0)</f>
        <v>0</v>
      </c>
      <c r="BG455" s="232">
        <f>IF(N455="zákl. přenesená",J455,0)</f>
        <v>0</v>
      </c>
      <c r="BH455" s="232">
        <f>IF(N455="sníž. přenesená",J455,0)</f>
        <v>0</v>
      </c>
      <c r="BI455" s="232">
        <f>IF(N455="nulová",J455,0)</f>
        <v>0</v>
      </c>
      <c r="BJ455" s="24" t="s">
        <v>24</v>
      </c>
      <c r="BK455" s="232">
        <f>ROUND(I455*H455,2)</f>
        <v>0</v>
      </c>
      <c r="BL455" s="24" t="s">
        <v>160</v>
      </c>
      <c r="BM455" s="24" t="s">
        <v>2015</v>
      </c>
    </row>
    <row r="456" spans="2:51" s="12" customFormat="1" ht="13.5">
      <c r="B456" s="244"/>
      <c r="C456" s="245"/>
      <c r="D456" s="235" t="s">
        <v>162</v>
      </c>
      <c r="E456" s="246" t="s">
        <v>22</v>
      </c>
      <c r="F456" s="247" t="s">
        <v>2016</v>
      </c>
      <c r="G456" s="245"/>
      <c r="H456" s="248">
        <v>6011.038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AT456" s="254" t="s">
        <v>162</v>
      </c>
      <c r="AU456" s="254" t="s">
        <v>82</v>
      </c>
      <c r="AV456" s="12" t="s">
        <v>82</v>
      </c>
      <c r="AW456" s="12" t="s">
        <v>37</v>
      </c>
      <c r="AX456" s="12" t="s">
        <v>24</v>
      </c>
      <c r="AY456" s="254" t="s">
        <v>153</v>
      </c>
    </row>
    <row r="457" spans="2:65" s="1" customFormat="1" ht="25.5" customHeight="1">
      <c r="B457" s="46"/>
      <c r="C457" s="221" t="s">
        <v>494</v>
      </c>
      <c r="D457" s="221" t="s">
        <v>155</v>
      </c>
      <c r="E457" s="222" t="s">
        <v>1301</v>
      </c>
      <c r="F457" s="223" t="s">
        <v>1302</v>
      </c>
      <c r="G457" s="224" t="s">
        <v>187</v>
      </c>
      <c r="H457" s="225">
        <v>3379.65</v>
      </c>
      <c r="I457" s="226"/>
      <c r="J457" s="227">
        <f>ROUND(I457*H457,2)</f>
        <v>0</v>
      </c>
      <c r="K457" s="223" t="s">
        <v>159</v>
      </c>
      <c r="L457" s="72"/>
      <c r="M457" s="228" t="s">
        <v>22</v>
      </c>
      <c r="N457" s="229" t="s">
        <v>44</v>
      </c>
      <c r="O457" s="47"/>
      <c r="P457" s="230">
        <f>O457*H457</f>
        <v>0</v>
      </c>
      <c r="Q457" s="230">
        <v>0.00331</v>
      </c>
      <c r="R457" s="230">
        <f>Q457*H457</f>
        <v>11.1866415</v>
      </c>
      <c r="S457" s="230">
        <v>0</v>
      </c>
      <c r="T457" s="231">
        <f>S457*H457</f>
        <v>0</v>
      </c>
      <c r="AR457" s="24" t="s">
        <v>160</v>
      </c>
      <c r="AT457" s="24" t="s">
        <v>155</v>
      </c>
      <c r="AU457" s="24" t="s">
        <v>82</v>
      </c>
      <c r="AY457" s="24" t="s">
        <v>153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24" t="s">
        <v>24</v>
      </c>
      <c r="BK457" s="232">
        <f>ROUND(I457*H457,2)</f>
        <v>0</v>
      </c>
      <c r="BL457" s="24" t="s">
        <v>160</v>
      </c>
      <c r="BM457" s="24" t="s">
        <v>2017</v>
      </c>
    </row>
    <row r="458" spans="2:51" s="11" customFormat="1" ht="13.5">
      <c r="B458" s="233"/>
      <c r="C458" s="234"/>
      <c r="D458" s="235" t="s">
        <v>162</v>
      </c>
      <c r="E458" s="236" t="s">
        <v>22</v>
      </c>
      <c r="F458" s="237" t="s">
        <v>1886</v>
      </c>
      <c r="G458" s="234"/>
      <c r="H458" s="236" t="s">
        <v>22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AT458" s="243" t="s">
        <v>162</v>
      </c>
      <c r="AU458" s="243" t="s">
        <v>82</v>
      </c>
      <c r="AV458" s="11" t="s">
        <v>24</v>
      </c>
      <c r="AW458" s="11" t="s">
        <v>37</v>
      </c>
      <c r="AX458" s="11" t="s">
        <v>73</v>
      </c>
      <c r="AY458" s="243" t="s">
        <v>153</v>
      </c>
    </row>
    <row r="459" spans="2:51" s="11" customFormat="1" ht="13.5">
      <c r="B459" s="233"/>
      <c r="C459" s="234"/>
      <c r="D459" s="235" t="s">
        <v>162</v>
      </c>
      <c r="E459" s="236" t="s">
        <v>22</v>
      </c>
      <c r="F459" s="237" t="s">
        <v>1887</v>
      </c>
      <c r="G459" s="234"/>
      <c r="H459" s="236" t="s">
        <v>22</v>
      </c>
      <c r="I459" s="238"/>
      <c r="J459" s="234"/>
      <c r="K459" s="234"/>
      <c r="L459" s="239"/>
      <c r="M459" s="240"/>
      <c r="N459" s="241"/>
      <c r="O459" s="241"/>
      <c r="P459" s="241"/>
      <c r="Q459" s="241"/>
      <c r="R459" s="241"/>
      <c r="S459" s="241"/>
      <c r="T459" s="242"/>
      <c r="AT459" s="243" t="s">
        <v>162</v>
      </c>
      <c r="AU459" s="243" t="s">
        <v>82</v>
      </c>
      <c r="AV459" s="11" t="s">
        <v>24</v>
      </c>
      <c r="AW459" s="11" t="s">
        <v>37</v>
      </c>
      <c r="AX459" s="11" t="s">
        <v>73</v>
      </c>
      <c r="AY459" s="243" t="s">
        <v>153</v>
      </c>
    </row>
    <row r="460" spans="2:51" s="11" customFormat="1" ht="13.5">
      <c r="B460" s="233"/>
      <c r="C460" s="234"/>
      <c r="D460" s="235" t="s">
        <v>162</v>
      </c>
      <c r="E460" s="236" t="s">
        <v>22</v>
      </c>
      <c r="F460" s="237" t="s">
        <v>1888</v>
      </c>
      <c r="G460" s="234"/>
      <c r="H460" s="236" t="s">
        <v>22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162</v>
      </c>
      <c r="AU460" s="243" t="s">
        <v>82</v>
      </c>
      <c r="AV460" s="11" t="s">
        <v>24</v>
      </c>
      <c r="AW460" s="11" t="s">
        <v>37</v>
      </c>
      <c r="AX460" s="11" t="s">
        <v>73</v>
      </c>
      <c r="AY460" s="243" t="s">
        <v>153</v>
      </c>
    </row>
    <row r="461" spans="2:51" s="12" customFormat="1" ht="13.5">
      <c r="B461" s="244"/>
      <c r="C461" s="245"/>
      <c r="D461" s="235" t="s">
        <v>162</v>
      </c>
      <c r="E461" s="246" t="s">
        <v>22</v>
      </c>
      <c r="F461" s="247" t="s">
        <v>1889</v>
      </c>
      <c r="G461" s="245"/>
      <c r="H461" s="248">
        <v>1198.8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AT461" s="254" t="s">
        <v>162</v>
      </c>
      <c r="AU461" s="254" t="s">
        <v>82</v>
      </c>
      <c r="AV461" s="12" t="s">
        <v>82</v>
      </c>
      <c r="AW461" s="12" t="s">
        <v>37</v>
      </c>
      <c r="AX461" s="12" t="s">
        <v>73</v>
      </c>
      <c r="AY461" s="254" t="s">
        <v>153</v>
      </c>
    </row>
    <row r="462" spans="2:51" s="12" customFormat="1" ht="13.5">
      <c r="B462" s="244"/>
      <c r="C462" s="245"/>
      <c r="D462" s="235" t="s">
        <v>162</v>
      </c>
      <c r="E462" s="246" t="s">
        <v>22</v>
      </c>
      <c r="F462" s="247" t="s">
        <v>1890</v>
      </c>
      <c r="G462" s="245"/>
      <c r="H462" s="248">
        <v>1220.2</v>
      </c>
      <c r="I462" s="249"/>
      <c r="J462" s="245"/>
      <c r="K462" s="245"/>
      <c r="L462" s="250"/>
      <c r="M462" s="251"/>
      <c r="N462" s="252"/>
      <c r="O462" s="252"/>
      <c r="P462" s="252"/>
      <c r="Q462" s="252"/>
      <c r="R462" s="252"/>
      <c r="S462" s="252"/>
      <c r="T462" s="253"/>
      <c r="AT462" s="254" t="s">
        <v>162</v>
      </c>
      <c r="AU462" s="254" t="s">
        <v>82</v>
      </c>
      <c r="AV462" s="12" t="s">
        <v>82</v>
      </c>
      <c r="AW462" s="12" t="s">
        <v>37</v>
      </c>
      <c r="AX462" s="12" t="s">
        <v>73</v>
      </c>
      <c r="AY462" s="254" t="s">
        <v>153</v>
      </c>
    </row>
    <row r="463" spans="2:51" s="12" customFormat="1" ht="13.5">
      <c r="B463" s="244"/>
      <c r="C463" s="245"/>
      <c r="D463" s="235" t="s">
        <v>162</v>
      </c>
      <c r="E463" s="246" t="s">
        <v>22</v>
      </c>
      <c r="F463" s="247" t="s">
        <v>1891</v>
      </c>
      <c r="G463" s="245"/>
      <c r="H463" s="248">
        <v>74.2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AT463" s="254" t="s">
        <v>162</v>
      </c>
      <c r="AU463" s="254" t="s">
        <v>82</v>
      </c>
      <c r="AV463" s="12" t="s">
        <v>82</v>
      </c>
      <c r="AW463" s="12" t="s">
        <v>37</v>
      </c>
      <c r="AX463" s="12" t="s">
        <v>73</v>
      </c>
      <c r="AY463" s="254" t="s">
        <v>153</v>
      </c>
    </row>
    <row r="464" spans="2:51" s="11" customFormat="1" ht="13.5">
      <c r="B464" s="233"/>
      <c r="C464" s="234"/>
      <c r="D464" s="235" t="s">
        <v>162</v>
      </c>
      <c r="E464" s="236" t="s">
        <v>22</v>
      </c>
      <c r="F464" s="237" t="s">
        <v>480</v>
      </c>
      <c r="G464" s="234"/>
      <c r="H464" s="236" t="s">
        <v>22</v>
      </c>
      <c r="I464" s="238"/>
      <c r="J464" s="234"/>
      <c r="K464" s="234"/>
      <c r="L464" s="239"/>
      <c r="M464" s="240"/>
      <c r="N464" s="241"/>
      <c r="O464" s="241"/>
      <c r="P464" s="241"/>
      <c r="Q464" s="241"/>
      <c r="R464" s="241"/>
      <c r="S464" s="241"/>
      <c r="T464" s="242"/>
      <c r="AT464" s="243" t="s">
        <v>162</v>
      </c>
      <c r="AU464" s="243" t="s">
        <v>82</v>
      </c>
      <c r="AV464" s="11" t="s">
        <v>24</v>
      </c>
      <c r="AW464" s="11" t="s">
        <v>37</v>
      </c>
      <c r="AX464" s="11" t="s">
        <v>73</v>
      </c>
      <c r="AY464" s="243" t="s">
        <v>153</v>
      </c>
    </row>
    <row r="465" spans="2:51" s="12" customFormat="1" ht="13.5">
      <c r="B465" s="244"/>
      <c r="C465" s="245"/>
      <c r="D465" s="235" t="s">
        <v>162</v>
      </c>
      <c r="E465" s="246" t="s">
        <v>22</v>
      </c>
      <c r="F465" s="247" t="s">
        <v>1892</v>
      </c>
      <c r="G465" s="245"/>
      <c r="H465" s="248">
        <v>832.8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AT465" s="254" t="s">
        <v>162</v>
      </c>
      <c r="AU465" s="254" t="s">
        <v>82</v>
      </c>
      <c r="AV465" s="12" t="s">
        <v>82</v>
      </c>
      <c r="AW465" s="12" t="s">
        <v>37</v>
      </c>
      <c r="AX465" s="12" t="s">
        <v>73</v>
      </c>
      <c r="AY465" s="254" t="s">
        <v>153</v>
      </c>
    </row>
    <row r="466" spans="2:51" s="12" customFormat="1" ht="13.5">
      <c r="B466" s="244"/>
      <c r="C466" s="245"/>
      <c r="D466" s="235" t="s">
        <v>162</v>
      </c>
      <c r="E466" s="246" t="s">
        <v>22</v>
      </c>
      <c r="F466" s="247" t="s">
        <v>1893</v>
      </c>
      <c r="G466" s="245"/>
      <c r="H466" s="248">
        <v>53.65</v>
      </c>
      <c r="I466" s="249"/>
      <c r="J466" s="245"/>
      <c r="K466" s="245"/>
      <c r="L466" s="250"/>
      <c r="M466" s="251"/>
      <c r="N466" s="252"/>
      <c r="O466" s="252"/>
      <c r="P466" s="252"/>
      <c r="Q466" s="252"/>
      <c r="R466" s="252"/>
      <c r="S466" s="252"/>
      <c r="T466" s="253"/>
      <c r="AT466" s="254" t="s">
        <v>162</v>
      </c>
      <c r="AU466" s="254" t="s">
        <v>82</v>
      </c>
      <c r="AV466" s="12" t="s">
        <v>82</v>
      </c>
      <c r="AW466" s="12" t="s">
        <v>37</v>
      </c>
      <c r="AX466" s="12" t="s">
        <v>73</v>
      </c>
      <c r="AY466" s="254" t="s">
        <v>153</v>
      </c>
    </row>
    <row r="467" spans="2:51" s="13" customFormat="1" ht="13.5">
      <c r="B467" s="255"/>
      <c r="C467" s="256"/>
      <c r="D467" s="235" t="s">
        <v>162</v>
      </c>
      <c r="E467" s="257" t="s">
        <v>22</v>
      </c>
      <c r="F467" s="258" t="s">
        <v>172</v>
      </c>
      <c r="G467" s="256"/>
      <c r="H467" s="259">
        <v>3379.65</v>
      </c>
      <c r="I467" s="260"/>
      <c r="J467" s="256"/>
      <c r="K467" s="256"/>
      <c r="L467" s="261"/>
      <c r="M467" s="262"/>
      <c r="N467" s="263"/>
      <c r="O467" s="263"/>
      <c r="P467" s="263"/>
      <c r="Q467" s="263"/>
      <c r="R467" s="263"/>
      <c r="S467" s="263"/>
      <c r="T467" s="264"/>
      <c r="AT467" s="265" t="s">
        <v>162</v>
      </c>
      <c r="AU467" s="265" t="s">
        <v>82</v>
      </c>
      <c r="AV467" s="13" t="s">
        <v>160</v>
      </c>
      <c r="AW467" s="13" t="s">
        <v>37</v>
      </c>
      <c r="AX467" s="13" t="s">
        <v>24</v>
      </c>
      <c r="AY467" s="265" t="s">
        <v>153</v>
      </c>
    </row>
    <row r="468" spans="2:65" s="1" customFormat="1" ht="16.5" customHeight="1">
      <c r="B468" s="46"/>
      <c r="C468" s="266" t="s">
        <v>382</v>
      </c>
      <c r="D468" s="266" t="s">
        <v>246</v>
      </c>
      <c r="E468" s="267" t="s">
        <v>1335</v>
      </c>
      <c r="F468" s="268" t="s">
        <v>1307</v>
      </c>
      <c r="G468" s="269" t="s">
        <v>158</v>
      </c>
      <c r="H468" s="270">
        <v>929.404</v>
      </c>
      <c r="I468" s="271"/>
      <c r="J468" s="272">
        <f>ROUND(I468*H468,2)</f>
        <v>0</v>
      </c>
      <c r="K468" s="268" t="s">
        <v>159</v>
      </c>
      <c r="L468" s="273"/>
      <c r="M468" s="274" t="s">
        <v>22</v>
      </c>
      <c r="N468" s="275" t="s">
        <v>44</v>
      </c>
      <c r="O468" s="47"/>
      <c r="P468" s="230">
        <f>O468*H468</f>
        <v>0</v>
      </c>
      <c r="Q468" s="230">
        <v>0.0075</v>
      </c>
      <c r="R468" s="230">
        <f>Q468*H468</f>
        <v>6.97053</v>
      </c>
      <c r="S468" s="230">
        <v>0</v>
      </c>
      <c r="T468" s="231">
        <f>S468*H468</f>
        <v>0</v>
      </c>
      <c r="AR468" s="24" t="s">
        <v>199</v>
      </c>
      <c r="AT468" s="24" t="s">
        <v>246</v>
      </c>
      <c r="AU468" s="24" t="s">
        <v>82</v>
      </c>
      <c r="AY468" s="24" t="s">
        <v>153</v>
      </c>
      <c r="BE468" s="232">
        <f>IF(N468="základní",J468,0)</f>
        <v>0</v>
      </c>
      <c r="BF468" s="232">
        <f>IF(N468="snížená",J468,0)</f>
        <v>0</v>
      </c>
      <c r="BG468" s="232">
        <f>IF(N468="zákl. přenesená",J468,0)</f>
        <v>0</v>
      </c>
      <c r="BH468" s="232">
        <f>IF(N468="sníž. přenesená",J468,0)</f>
        <v>0</v>
      </c>
      <c r="BI468" s="232">
        <f>IF(N468="nulová",J468,0)</f>
        <v>0</v>
      </c>
      <c r="BJ468" s="24" t="s">
        <v>24</v>
      </c>
      <c r="BK468" s="232">
        <f>ROUND(I468*H468,2)</f>
        <v>0</v>
      </c>
      <c r="BL468" s="24" t="s">
        <v>160</v>
      </c>
      <c r="BM468" s="24" t="s">
        <v>2018</v>
      </c>
    </row>
    <row r="469" spans="2:51" s="12" customFormat="1" ht="13.5">
      <c r="B469" s="244"/>
      <c r="C469" s="245"/>
      <c r="D469" s="235" t="s">
        <v>162</v>
      </c>
      <c r="E469" s="246" t="s">
        <v>22</v>
      </c>
      <c r="F469" s="247" t="s">
        <v>2019</v>
      </c>
      <c r="G469" s="245"/>
      <c r="H469" s="248">
        <v>929.404</v>
      </c>
      <c r="I469" s="249"/>
      <c r="J469" s="245"/>
      <c r="K469" s="245"/>
      <c r="L469" s="250"/>
      <c r="M469" s="251"/>
      <c r="N469" s="252"/>
      <c r="O469" s="252"/>
      <c r="P469" s="252"/>
      <c r="Q469" s="252"/>
      <c r="R469" s="252"/>
      <c r="S469" s="252"/>
      <c r="T469" s="253"/>
      <c r="AT469" s="254" t="s">
        <v>162</v>
      </c>
      <c r="AU469" s="254" t="s">
        <v>82</v>
      </c>
      <c r="AV469" s="12" t="s">
        <v>82</v>
      </c>
      <c r="AW469" s="12" t="s">
        <v>37</v>
      </c>
      <c r="AX469" s="12" t="s">
        <v>24</v>
      </c>
      <c r="AY469" s="254" t="s">
        <v>153</v>
      </c>
    </row>
    <row r="470" spans="2:65" s="1" customFormat="1" ht="25.5" customHeight="1">
      <c r="B470" s="46"/>
      <c r="C470" s="221" t="s">
        <v>389</v>
      </c>
      <c r="D470" s="221" t="s">
        <v>155</v>
      </c>
      <c r="E470" s="222" t="s">
        <v>1301</v>
      </c>
      <c r="F470" s="223" t="s">
        <v>1302</v>
      </c>
      <c r="G470" s="224" t="s">
        <v>187</v>
      </c>
      <c r="H470" s="225">
        <v>873.25</v>
      </c>
      <c r="I470" s="226"/>
      <c r="J470" s="227">
        <f>ROUND(I470*H470,2)</f>
        <v>0</v>
      </c>
      <c r="K470" s="223" t="s">
        <v>159</v>
      </c>
      <c r="L470" s="72"/>
      <c r="M470" s="228" t="s">
        <v>22</v>
      </c>
      <c r="N470" s="229" t="s">
        <v>44</v>
      </c>
      <c r="O470" s="47"/>
      <c r="P470" s="230">
        <f>O470*H470</f>
        <v>0</v>
      </c>
      <c r="Q470" s="230">
        <v>0.00331</v>
      </c>
      <c r="R470" s="230">
        <f>Q470*H470</f>
        <v>2.8904575</v>
      </c>
      <c r="S470" s="230">
        <v>0</v>
      </c>
      <c r="T470" s="231">
        <f>S470*H470</f>
        <v>0</v>
      </c>
      <c r="AR470" s="24" t="s">
        <v>160</v>
      </c>
      <c r="AT470" s="24" t="s">
        <v>155</v>
      </c>
      <c r="AU470" s="24" t="s">
        <v>82</v>
      </c>
      <c r="AY470" s="24" t="s">
        <v>153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24" t="s">
        <v>24</v>
      </c>
      <c r="BK470" s="232">
        <f>ROUND(I470*H470,2)</f>
        <v>0</v>
      </c>
      <c r="BL470" s="24" t="s">
        <v>160</v>
      </c>
      <c r="BM470" s="24" t="s">
        <v>2020</v>
      </c>
    </row>
    <row r="471" spans="2:51" s="11" customFormat="1" ht="13.5">
      <c r="B471" s="233"/>
      <c r="C471" s="234"/>
      <c r="D471" s="235" t="s">
        <v>162</v>
      </c>
      <c r="E471" s="236" t="s">
        <v>22</v>
      </c>
      <c r="F471" s="237" t="s">
        <v>1886</v>
      </c>
      <c r="G471" s="234"/>
      <c r="H471" s="236" t="s">
        <v>22</v>
      </c>
      <c r="I471" s="238"/>
      <c r="J471" s="234"/>
      <c r="K471" s="234"/>
      <c r="L471" s="239"/>
      <c r="M471" s="240"/>
      <c r="N471" s="241"/>
      <c r="O471" s="241"/>
      <c r="P471" s="241"/>
      <c r="Q471" s="241"/>
      <c r="R471" s="241"/>
      <c r="S471" s="241"/>
      <c r="T471" s="242"/>
      <c r="AT471" s="243" t="s">
        <v>162</v>
      </c>
      <c r="AU471" s="243" t="s">
        <v>82</v>
      </c>
      <c r="AV471" s="11" t="s">
        <v>24</v>
      </c>
      <c r="AW471" s="11" t="s">
        <v>37</v>
      </c>
      <c r="AX471" s="11" t="s">
        <v>73</v>
      </c>
      <c r="AY471" s="243" t="s">
        <v>153</v>
      </c>
    </row>
    <row r="472" spans="2:51" s="11" customFormat="1" ht="13.5">
      <c r="B472" s="233"/>
      <c r="C472" s="234"/>
      <c r="D472" s="235" t="s">
        <v>162</v>
      </c>
      <c r="E472" s="236" t="s">
        <v>22</v>
      </c>
      <c r="F472" s="237" t="s">
        <v>1130</v>
      </c>
      <c r="G472" s="234"/>
      <c r="H472" s="236" t="s">
        <v>22</v>
      </c>
      <c r="I472" s="238"/>
      <c r="J472" s="234"/>
      <c r="K472" s="234"/>
      <c r="L472" s="239"/>
      <c r="M472" s="240"/>
      <c r="N472" s="241"/>
      <c r="O472" s="241"/>
      <c r="P472" s="241"/>
      <c r="Q472" s="241"/>
      <c r="R472" s="241"/>
      <c r="S472" s="241"/>
      <c r="T472" s="242"/>
      <c r="AT472" s="243" t="s">
        <v>162</v>
      </c>
      <c r="AU472" s="243" t="s">
        <v>82</v>
      </c>
      <c r="AV472" s="11" t="s">
        <v>24</v>
      </c>
      <c r="AW472" s="11" t="s">
        <v>37</v>
      </c>
      <c r="AX472" s="11" t="s">
        <v>73</v>
      </c>
      <c r="AY472" s="243" t="s">
        <v>153</v>
      </c>
    </row>
    <row r="473" spans="2:51" s="12" customFormat="1" ht="13.5">
      <c r="B473" s="244"/>
      <c r="C473" s="245"/>
      <c r="D473" s="235" t="s">
        <v>162</v>
      </c>
      <c r="E473" s="246" t="s">
        <v>22</v>
      </c>
      <c r="F473" s="247" t="s">
        <v>1892</v>
      </c>
      <c r="G473" s="245"/>
      <c r="H473" s="248">
        <v>832.8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AT473" s="254" t="s">
        <v>162</v>
      </c>
      <c r="AU473" s="254" t="s">
        <v>82</v>
      </c>
      <c r="AV473" s="12" t="s">
        <v>82</v>
      </c>
      <c r="AW473" s="12" t="s">
        <v>37</v>
      </c>
      <c r="AX473" s="12" t="s">
        <v>73</v>
      </c>
      <c r="AY473" s="254" t="s">
        <v>153</v>
      </c>
    </row>
    <row r="474" spans="2:51" s="12" customFormat="1" ht="13.5">
      <c r="B474" s="244"/>
      <c r="C474" s="245"/>
      <c r="D474" s="235" t="s">
        <v>162</v>
      </c>
      <c r="E474" s="246" t="s">
        <v>22</v>
      </c>
      <c r="F474" s="247" t="s">
        <v>2021</v>
      </c>
      <c r="G474" s="245"/>
      <c r="H474" s="248">
        <v>40.45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AT474" s="254" t="s">
        <v>162</v>
      </c>
      <c r="AU474" s="254" t="s">
        <v>82</v>
      </c>
      <c r="AV474" s="12" t="s">
        <v>82</v>
      </c>
      <c r="AW474" s="12" t="s">
        <v>37</v>
      </c>
      <c r="AX474" s="12" t="s">
        <v>73</v>
      </c>
      <c r="AY474" s="254" t="s">
        <v>153</v>
      </c>
    </row>
    <row r="475" spans="2:51" s="13" customFormat="1" ht="13.5">
      <c r="B475" s="255"/>
      <c r="C475" s="256"/>
      <c r="D475" s="235" t="s">
        <v>162</v>
      </c>
      <c r="E475" s="257" t="s">
        <v>22</v>
      </c>
      <c r="F475" s="258" t="s">
        <v>172</v>
      </c>
      <c r="G475" s="256"/>
      <c r="H475" s="259">
        <v>873.25</v>
      </c>
      <c r="I475" s="260"/>
      <c r="J475" s="256"/>
      <c r="K475" s="256"/>
      <c r="L475" s="261"/>
      <c r="M475" s="262"/>
      <c r="N475" s="263"/>
      <c r="O475" s="263"/>
      <c r="P475" s="263"/>
      <c r="Q475" s="263"/>
      <c r="R475" s="263"/>
      <c r="S475" s="263"/>
      <c r="T475" s="264"/>
      <c r="AT475" s="265" t="s">
        <v>162</v>
      </c>
      <c r="AU475" s="265" t="s">
        <v>82</v>
      </c>
      <c r="AV475" s="13" t="s">
        <v>160</v>
      </c>
      <c r="AW475" s="13" t="s">
        <v>37</v>
      </c>
      <c r="AX475" s="13" t="s">
        <v>24</v>
      </c>
      <c r="AY475" s="265" t="s">
        <v>153</v>
      </c>
    </row>
    <row r="476" spans="2:65" s="1" customFormat="1" ht="16.5" customHeight="1">
      <c r="B476" s="46"/>
      <c r="C476" s="266" t="s">
        <v>510</v>
      </c>
      <c r="D476" s="266" t="s">
        <v>246</v>
      </c>
      <c r="E476" s="267" t="s">
        <v>1313</v>
      </c>
      <c r="F476" s="268" t="s">
        <v>1314</v>
      </c>
      <c r="G476" s="269" t="s">
        <v>158</v>
      </c>
      <c r="H476" s="270">
        <v>240.44</v>
      </c>
      <c r="I476" s="271"/>
      <c r="J476" s="272">
        <f>ROUND(I476*H476,2)</f>
        <v>0</v>
      </c>
      <c r="K476" s="268" t="s">
        <v>159</v>
      </c>
      <c r="L476" s="273"/>
      <c r="M476" s="274" t="s">
        <v>22</v>
      </c>
      <c r="N476" s="275" t="s">
        <v>44</v>
      </c>
      <c r="O476" s="47"/>
      <c r="P476" s="230">
        <f>O476*H476</f>
        <v>0</v>
      </c>
      <c r="Q476" s="230">
        <v>0.002</v>
      </c>
      <c r="R476" s="230">
        <f>Q476*H476</f>
        <v>0.48088000000000003</v>
      </c>
      <c r="S476" s="230">
        <v>0</v>
      </c>
      <c r="T476" s="231">
        <f>S476*H476</f>
        <v>0</v>
      </c>
      <c r="AR476" s="24" t="s">
        <v>199</v>
      </c>
      <c r="AT476" s="24" t="s">
        <v>246</v>
      </c>
      <c r="AU476" s="24" t="s">
        <v>82</v>
      </c>
      <c r="AY476" s="24" t="s">
        <v>153</v>
      </c>
      <c r="BE476" s="232">
        <f>IF(N476="základní",J476,0)</f>
        <v>0</v>
      </c>
      <c r="BF476" s="232">
        <f>IF(N476="snížená",J476,0)</f>
        <v>0</v>
      </c>
      <c r="BG476" s="232">
        <f>IF(N476="zákl. přenesená",J476,0)</f>
        <v>0</v>
      </c>
      <c r="BH476" s="232">
        <f>IF(N476="sníž. přenesená",J476,0)</f>
        <v>0</v>
      </c>
      <c r="BI476" s="232">
        <f>IF(N476="nulová",J476,0)</f>
        <v>0</v>
      </c>
      <c r="BJ476" s="24" t="s">
        <v>24</v>
      </c>
      <c r="BK476" s="232">
        <f>ROUND(I476*H476,2)</f>
        <v>0</v>
      </c>
      <c r="BL476" s="24" t="s">
        <v>160</v>
      </c>
      <c r="BM476" s="24" t="s">
        <v>2022</v>
      </c>
    </row>
    <row r="477" spans="2:51" s="12" customFormat="1" ht="13.5">
      <c r="B477" s="244"/>
      <c r="C477" s="245"/>
      <c r="D477" s="235" t="s">
        <v>162</v>
      </c>
      <c r="E477" s="246" t="s">
        <v>22</v>
      </c>
      <c r="F477" s="247" t="s">
        <v>2023</v>
      </c>
      <c r="G477" s="245"/>
      <c r="H477" s="248">
        <v>240.44</v>
      </c>
      <c r="I477" s="249"/>
      <c r="J477" s="245"/>
      <c r="K477" s="245"/>
      <c r="L477" s="250"/>
      <c r="M477" s="251"/>
      <c r="N477" s="252"/>
      <c r="O477" s="252"/>
      <c r="P477" s="252"/>
      <c r="Q477" s="252"/>
      <c r="R477" s="252"/>
      <c r="S477" s="252"/>
      <c r="T477" s="253"/>
      <c r="AT477" s="254" t="s">
        <v>162</v>
      </c>
      <c r="AU477" s="254" t="s">
        <v>82</v>
      </c>
      <c r="AV477" s="12" t="s">
        <v>82</v>
      </c>
      <c r="AW477" s="12" t="s">
        <v>37</v>
      </c>
      <c r="AX477" s="12" t="s">
        <v>24</v>
      </c>
      <c r="AY477" s="254" t="s">
        <v>153</v>
      </c>
    </row>
    <row r="478" spans="2:65" s="1" customFormat="1" ht="16.5" customHeight="1">
      <c r="B478" s="46"/>
      <c r="C478" s="221" t="s">
        <v>515</v>
      </c>
      <c r="D478" s="221" t="s">
        <v>155</v>
      </c>
      <c r="E478" s="222" t="s">
        <v>464</v>
      </c>
      <c r="F478" s="223" t="s">
        <v>465</v>
      </c>
      <c r="G478" s="224" t="s">
        <v>187</v>
      </c>
      <c r="H478" s="225">
        <v>319.5</v>
      </c>
      <c r="I478" s="226"/>
      <c r="J478" s="227">
        <f>ROUND(I478*H478,2)</f>
        <v>0</v>
      </c>
      <c r="K478" s="223" t="s">
        <v>466</v>
      </c>
      <c r="L478" s="72"/>
      <c r="M478" s="228" t="s">
        <v>22</v>
      </c>
      <c r="N478" s="229" t="s">
        <v>44</v>
      </c>
      <c r="O478" s="47"/>
      <c r="P478" s="230">
        <f>O478*H478</f>
        <v>0</v>
      </c>
      <c r="Q478" s="230">
        <v>6E-05</v>
      </c>
      <c r="R478" s="230">
        <f>Q478*H478</f>
        <v>0.01917</v>
      </c>
      <c r="S478" s="230">
        <v>0</v>
      </c>
      <c r="T478" s="231">
        <f>S478*H478</f>
        <v>0</v>
      </c>
      <c r="AR478" s="24" t="s">
        <v>160</v>
      </c>
      <c r="AT478" s="24" t="s">
        <v>155</v>
      </c>
      <c r="AU478" s="24" t="s">
        <v>82</v>
      </c>
      <c r="AY478" s="24" t="s">
        <v>153</v>
      </c>
      <c r="BE478" s="232">
        <f>IF(N478="základní",J478,0)</f>
        <v>0</v>
      </c>
      <c r="BF478" s="232">
        <f>IF(N478="snížená",J478,0)</f>
        <v>0</v>
      </c>
      <c r="BG478" s="232">
        <f>IF(N478="zákl. přenesená",J478,0)</f>
        <v>0</v>
      </c>
      <c r="BH478" s="232">
        <f>IF(N478="sníž. přenesená",J478,0)</f>
        <v>0</v>
      </c>
      <c r="BI478" s="232">
        <f>IF(N478="nulová",J478,0)</f>
        <v>0</v>
      </c>
      <c r="BJ478" s="24" t="s">
        <v>24</v>
      </c>
      <c r="BK478" s="232">
        <f>ROUND(I478*H478,2)</f>
        <v>0</v>
      </c>
      <c r="BL478" s="24" t="s">
        <v>160</v>
      </c>
      <c r="BM478" s="24" t="s">
        <v>2024</v>
      </c>
    </row>
    <row r="479" spans="2:51" s="11" customFormat="1" ht="13.5">
      <c r="B479" s="233"/>
      <c r="C479" s="234"/>
      <c r="D479" s="235" t="s">
        <v>162</v>
      </c>
      <c r="E479" s="236" t="s">
        <v>22</v>
      </c>
      <c r="F479" s="237" t="s">
        <v>2025</v>
      </c>
      <c r="G479" s="234"/>
      <c r="H479" s="236" t="s">
        <v>22</v>
      </c>
      <c r="I479" s="238"/>
      <c r="J479" s="234"/>
      <c r="K479" s="234"/>
      <c r="L479" s="239"/>
      <c r="M479" s="240"/>
      <c r="N479" s="241"/>
      <c r="O479" s="241"/>
      <c r="P479" s="241"/>
      <c r="Q479" s="241"/>
      <c r="R479" s="241"/>
      <c r="S479" s="241"/>
      <c r="T479" s="242"/>
      <c r="AT479" s="243" t="s">
        <v>162</v>
      </c>
      <c r="AU479" s="243" t="s">
        <v>82</v>
      </c>
      <c r="AV479" s="11" t="s">
        <v>24</v>
      </c>
      <c r="AW479" s="11" t="s">
        <v>37</v>
      </c>
      <c r="AX479" s="11" t="s">
        <v>73</v>
      </c>
      <c r="AY479" s="243" t="s">
        <v>153</v>
      </c>
    </row>
    <row r="480" spans="2:51" s="12" customFormat="1" ht="13.5">
      <c r="B480" s="244"/>
      <c r="C480" s="245"/>
      <c r="D480" s="235" t="s">
        <v>162</v>
      </c>
      <c r="E480" s="246" t="s">
        <v>22</v>
      </c>
      <c r="F480" s="247" t="s">
        <v>2026</v>
      </c>
      <c r="G480" s="245"/>
      <c r="H480" s="248">
        <v>319.5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AT480" s="254" t="s">
        <v>162</v>
      </c>
      <c r="AU480" s="254" t="s">
        <v>82</v>
      </c>
      <c r="AV480" s="12" t="s">
        <v>82</v>
      </c>
      <c r="AW480" s="12" t="s">
        <v>37</v>
      </c>
      <c r="AX480" s="12" t="s">
        <v>24</v>
      </c>
      <c r="AY480" s="254" t="s">
        <v>153</v>
      </c>
    </row>
    <row r="481" spans="2:65" s="1" customFormat="1" ht="16.5" customHeight="1">
      <c r="B481" s="46"/>
      <c r="C481" s="221" t="s">
        <v>519</v>
      </c>
      <c r="D481" s="221" t="s">
        <v>155</v>
      </c>
      <c r="E481" s="222" t="s">
        <v>475</v>
      </c>
      <c r="F481" s="223" t="s">
        <v>476</v>
      </c>
      <c r="G481" s="224" t="s">
        <v>187</v>
      </c>
      <c r="H481" s="225">
        <v>13170.5</v>
      </c>
      <c r="I481" s="226"/>
      <c r="J481" s="227">
        <f>ROUND(I481*H481,2)</f>
        <v>0</v>
      </c>
      <c r="K481" s="223" t="s">
        <v>159</v>
      </c>
      <c r="L481" s="72"/>
      <c r="M481" s="228" t="s">
        <v>22</v>
      </c>
      <c r="N481" s="229" t="s">
        <v>44</v>
      </c>
      <c r="O481" s="47"/>
      <c r="P481" s="230">
        <f>O481*H481</f>
        <v>0</v>
      </c>
      <c r="Q481" s="230">
        <v>0.00025</v>
      </c>
      <c r="R481" s="230">
        <f>Q481*H481</f>
        <v>3.292625</v>
      </c>
      <c r="S481" s="230">
        <v>0</v>
      </c>
      <c r="T481" s="231">
        <f>S481*H481</f>
        <v>0</v>
      </c>
      <c r="AR481" s="24" t="s">
        <v>160</v>
      </c>
      <c r="AT481" s="24" t="s">
        <v>155</v>
      </c>
      <c r="AU481" s="24" t="s">
        <v>82</v>
      </c>
      <c r="AY481" s="24" t="s">
        <v>153</v>
      </c>
      <c r="BE481" s="232">
        <f>IF(N481="základní",J481,0)</f>
        <v>0</v>
      </c>
      <c r="BF481" s="232">
        <f>IF(N481="snížená",J481,0)</f>
        <v>0</v>
      </c>
      <c r="BG481" s="232">
        <f>IF(N481="zákl. přenesená",J481,0)</f>
        <v>0</v>
      </c>
      <c r="BH481" s="232">
        <f>IF(N481="sníž. přenesená",J481,0)</f>
        <v>0</v>
      </c>
      <c r="BI481" s="232">
        <f>IF(N481="nulová",J481,0)</f>
        <v>0</v>
      </c>
      <c r="BJ481" s="24" t="s">
        <v>24</v>
      </c>
      <c r="BK481" s="232">
        <f>ROUND(I481*H481,2)</f>
        <v>0</v>
      </c>
      <c r="BL481" s="24" t="s">
        <v>160</v>
      </c>
      <c r="BM481" s="24" t="s">
        <v>2027</v>
      </c>
    </row>
    <row r="482" spans="2:51" s="11" customFormat="1" ht="13.5">
      <c r="B482" s="233"/>
      <c r="C482" s="234"/>
      <c r="D482" s="235" t="s">
        <v>162</v>
      </c>
      <c r="E482" s="236" t="s">
        <v>22</v>
      </c>
      <c r="F482" s="237" t="s">
        <v>1886</v>
      </c>
      <c r="G482" s="234"/>
      <c r="H482" s="236" t="s">
        <v>22</v>
      </c>
      <c r="I482" s="238"/>
      <c r="J482" s="234"/>
      <c r="K482" s="234"/>
      <c r="L482" s="239"/>
      <c r="M482" s="240"/>
      <c r="N482" s="241"/>
      <c r="O482" s="241"/>
      <c r="P482" s="241"/>
      <c r="Q482" s="241"/>
      <c r="R482" s="241"/>
      <c r="S482" s="241"/>
      <c r="T482" s="242"/>
      <c r="AT482" s="243" t="s">
        <v>162</v>
      </c>
      <c r="AU482" s="243" t="s">
        <v>82</v>
      </c>
      <c r="AV482" s="11" t="s">
        <v>24</v>
      </c>
      <c r="AW482" s="11" t="s">
        <v>37</v>
      </c>
      <c r="AX482" s="11" t="s">
        <v>73</v>
      </c>
      <c r="AY482" s="243" t="s">
        <v>153</v>
      </c>
    </row>
    <row r="483" spans="2:51" s="11" customFormat="1" ht="13.5">
      <c r="B483" s="233"/>
      <c r="C483" s="234"/>
      <c r="D483" s="235" t="s">
        <v>162</v>
      </c>
      <c r="E483" s="236" t="s">
        <v>22</v>
      </c>
      <c r="F483" s="237" t="s">
        <v>478</v>
      </c>
      <c r="G483" s="234"/>
      <c r="H483" s="236" t="s">
        <v>22</v>
      </c>
      <c r="I483" s="238"/>
      <c r="J483" s="234"/>
      <c r="K483" s="234"/>
      <c r="L483" s="239"/>
      <c r="M483" s="240"/>
      <c r="N483" s="241"/>
      <c r="O483" s="241"/>
      <c r="P483" s="241"/>
      <c r="Q483" s="241"/>
      <c r="R483" s="241"/>
      <c r="S483" s="241"/>
      <c r="T483" s="242"/>
      <c r="AT483" s="243" t="s">
        <v>162</v>
      </c>
      <c r="AU483" s="243" t="s">
        <v>82</v>
      </c>
      <c r="AV483" s="11" t="s">
        <v>24</v>
      </c>
      <c r="AW483" s="11" t="s">
        <v>37</v>
      </c>
      <c r="AX483" s="11" t="s">
        <v>73</v>
      </c>
      <c r="AY483" s="243" t="s">
        <v>153</v>
      </c>
    </row>
    <row r="484" spans="2:51" s="11" customFormat="1" ht="13.5">
      <c r="B484" s="233"/>
      <c r="C484" s="234"/>
      <c r="D484" s="235" t="s">
        <v>162</v>
      </c>
      <c r="E484" s="236" t="s">
        <v>22</v>
      </c>
      <c r="F484" s="237" t="s">
        <v>2028</v>
      </c>
      <c r="G484" s="234"/>
      <c r="H484" s="236" t="s">
        <v>22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162</v>
      </c>
      <c r="AU484" s="243" t="s">
        <v>82</v>
      </c>
      <c r="AV484" s="11" t="s">
        <v>24</v>
      </c>
      <c r="AW484" s="11" t="s">
        <v>37</v>
      </c>
      <c r="AX484" s="11" t="s">
        <v>73</v>
      </c>
      <c r="AY484" s="243" t="s">
        <v>153</v>
      </c>
    </row>
    <row r="485" spans="2:51" s="11" customFormat="1" ht="13.5">
      <c r="B485" s="233"/>
      <c r="C485" s="234"/>
      <c r="D485" s="235" t="s">
        <v>162</v>
      </c>
      <c r="E485" s="236" t="s">
        <v>22</v>
      </c>
      <c r="F485" s="237" t="s">
        <v>1203</v>
      </c>
      <c r="G485" s="234"/>
      <c r="H485" s="236" t="s">
        <v>22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162</v>
      </c>
      <c r="AU485" s="243" t="s">
        <v>82</v>
      </c>
      <c r="AV485" s="11" t="s">
        <v>24</v>
      </c>
      <c r="AW485" s="11" t="s">
        <v>37</v>
      </c>
      <c r="AX485" s="11" t="s">
        <v>73</v>
      </c>
      <c r="AY485" s="243" t="s">
        <v>153</v>
      </c>
    </row>
    <row r="486" spans="2:51" s="12" customFormat="1" ht="13.5">
      <c r="B486" s="244"/>
      <c r="C486" s="245"/>
      <c r="D486" s="235" t="s">
        <v>162</v>
      </c>
      <c r="E486" s="246" t="s">
        <v>22</v>
      </c>
      <c r="F486" s="247" t="s">
        <v>2029</v>
      </c>
      <c r="G486" s="245"/>
      <c r="H486" s="248">
        <v>728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AT486" s="254" t="s">
        <v>162</v>
      </c>
      <c r="AU486" s="254" t="s">
        <v>82</v>
      </c>
      <c r="AV486" s="12" t="s">
        <v>82</v>
      </c>
      <c r="AW486" s="12" t="s">
        <v>37</v>
      </c>
      <c r="AX486" s="12" t="s">
        <v>73</v>
      </c>
      <c r="AY486" s="254" t="s">
        <v>153</v>
      </c>
    </row>
    <row r="487" spans="2:51" s="11" customFormat="1" ht="13.5">
      <c r="B487" s="233"/>
      <c r="C487" s="234"/>
      <c r="D487" s="235" t="s">
        <v>162</v>
      </c>
      <c r="E487" s="236" t="s">
        <v>22</v>
      </c>
      <c r="F487" s="237" t="s">
        <v>1199</v>
      </c>
      <c r="G487" s="234"/>
      <c r="H487" s="236" t="s">
        <v>22</v>
      </c>
      <c r="I487" s="238"/>
      <c r="J487" s="234"/>
      <c r="K487" s="234"/>
      <c r="L487" s="239"/>
      <c r="M487" s="240"/>
      <c r="N487" s="241"/>
      <c r="O487" s="241"/>
      <c r="P487" s="241"/>
      <c r="Q487" s="241"/>
      <c r="R487" s="241"/>
      <c r="S487" s="241"/>
      <c r="T487" s="242"/>
      <c r="AT487" s="243" t="s">
        <v>162</v>
      </c>
      <c r="AU487" s="243" t="s">
        <v>82</v>
      </c>
      <c r="AV487" s="11" t="s">
        <v>24</v>
      </c>
      <c r="AW487" s="11" t="s">
        <v>37</v>
      </c>
      <c r="AX487" s="11" t="s">
        <v>73</v>
      </c>
      <c r="AY487" s="243" t="s">
        <v>153</v>
      </c>
    </row>
    <row r="488" spans="2:51" s="12" customFormat="1" ht="13.5">
      <c r="B488" s="244"/>
      <c r="C488" s="245"/>
      <c r="D488" s="235" t="s">
        <v>162</v>
      </c>
      <c r="E488" s="246" t="s">
        <v>22</v>
      </c>
      <c r="F488" s="247" t="s">
        <v>2030</v>
      </c>
      <c r="G488" s="245"/>
      <c r="H488" s="248">
        <v>578.9</v>
      </c>
      <c r="I488" s="249"/>
      <c r="J488" s="245"/>
      <c r="K488" s="245"/>
      <c r="L488" s="250"/>
      <c r="M488" s="251"/>
      <c r="N488" s="252"/>
      <c r="O488" s="252"/>
      <c r="P488" s="252"/>
      <c r="Q488" s="252"/>
      <c r="R488" s="252"/>
      <c r="S488" s="252"/>
      <c r="T488" s="253"/>
      <c r="AT488" s="254" t="s">
        <v>162</v>
      </c>
      <c r="AU488" s="254" t="s">
        <v>82</v>
      </c>
      <c r="AV488" s="12" t="s">
        <v>82</v>
      </c>
      <c r="AW488" s="12" t="s">
        <v>37</v>
      </c>
      <c r="AX488" s="12" t="s">
        <v>73</v>
      </c>
      <c r="AY488" s="254" t="s">
        <v>153</v>
      </c>
    </row>
    <row r="489" spans="2:51" s="12" customFormat="1" ht="13.5">
      <c r="B489" s="244"/>
      <c r="C489" s="245"/>
      <c r="D489" s="235" t="s">
        <v>162</v>
      </c>
      <c r="E489" s="246" t="s">
        <v>22</v>
      </c>
      <c r="F489" s="247" t="s">
        <v>2031</v>
      </c>
      <c r="G489" s="245"/>
      <c r="H489" s="248">
        <v>120</v>
      </c>
      <c r="I489" s="249"/>
      <c r="J489" s="245"/>
      <c r="K489" s="245"/>
      <c r="L489" s="250"/>
      <c r="M489" s="251"/>
      <c r="N489" s="252"/>
      <c r="O489" s="252"/>
      <c r="P489" s="252"/>
      <c r="Q489" s="252"/>
      <c r="R489" s="252"/>
      <c r="S489" s="252"/>
      <c r="T489" s="253"/>
      <c r="AT489" s="254" t="s">
        <v>162</v>
      </c>
      <c r="AU489" s="254" t="s">
        <v>82</v>
      </c>
      <c r="AV489" s="12" t="s">
        <v>82</v>
      </c>
      <c r="AW489" s="12" t="s">
        <v>37</v>
      </c>
      <c r="AX489" s="12" t="s">
        <v>73</v>
      </c>
      <c r="AY489" s="254" t="s">
        <v>153</v>
      </c>
    </row>
    <row r="490" spans="2:51" s="11" customFormat="1" ht="13.5">
      <c r="B490" s="233"/>
      <c r="C490" s="234"/>
      <c r="D490" s="235" t="s">
        <v>162</v>
      </c>
      <c r="E490" s="236" t="s">
        <v>22</v>
      </c>
      <c r="F490" s="237" t="s">
        <v>1996</v>
      </c>
      <c r="G490" s="234"/>
      <c r="H490" s="236" t="s">
        <v>22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AT490" s="243" t="s">
        <v>162</v>
      </c>
      <c r="AU490" s="243" t="s">
        <v>82</v>
      </c>
      <c r="AV490" s="11" t="s">
        <v>24</v>
      </c>
      <c r="AW490" s="11" t="s">
        <v>37</v>
      </c>
      <c r="AX490" s="11" t="s">
        <v>73</v>
      </c>
      <c r="AY490" s="243" t="s">
        <v>153</v>
      </c>
    </row>
    <row r="491" spans="2:51" s="12" customFormat="1" ht="13.5">
      <c r="B491" s="244"/>
      <c r="C491" s="245"/>
      <c r="D491" s="235" t="s">
        <v>162</v>
      </c>
      <c r="E491" s="246" t="s">
        <v>22</v>
      </c>
      <c r="F491" s="247" t="s">
        <v>2032</v>
      </c>
      <c r="G491" s="245"/>
      <c r="H491" s="248">
        <v>9</v>
      </c>
      <c r="I491" s="249"/>
      <c r="J491" s="245"/>
      <c r="K491" s="245"/>
      <c r="L491" s="250"/>
      <c r="M491" s="251"/>
      <c r="N491" s="252"/>
      <c r="O491" s="252"/>
      <c r="P491" s="252"/>
      <c r="Q491" s="252"/>
      <c r="R491" s="252"/>
      <c r="S491" s="252"/>
      <c r="T491" s="253"/>
      <c r="AT491" s="254" t="s">
        <v>162</v>
      </c>
      <c r="AU491" s="254" t="s">
        <v>82</v>
      </c>
      <c r="AV491" s="12" t="s">
        <v>82</v>
      </c>
      <c r="AW491" s="12" t="s">
        <v>37</v>
      </c>
      <c r="AX491" s="12" t="s">
        <v>73</v>
      </c>
      <c r="AY491" s="254" t="s">
        <v>153</v>
      </c>
    </row>
    <row r="492" spans="2:51" s="11" customFormat="1" ht="13.5">
      <c r="B492" s="233"/>
      <c r="C492" s="234"/>
      <c r="D492" s="235" t="s">
        <v>162</v>
      </c>
      <c r="E492" s="236" t="s">
        <v>22</v>
      </c>
      <c r="F492" s="237" t="s">
        <v>2033</v>
      </c>
      <c r="G492" s="234"/>
      <c r="H492" s="236" t="s">
        <v>22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AT492" s="243" t="s">
        <v>162</v>
      </c>
      <c r="AU492" s="243" t="s">
        <v>82</v>
      </c>
      <c r="AV492" s="11" t="s">
        <v>24</v>
      </c>
      <c r="AW492" s="11" t="s">
        <v>37</v>
      </c>
      <c r="AX492" s="11" t="s">
        <v>73</v>
      </c>
      <c r="AY492" s="243" t="s">
        <v>153</v>
      </c>
    </row>
    <row r="493" spans="2:51" s="12" customFormat="1" ht="13.5">
      <c r="B493" s="244"/>
      <c r="C493" s="245"/>
      <c r="D493" s="235" t="s">
        <v>162</v>
      </c>
      <c r="E493" s="246" t="s">
        <v>22</v>
      </c>
      <c r="F493" s="247" t="s">
        <v>2034</v>
      </c>
      <c r="G493" s="245"/>
      <c r="H493" s="248">
        <v>144.8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AT493" s="254" t="s">
        <v>162</v>
      </c>
      <c r="AU493" s="254" t="s">
        <v>82</v>
      </c>
      <c r="AV493" s="12" t="s">
        <v>82</v>
      </c>
      <c r="AW493" s="12" t="s">
        <v>37</v>
      </c>
      <c r="AX493" s="12" t="s">
        <v>73</v>
      </c>
      <c r="AY493" s="254" t="s">
        <v>153</v>
      </c>
    </row>
    <row r="494" spans="2:51" s="11" customFormat="1" ht="13.5">
      <c r="B494" s="233"/>
      <c r="C494" s="234"/>
      <c r="D494" s="235" t="s">
        <v>162</v>
      </c>
      <c r="E494" s="236" t="s">
        <v>22</v>
      </c>
      <c r="F494" s="237" t="s">
        <v>2035</v>
      </c>
      <c r="G494" s="234"/>
      <c r="H494" s="236" t="s">
        <v>22</v>
      </c>
      <c r="I494" s="238"/>
      <c r="J494" s="234"/>
      <c r="K494" s="234"/>
      <c r="L494" s="239"/>
      <c r="M494" s="240"/>
      <c r="N494" s="241"/>
      <c r="O494" s="241"/>
      <c r="P494" s="241"/>
      <c r="Q494" s="241"/>
      <c r="R494" s="241"/>
      <c r="S494" s="241"/>
      <c r="T494" s="242"/>
      <c r="AT494" s="243" t="s">
        <v>162</v>
      </c>
      <c r="AU494" s="243" t="s">
        <v>82</v>
      </c>
      <c r="AV494" s="11" t="s">
        <v>24</v>
      </c>
      <c r="AW494" s="11" t="s">
        <v>37</v>
      </c>
      <c r="AX494" s="11" t="s">
        <v>73</v>
      </c>
      <c r="AY494" s="243" t="s">
        <v>153</v>
      </c>
    </row>
    <row r="495" spans="2:51" s="12" customFormat="1" ht="13.5">
      <c r="B495" s="244"/>
      <c r="C495" s="245"/>
      <c r="D495" s="235" t="s">
        <v>162</v>
      </c>
      <c r="E495" s="246" t="s">
        <v>22</v>
      </c>
      <c r="F495" s="247" t="s">
        <v>2036</v>
      </c>
      <c r="G495" s="245"/>
      <c r="H495" s="248">
        <v>604</v>
      </c>
      <c r="I495" s="249"/>
      <c r="J495" s="245"/>
      <c r="K495" s="245"/>
      <c r="L495" s="250"/>
      <c r="M495" s="251"/>
      <c r="N495" s="252"/>
      <c r="O495" s="252"/>
      <c r="P495" s="252"/>
      <c r="Q495" s="252"/>
      <c r="R495" s="252"/>
      <c r="S495" s="252"/>
      <c r="T495" s="253"/>
      <c r="AT495" s="254" t="s">
        <v>162</v>
      </c>
      <c r="AU495" s="254" t="s">
        <v>82</v>
      </c>
      <c r="AV495" s="12" t="s">
        <v>82</v>
      </c>
      <c r="AW495" s="12" t="s">
        <v>37</v>
      </c>
      <c r="AX495" s="12" t="s">
        <v>73</v>
      </c>
      <c r="AY495" s="254" t="s">
        <v>153</v>
      </c>
    </row>
    <row r="496" spans="2:51" s="14" customFormat="1" ht="13.5">
      <c r="B496" s="278"/>
      <c r="C496" s="279"/>
      <c r="D496" s="235" t="s">
        <v>162</v>
      </c>
      <c r="E496" s="280" t="s">
        <v>22</v>
      </c>
      <c r="F496" s="281" t="s">
        <v>2037</v>
      </c>
      <c r="G496" s="279"/>
      <c r="H496" s="282">
        <v>2184.7</v>
      </c>
      <c r="I496" s="283"/>
      <c r="J496" s="279"/>
      <c r="K496" s="279"/>
      <c r="L496" s="284"/>
      <c r="M496" s="285"/>
      <c r="N496" s="286"/>
      <c r="O496" s="286"/>
      <c r="P496" s="286"/>
      <c r="Q496" s="286"/>
      <c r="R496" s="286"/>
      <c r="S496" s="286"/>
      <c r="T496" s="287"/>
      <c r="AT496" s="288" t="s">
        <v>162</v>
      </c>
      <c r="AU496" s="288" t="s">
        <v>82</v>
      </c>
      <c r="AV496" s="14" t="s">
        <v>173</v>
      </c>
      <c r="AW496" s="14" t="s">
        <v>37</v>
      </c>
      <c r="AX496" s="14" t="s">
        <v>73</v>
      </c>
      <c r="AY496" s="288" t="s">
        <v>153</v>
      </c>
    </row>
    <row r="497" spans="2:51" s="11" customFormat="1" ht="13.5">
      <c r="B497" s="233"/>
      <c r="C497" s="234"/>
      <c r="D497" s="235" t="s">
        <v>162</v>
      </c>
      <c r="E497" s="236" t="s">
        <v>22</v>
      </c>
      <c r="F497" s="237" t="s">
        <v>1888</v>
      </c>
      <c r="G497" s="234"/>
      <c r="H497" s="236" t="s">
        <v>22</v>
      </c>
      <c r="I497" s="238"/>
      <c r="J497" s="234"/>
      <c r="K497" s="234"/>
      <c r="L497" s="239"/>
      <c r="M497" s="240"/>
      <c r="N497" s="241"/>
      <c r="O497" s="241"/>
      <c r="P497" s="241"/>
      <c r="Q497" s="241"/>
      <c r="R497" s="241"/>
      <c r="S497" s="241"/>
      <c r="T497" s="242"/>
      <c r="AT497" s="243" t="s">
        <v>162</v>
      </c>
      <c r="AU497" s="243" t="s">
        <v>82</v>
      </c>
      <c r="AV497" s="11" t="s">
        <v>24</v>
      </c>
      <c r="AW497" s="11" t="s">
        <v>37</v>
      </c>
      <c r="AX497" s="11" t="s">
        <v>73</v>
      </c>
      <c r="AY497" s="243" t="s">
        <v>153</v>
      </c>
    </row>
    <row r="498" spans="2:51" s="12" customFormat="1" ht="13.5">
      <c r="B498" s="244"/>
      <c r="C498" s="245"/>
      <c r="D498" s="235" t="s">
        <v>162</v>
      </c>
      <c r="E498" s="246" t="s">
        <v>22</v>
      </c>
      <c r="F498" s="247" t="s">
        <v>1889</v>
      </c>
      <c r="G498" s="245"/>
      <c r="H498" s="248">
        <v>1198.8</v>
      </c>
      <c r="I498" s="249"/>
      <c r="J498" s="245"/>
      <c r="K498" s="245"/>
      <c r="L498" s="250"/>
      <c r="M498" s="251"/>
      <c r="N498" s="252"/>
      <c r="O498" s="252"/>
      <c r="P498" s="252"/>
      <c r="Q498" s="252"/>
      <c r="R498" s="252"/>
      <c r="S498" s="252"/>
      <c r="T498" s="253"/>
      <c r="AT498" s="254" t="s">
        <v>162</v>
      </c>
      <c r="AU498" s="254" t="s">
        <v>82</v>
      </c>
      <c r="AV498" s="12" t="s">
        <v>82</v>
      </c>
      <c r="AW498" s="12" t="s">
        <v>37</v>
      </c>
      <c r="AX498" s="12" t="s">
        <v>73</v>
      </c>
      <c r="AY498" s="254" t="s">
        <v>153</v>
      </c>
    </row>
    <row r="499" spans="2:51" s="12" customFormat="1" ht="13.5">
      <c r="B499" s="244"/>
      <c r="C499" s="245"/>
      <c r="D499" s="235" t="s">
        <v>162</v>
      </c>
      <c r="E499" s="246" t="s">
        <v>22</v>
      </c>
      <c r="F499" s="247" t="s">
        <v>1890</v>
      </c>
      <c r="G499" s="245"/>
      <c r="H499" s="248">
        <v>1220.2</v>
      </c>
      <c r="I499" s="249"/>
      <c r="J499" s="245"/>
      <c r="K499" s="245"/>
      <c r="L499" s="250"/>
      <c r="M499" s="251"/>
      <c r="N499" s="252"/>
      <c r="O499" s="252"/>
      <c r="P499" s="252"/>
      <c r="Q499" s="252"/>
      <c r="R499" s="252"/>
      <c r="S499" s="252"/>
      <c r="T499" s="253"/>
      <c r="AT499" s="254" t="s">
        <v>162</v>
      </c>
      <c r="AU499" s="254" t="s">
        <v>82</v>
      </c>
      <c r="AV499" s="12" t="s">
        <v>82</v>
      </c>
      <c r="AW499" s="12" t="s">
        <v>37</v>
      </c>
      <c r="AX499" s="12" t="s">
        <v>73</v>
      </c>
      <c r="AY499" s="254" t="s">
        <v>153</v>
      </c>
    </row>
    <row r="500" spans="2:51" s="12" customFormat="1" ht="13.5">
      <c r="B500" s="244"/>
      <c r="C500" s="245"/>
      <c r="D500" s="235" t="s">
        <v>162</v>
      </c>
      <c r="E500" s="246" t="s">
        <v>22</v>
      </c>
      <c r="F500" s="247" t="s">
        <v>1891</v>
      </c>
      <c r="G500" s="245"/>
      <c r="H500" s="248">
        <v>74.2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AT500" s="254" t="s">
        <v>162</v>
      </c>
      <c r="AU500" s="254" t="s">
        <v>82</v>
      </c>
      <c r="AV500" s="12" t="s">
        <v>82</v>
      </c>
      <c r="AW500" s="12" t="s">
        <v>37</v>
      </c>
      <c r="AX500" s="12" t="s">
        <v>73</v>
      </c>
      <c r="AY500" s="254" t="s">
        <v>153</v>
      </c>
    </row>
    <row r="501" spans="2:51" s="14" customFormat="1" ht="13.5">
      <c r="B501" s="278"/>
      <c r="C501" s="279"/>
      <c r="D501" s="235" t="s">
        <v>162</v>
      </c>
      <c r="E501" s="280" t="s">
        <v>22</v>
      </c>
      <c r="F501" s="281" t="s">
        <v>2038</v>
      </c>
      <c r="G501" s="279"/>
      <c r="H501" s="282">
        <v>2493.2</v>
      </c>
      <c r="I501" s="283"/>
      <c r="J501" s="279"/>
      <c r="K501" s="279"/>
      <c r="L501" s="284"/>
      <c r="M501" s="285"/>
      <c r="N501" s="286"/>
      <c r="O501" s="286"/>
      <c r="P501" s="286"/>
      <c r="Q501" s="286"/>
      <c r="R501" s="286"/>
      <c r="S501" s="286"/>
      <c r="T501" s="287"/>
      <c r="AT501" s="288" t="s">
        <v>162</v>
      </c>
      <c r="AU501" s="288" t="s">
        <v>82</v>
      </c>
      <c r="AV501" s="14" t="s">
        <v>173</v>
      </c>
      <c r="AW501" s="14" t="s">
        <v>37</v>
      </c>
      <c r="AX501" s="14" t="s">
        <v>73</v>
      </c>
      <c r="AY501" s="288" t="s">
        <v>153</v>
      </c>
    </row>
    <row r="502" spans="2:51" s="11" customFormat="1" ht="13.5">
      <c r="B502" s="233"/>
      <c r="C502" s="234"/>
      <c r="D502" s="235" t="s">
        <v>162</v>
      </c>
      <c r="E502" s="236" t="s">
        <v>22</v>
      </c>
      <c r="F502" s="237" t="s">
        <v>480</v>
      </c>
      <c r="G502" s="234"/>
      <c r="H502" s="236" t="s">
        <v>22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162</v>
      </c>
      <c r="AU502" s="243" t="s">
        <v>82</v>
      </c>
      <c r="AV502" s="11" t="s">
        <v>24</v>
      </c>
      <c r="AW502" s="11" t="s">
        <v>37</v>
      </c>
      <c r="AX502" s="11" t="s">
        <v>73</v>
      </c>
      <c r="AY502" s="243" t="s">
        <v>153</v>
      </c>
    </row>
    <row r="503" spans="2:51" s="12" customFormat="1" ht="13.5">
      <c r="B503" s="244"/>
      <c r="C503" s="245"/>
      <c r="D503" s="235" t="s">
        <v>162</v>
      </c>
      <c r="E503" s="246" t="s">
        <v>22</v>
      </c>
      <c r="F503" s="247" t="s">
        <v>1892</v>
      </c>
      <c r="G503" s="245"/>
      <c r="H503" s="248">
        <v>832.8</v>
      </c>
      <c r="I503" s="249"/>
      <c r="J503" s="245"/>
      <c r="K503" s="245"/>
      <c r="L503" s="250"/>
      <c r="M503" s="251"/>
      <c r="N503" s="252"/>
      <c r="O503" s="252"/>
      <c r="P503" s="252"/>
      <c r="Q503" s="252"/>
      <c r="R503" s="252"/>
      <c r="S503" s="252"/>
      <c r="T503" s="253"/>
      <c r="AT503" s="254" t="s">
        <v>162</v>
      </c>
      <c r="AU503" s="254" t="s">
        <v>82</v>
      </c>
      <c r="AV503" s="12" t="s">
        <v>82</v>
      </c>
      <c r="AW503" s="12" t="s">
        <v>37</v>
      </c>
      <c r="AX503" s="12" t="s">
        <v>73</v>
      </c>
      <c r="AY503" s="254" t="s">
        <v>153</v>
      </c>
    </row>
    <row r="504" spans="2:51" s="12" customFormat="1" ht="13.5">
      <c r="B504" s="244"/>
      <c r="C504" s="245"/>
      <c r="D504" s="235" t="s">
        <v>162</v>
      </c>
      <c r="E504" s="246" t="s">
        <v>22</v>
      </c>
      <c r="F504" s="247" t="s">
        <v>1893</v>
      </c>
      <c r="G504" s="245"/>
      <c r="H504" s="248">
        <v>53.65</v>
      </c>
      <c r="I504" s="249"/>
      <c r="J504" s="245"/>
      <c r="K504" s="245"/>
      <c r="L504" s="250"/>
      <c r="M504" s="251"/>
      <c r="N504" s="252"/>
      <c r="O504" s="252"/>
      <c r="P504" s="252"/>
      <c r="Q504" s="252"/>
      <c r="R504" s="252"/>
      <c r="S504" s="252"/>
      <c r="T504" s="253"/>
      <c r="AT504" s="254" t="s">
        <v>162</v>
      </c>
      <c r="AU504" s="254" t="s">
        <v>82</v>
      </c>
      <c r="AV504" s="12" t="s">
        <v>82</v>
      </c>
      <c r="AW504" s="12" t="s">
        <v>37</v>
      </c>
      <c r="AX504" s="12" t="s">
        <v>73</v>
      </c>
      <c r="AY504" s="254" t="s">
        <v>153</v>
      </c>
    </row>
    <row r="505" spans="2:51" s="14" customFormat="1" ht="13.5">
      <c r="B505" s="278"/>
      <c r="C505" s="279"/>
      <c r="D505" s="235" t="s">
        <v>162</v>
      </c>
      <c r="E505" s="280" t="s">
        <v>22</v>
      </c>
      <c r="F505" s="281" t="s">
        <v>2039</v>
      </c>
      <c r="G505" s="279"/>
      <c r="H505" s="282">
        <v>886.45</v>
      </c>
      <c r="I505" s="283"/>
      <c r="J505" s="279"/>
      <c r="K505" s="279"/>
      <c r="L505" s="284"/>
      <c r="M505" s="285"/>
      <c r="N505" s="286"/>
      <c r="O505" s="286"/>
      <c r="P505" s="286"/>
      <c r="Q505" s="286"/>
      <c r="R505" s="286"/>
      <c r="S505" s="286"/>
      <c r="T505" s="287"/>
      <c r="AT505" s="288" t="s">
        <v>162</v>
      </c>
      <c r="AU505" s="288" t="s">
        <v>82</v>
      </c>
      <c r="AV505" s="14" t="s">
        <v>173</v>
      </c>
      <c r="AW505" s="14" t="s">
        <v>37</v>
      </c>
      <c r="AX505" s="14" t="s">
        <v>73</v>
      </c>
      <c r="AY505" s="288" t="s">
        <v>153</v>
      </c>
    </row>
    <row r="506" spans="2:51" s="11" customFormat="1" ht="13.5">
      <c r="B506" s="233"/>
      <c r="C506" s="234"/>
      <c r="D506" s="235" t="s">
        <v>162</v>
      </c>
      <c r="E506" s="236" t="s">
        <v>22</v>
      </c>
      <c r="F506" s="237" t="s">
        <v>450</v>
      </c>
      <c r="G506" s="234"/>
      <c r="H506" s="236" t="s">
        <v>22</v>
      </c>
      <c r="I506" s="238"/>
      <c r="J506" s="234"/>
      <c r="K506" s="234"/>
      <c r="L506" s="239"/>
      <c r="M506" s="240"/>
      <c r="N506" s="241"/>
      <c r="O506" s="241"/>
      <c r="P506" s="241"/>
      <c r="Q506" s="241"/>
      <c r="R506" s="241"/>
      <c r="S506" s="241"/>
      <c r="T506" s="242"/>
      <c r="AT506" s="243" t="s">
        <v>162</v>
      </c>
      <c r="AU506" s="243" t="s">
        <v>82</v>
      </c>
      <c r="AV506" s="11" t="s">
        <v>24</v>
      </c>
      <c r="AW506" s="11" t="s">
        <v>37</v>
      </c>
      <c r="AX506" s="11" t="s">
        <v>73</v>
      </c>
      <c r="AY506" s="243" t="s">
        <v>153</v>
      </c>
    </row>
    <row r="507" spans="2:51" s="12" customFormat="1" ht="13.5">
      <c r="B507" s="244"/>
      <c r="C507" s="245"/>
      <c r="D507" s="235" t="s">
        <v>162</v>
      </c>
      <c r="E507" s="246" t="s">
        <v>22</v>
      </c>
      <c r="F507" s="247" t="s">
        <v>2040</v>
      </c>
      <c r="G507" s="245"/>
      <c r="H507" s="248">
        <v>873.25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AT507" s="254" t="s">
        <v>162</v>
      </c>
      <c r="AU507" s="254" t="s">
        <v>82</v>
      </c>
      <c r="AV507" s="12" t="s">
        <v>82</v>
      </c>
      <c r="AW507" s="12" t="s">
        <v>37</v>
      </c>
      <c r="AX507" s="12" t="s">
        <v>73</v>
      </c>
      <c r="AY507" s="254" t="s">
        <v>153</v>
      </c>
    </row>
    <row r="508" spans="2:51" s="11" customFormat="1" ht="13.5">
      <c r="B508" s="233"/>
      <c r="C508" s="234"/>
      <c r="D508" s="235" t="s">
        <v>162</v>
      </c>
      <c r="E508" s="236" t="s">
        <v>22</v>
      </c>
      <c r="F508" s="237" t="s">
        <v>484</v>
      </c>
      <c r="G508" s="234"/>
      <c r="H508" s="236" t="s">
        <v>22</v>
      </c>
      <c r="I508" s="238"/>
      <c r="J508" s="234"/>
      <c r="K508" s="234"/>
      <c r="L508" s="239"/>
      <c r="M508" s="240"/>
      <c r="N508" s="241"/>
      <c r="O508" s="241"/>
      <c r="P508" s="241"/>
      <c r="Q508" s="241"/>
      <c r="R508" s="241"/>
      <c r="S508" s="241"/>
      <c r="T508" s="242"/>
      <c r="AT508" s="243" t="s">
        <v>162</v>
      </c>
      <c r="AU508" s="243" t="s">
        <v>82</v>
      </c>
      <c r="AV508" s="11" t="s">
        <v>24</v>
      </c>
      <c r="AW508" s="11" t="s">
        <v>37</v>
      </c>
      <c r="AX508" s="11" t="s">
        <v>73</v>
      </c>
      <c r="AY508" s="243" t="s">
        <v>153</v>
      </c>
    </row>
    <row r="509" spans="2:51" s="12" customFormat="1" ht="13.5">
      <c r="B509" s="244"/>
      <c r="C509" s="245"/>
      <c r="D509" s="235" t="s">
        <v>162</v>
      </c>
      <c r="E509" s="246" t="s">
        <v>22</v>
      </c>
      <c r="F509" s="247" t="s">
        <v>2041</v>
      </c>
      <c r="G509" s="245"/>
      <c r="H509" s="248">
        <v>6732.9</v>
      </c>
      <c r="I509" s="249"/>
      <c r="J509" s="245"/>
      <c r="K509" s="245"/>
      <c r="L509" s="250"/>
      <c r="M509" s="251"/>
      <c r="N509" s="252"/>
      <c r="O509" s="252"/>
      <c r="P509" s="252"/>
      <c r="Q509" s="252"/>
      <c r="R509" s="252"/>
      <c r="S509" s="252"/>
      <c r="T509" s="253"/>
      <c r="AT509" s="254" t="s">
        <v>162</v>
      </c>
      <c r="AU509" s="254" t="s">
        <v>82</v>
      </c>
      <c r="AV509" s="12" t="s">
        <v>82</v>
      </c>
      <c r="AW509" s="12" t="s">
        <v>37</v>
      </c>
      <c r="AX509" s="12" t="s">
        <v>73</v>
      </c>
      <c r="AY509" s="254" t="s">
        <v>153</v>
      </c>
    </row>
    <row r="510" spans="2:51" s="13" customFormat="1" ht="13.5">
      <c r="B510" s="255"/>
      <c r="C510" s="256"/>
      <c r="D510" s="235" t="s">
        <v>162</v>
      </c>
      <c r="E510" s="257" t="s">
        <v>22</v>
      </c>
      <c r="F510" s="258" t="s">
        <v>172</v>
      </c>
      <c r="G510" s="256"/>
      <c r="H510" s="259">
        <v>13170.5</v>
      </c>
      <c r="I510" s="260"/>
      <c r="J510" s="256"/>
      <c r="K510" s="256"/>
      <c r="L510" s="261"/>
      <c r="M510" s="262"/>
      <c r="N510" s="263"/>
      <c r="O510" s="263"/>
      <c r="P510" s="263"/>
      <c r="Q510" s="263"/>
      <c r="R510" s="263"/>
      <c r="S510" s="263"/>
      <c r="T510" s="264"/>
      <c r="AT510" s="265" t="s">
        <v>162</v>
      </c>
      <c r="AU510" s="265" t="s">
        <v>82</v>
      </c>
      <c r="AV510" s="13" t="s">
        <v>160</v>
      </c>
      <c r="AW510" s="13" t="s">
        <v>37</v>
      </c>
      <c r="AX510" s="13" t="s">
        <v>24</v>
      </c>
      <c r="AY510" s="265" t="s">
        <v>153</v>
      </c>
    </row>
    <row r="511" spans="2:65" s="1" customFormat="1" ht="16.5" customHeight="1">
      <c r="B511" s="46"/>
      <c r="C511" s="266" t="s">
        <v>525</v>
      </c>
      <c r="D511" s="266" t="s">
        <v>246</v>
      </c>
      <c r="E511" s="267" t="s">
        <v>2042</v>
      </c>
      <c r="F511" s="268" t="s">
        <v>2043</v>
      </c>
      <c r="G511" s="269" t="s">
        <v>187</v>
      </c>
      <c r="H511" s="270">
        <v>351.45</v>
      </c>
      <c r="I511" s="271"/>
      <c r="J511" s="272">
        <f>ROUND(I511*H511,2)</f>
        <v>0</v>
      </c>
      <c r="K511" s="268" t="s">
        <v>159</v>
      </c>
      <c r="L511" s="273"/>
      <c r="M511" s="274" t="s">
        <v>22</v>
      </c>
      <c r="N511" s="275" t="s">
        <v>44</v>
      </c>
      <c r="O511" s="47"/>
      <c r="P511" s="230">
        <f>O511*H511</f>
        <v>0</v>
      </c>
      <c r="Q511" s="230">
        <v>0.00056</v>
      </c>
      <c r="R511" s="230">
        <f>Q511*H511</f>
        <v>0.196812</v>
      </c>
      <c r="S511" s="230">
        <v>0</v>
      </c>
      <c r="T511" s="231">
        <f>S511*H511</f>
        <v>0</v>
      </c>
      <c r="AR511" s="24" t="s">
        <v>199</v>
      </c>
      <c r="AT511" s="24" t="s">
        <v>246</v>
      </c>
      <c r="AU511" s="24" t="s">
        <v>82</v>
      </c>
      <c r="AY511" s="24" t="s">
        <v>153</v>
      </c>
      <c r="BE511" s="232">
        <f>IF(N511="základní",J511,0)</f>
        <v>0</v>
      </c>
      <c r="BF511" s="232">
        <f>IF(N511="snížená",J511,0)</f>
        <v>0</v>
      </c>
      <c r="BG511" s="232">
        <f>IF(N511="zákl. přenesená",J511,0)</f>
        <v>0</v>
      </c>
      <c r="BH511" s="232">
        <f>IF(N511="sníž. přenesená",J511,0)</f>
        <v>0</v>
      </c>
      <c r="BI511" s="232">
        <f>IF(N511="nulová",J511,0)</f>
        <v>0</v>
      </c>
      <c r="BJ511" s="24" t="s">
        <v>24</v>
      </c>
      <c r="BK511" s="232">
        <f>ROUND(I511*H511,2)</f>
        <v>0</v>
      </c>
      <c r="BL511" s="24" t="s">
        <v>160</v>
      </c>
      <c r="BM511" s="24" t="s">
        <v>2044</v>
      </c>
    </row>
    <row r="512" spans="2:51" s="12" customFormat="1" ht="13.5">
      <c r="B512" s="244"/>
      <c r="C512" s="245"/>
      <c r="D512" s="235" t="s">
        <v>162</v>
      </c>
      <c r="E512" s="246" t="s">
        <v>22</v>
      </c>
      <c r="F512" s="247" t="s">
        <v>2045</v>
      </c>
      <c r="G512" s="245"/>
      <c r="H512" s="248">
        <v>351.45</v>
      </c>
      <c r="I512" s="249"/>
      <c r="J512" s="245"/>
      <c r="K512" s="245"/>
      <c r="L512" s="250"/>
      <c r="M512" s="251"/>
      <c r="N512" s="252"/>
      <c r="O512" s="252"/>
      <c r="P512" s="252"/>
      <c r="Q512" s="252"/>
      <c r="R512" s="252"/>
      <c r="S512" s="252"/>
      <c r="T512" s="253"/>
      <c r="AT512" s="254" t="s">
        <v>162</v>
      </c>
      <c r="AU512" s="254" t="s">
        <v>82</v>
      </c>
      <c r="AV512" s="12" t="s">
        <v>82</v>
      </c>
      <c r="AW512" s="12" t="s">
        <v>37</v>
      </c>
      <c r="AX512" s="12" t="s">
        <v>24</v>
      </c>
      <c r="AY512" s="254" t="s">
        <v>153</v>
      </c>
    </row>
    <row r="513" spans="2:65" s="1" customFormat="1" ht="16.5" customHeight="1">
      <c r="B513" s="46"/>
      <c r="C513" s="266" t="s">
        <v>531</v>
      </c>
      <c r="D513" s="266" t="s">
        <v>246</v>
      </c>
      <c r="E513" s="267" t="s">
        <v>487</v>
      </c>
      <c r="F513" s="268" t="s">
        <v>1338</v>
      </c>
      <c r="G513" s="269" t="s">
        <v>187</v>
      </c>
      <c r="H513" s="270">
        <v>4481.29</v>
      </c>
      <c r="I513" s="271"/>
      <c r="J513" s="272">
        <f>ROUND(I513*H513,2)</f>
        <v>0</v>
      </c>
      <c r="K513" s="268" t="s">
        <v>159</v>
      </c>
      <c r="L513" s="273"/>
      <c r="M513" s="274" t="s">
        <v>22</v>
      </c>
      <c r="N513" s="275" t="s">
        <v>44</v>
      </c>
      <c r="O513" s="47"/>
      <c r="P513" s="230">
        <f>O513*H513</f>
        <v>0</v>
      </c>
      <c r="Q513" s="230">
        <v>3E-05</v>
      </c>
      <c r="R513" s="230">
        <f>Q513*H513</f>
        <v>0.1344387</v>
      </c>
      <c r="S513" s="230">
        <v>0</v>
      </c>
      <c r="T513" s="231">
        <f>S513*H513</f>
        <v>0</v>
      </c>
      <c r="AR513" s="24" t="s">
        <v>199</v>
      </c>
      <c r="AT513" s="24" t="s">
        <v>246</v>
      </c>
      <c r="AU513" s="24" t="s">
        <v>82</v>
      </c>
      <c r="AY513" s="24" t="s">
        <v>153</v>
      </c>
      <c r="BE513" s="232">
        <f>IF(N513="základní",J513,0)</f>
        <v>0</v>
      </c>
      <c r="BF513" s="232">
        <f>IF(N513="snížená",J513,0)</f>
        <v>0</v>
      </c>
      <c r="BG513" s="232">
        <f>IF(N513="zákl. přenesená",J513,0)</f>
        <v>0</v>
      </c>
      <c r="BH513" s="232">
        <f>IF(N513="sníž. přenesená",J513,0)</f>
        <v>0</v>
      </c>
      <c r="BI513" s="232">
        <f>IF(N513="nulová",J513,0)</f>
        <v>0</v>
      </c>
      <c r="BJ513" s="24" t="s">
        <v>24</v>
      </c>
      <c r="BK513" s="232">
        <f>ROUND(I513*H513,2)</f>
        <v>0</v>
      </c>
      <c r="BL513" s="24" t="s">
        <v>160</v>
      </c>
      <c r="BM513" s="24" t="s">
        <v>2046</v>
      </c>
    </row>
    <row r="514" spans="2:51" s="12" customFormat="1" ht="13.5">
      <c r="B514" s="244"/>
      <c r="C514" s="245"/>
      <c r="D514" s="235" t="s">
        <v>162</v>
      </c>
      <c r="E514" s="246" t="s">
        <v>22</v>
      </c>
      <c r="F514" s="247" t="s">
        <v>2047</v>
      </c>
      <c r="G514" s="245"/>
      <c r="H514" s="248">
        <v>4481.29</v>
      </c>
      <c r="I514" s="249"/>
      <c r="J514" s="245"/>
      <c r="K514" s="245"/>
      <c r="L514" s="250"/>
      <c r="M514" s="251"/>
      <c r="N514" s="252"/>
      <c r="O514" s="252"/>
      <c r="P514" s="252"/>
      <c r="Q514" s="252"/>
      <c r="R514" s="252"/>
      <c r="S514" s="252"/>
      <c r="T514" s="253"/>
      <c r="AT514" s="254" t="s">
        <v>162</v>
      </c>
      <c r="AU514" s="254" t="s">
        <v>82</v>
      </c>
      <c r="AV514" s="12" t="s">
        <v>82</v>
      </c>
      <c r="AW514" s="12" t="s">
        <v>37</v>
      </c>
      <c r="AX514" s="12" t="s">
        <v>24</v>
      </c>
      <c r="AY514" s="254" t="s">
        <v>153</v>
      </c>
    </row>
    <row r="515" spans="2:65" s="1" customFormat="1" ht="16.5" customHeight="1">
      <c r="B515" s="46"/>
      <c r="C515" s="266" t="s">
        <v>535</v>
      </c>
      <c r="D515" s="266" t="s">
        <v>246</v>
      </c>
      <c r="E515" s="267" t="s">
        <v>491</v>
      </c>
      <c r="F515" s="268" t="s">
        <v>492</v>
      </c>
      <c r="G515" s="269" t="s">
        <v>187</v>
      </c>
      <c r="H515" s="270">
        <v>960.575</v>
      </c>
      <c r="I515" s="271"/>
      <c r="J515" s="272">
        <f>ROUND(I515*H515,2)</f>
        <v>0</v>
      </c>
      <c r="K515" s="268" t="s">
        <v>22</v>
      </c>
      <c r="L515" s="273"/>
      <c r="M515" s="274" t="s">
        <v>22</v>
      </c>
      <c r="N515" s="275" t="s">
        <v>44</v>
      </c>
      <c r="O515" s="47"/>
      <c r="P515" s="230">
        <f>O515*H515</f>
        <v>0</v>
      </c>
      <c r="Q515" s="230">
        <v>0.0002</v>
      </c>
      <c r="R515" s="230">
        <f>Q515*H515</f>
        <v>0.192115</v>
      </c>
      <c r="S515" s="230">
        <v>0</v>
      </c>
      <c r="T515" s="231">
        <f>S515*H515</f>
        <v>0</v>
      </c>
      <c r="AR515" s="24" t="s">
        <v>199</v>
      </c>
      <c r="AT515" s="24" t="s">
        <v>246</v>
      </c>
      <c r="AU515" s="24" t="s">
        <v>82</v>
      </c>
      <c r="AY515" s="24" t="s">
        <v>153</v>
      </c>
      <c r="BE515" s="232">
        <f>IF(N515="základní",J515,0)</f>
        <v>0</v>
      </c>
      <c r="BF515" s="232">
        <f>IF(N515="snížená",J515,0)</f>
        <v>0</v>
      </c>
      <c r="BG515" s="232">
        <f>IF(N515="zákl. přenesená",J515,0)</f>
        <v>0</v>
      </c>
      <c r="BH515" s="232">
        <f>IF(N515="sníž. přenesená",J515,0)</f>
        <v>0</v>
      </c>
      <c r="BI515" s="232">
        <f>IF(N515="nulová",J515,0)</f>
        <v>0</v>
      </c>
      <c r="BJ515" s="24" t="s">
        <v>24</v>
      </c>
      <c r="BK515" s="232">
        <f>ROUND(I515*H515,2)</f>
        <v>0</v>
      </c>
      <c r="BL515" s="24" t="s">
        <v>160</v>
      </c>
      <c r="BM515" s="24" t="s">
        <v>2048</v>
      </c>
    </row>
    <row r="516" spans="2:51" s="12" customFormat="1" ht="13.5">
      <c r="B516" s="244"/>
      <c r="C516" s="245"/>
      <c r="D516" s="235" t="s">
        <v>162</v>
      </c>
      <c r="E516" s="246" t="s">
        <v>22</v>
      </c>
      <c r="F516" s="247" t="s">
        <v>2049</v>
      </c>
      <c r="G516" s="245"/>
      <c r="H516" s="248">
        <v>960.575</v>
      </c>
      <c r="I516" s="249"/>
      <c r="J516" s="245"/>
      <c r="K516" s="245"/>
      <c r="L516" s="250"/>
      <c r="M516" s="251"/>
      <c r="N516" s="252"/>
      <c r="O516" s="252"/>
      <c r="P516" s="252"/>
      <c r="Q516" s="252"/>
      <c r="R516" s="252"/>
      <c r="S516" s="252"/>
      <c r="T516" s="253"/>
      <c r="AT516" s="254" t="s">
        <v>162</v>
      </c>
      <c r="AU516" s="254" t="s">
        <v>82</v>
      </c>
      <c r="AV516" s="12" t="s">
        <v>82</v>
      </c>
      <c r="AW516" s="12" t="s">
        <v>37</v>
      </c>
      <c r="AX516" s="12" t="s">
        <v>24</v>
      </c>
      <c r="AY516" s="254" t="s">
        <v>153</v>
      </c>
    </row>
    <row r="517" spans="2:65" s="1" customFormat="1" ht="16.5" customHeight="1">
      <c r="B517" s="46"/>
      <c r="C517" s="266" t="s">
        <v>540</v>
      </c>
      <c r="D517" s="266" t="s">
        <v>246</v>
      </c>
      <c r="E517" s="267" t="s">
        <v>495</v>
      </c>
      <c r="F517" s="268" t="s">
        <v>496</v>
      </c>
      <c r="G517" s="269" t="s">
        <v>187</v>
      </c>
      <c r="H517" s="270">
        <v>1639.495</v>
      </c>
      <c r="I517" s="271"/>
      <c r="J517" s="272">
        <f>ROUND(I517*H517,2)</f>
        <v>0</v>
      </c>
      <c r="K517" s="268" t="s">
        <v>159</v>
      </c>
      <c r="L517" s="273"/>
      <c r="M517" s="274" t="s">
        <v>22</v>
      </c>
      <c r="N517" s="275" t="s">
        <v>44</v>
      </c>
      <c r="O517" s="47"/>
      <c r="P517" s="230">
        <f>O517*H517</f>
        <v>0</v>
      </c>
      <c r="Q517" s="230">
        <v>0.0003</v>
      </c>
      <c r="R517" s="230">
        <f>Q517*H517</f>
        <v>0.4918484999999999</v>
      </c>
      <c r="S517" s="230">
        <v>0</v>
      </c>
      <c r="T517" s="231">
        <f>S517*H517</f>
        <v>0</v>
      </c>
      <c r="AR517" s="24" t="s">
        <v>199</v>
      </c>
      <c r="AT517" s="24" t="s">
        <v>246</v>
      </c>
      <c r="AU517" s="24" t="s">
        <v>82</v>
      </c>
      <c r="AY517" s="24" t="s">
        <v>153</v>
      </c>
      <c r="BE517" s="232">
        <f>IF(N517="základní",J517,0)</f>
        <v>0</v>
      </c>
      <c r="BF517" s="232">
        <f>IF(N517="snížená",J517,0)</f>
        <v>0</v>
      </c>
      <c r="BG517" s="232">
        <f>IF(N517="zákl. přenesená",J517,0)</f>
        <v>0</v>
      </c>
      <c r="BH517" s="232">
        <f>IF(N517="sníž. přenesená",J517,0)</f>
        <v>0</v>
      </c>
      <c r="BI517" s="232">
        <f>IF(N517="nulová",J517,0)</f>
        <v>0</v>
      </c>
      <c r="BJ517" s="24" t="s">
        <v>24</v>
      </c>
      <c r="BK517" s="232">
        <f>ROUND(I517*H517,2)</f>
        <v>0</v>
      </c>
      <c r="BL517" s="24" t="s">
        <v>160</v>
      </c>
      <c r="BM517" s="24" t="s">
        <v>2050</v>
      </c>
    </row>
    <row r="518" spans="2:51" s="12" customFormat="1" ht="13.5">
      <c r="B518" s="244"/>
      <c r="C518" s="245"/>
      <c r="D518" s="235" t="s">
        <v>162</v>
      </c>
      <c r="E518" s="246" t="s">
        <v>22</v>
      </c>
      <c r="F518" s="247" t="s">
        <v>2051</v>
      </c>
      <c r="G518" s="245"/>
      <c r="H518" s="248">
        <v>1639.495</v>
      </c>
      <c r="I518" s="249"/>
      <c r="J518" s="245"/>
      <c r="K518" s="245"/>
      <c r="L518" s="250"/>
      <c r="M518" s="251"/>
      <c r="N518" s="252"/>
      <c r="O518" s="252"/>
      <c r="P518" s="252"/>
      <c r="Q518" s="252"/>
      <c r="R518" s="252"/>
      <c r="S518" s="252"/>
      <c r="T518" s="253"/>
      <c r="AT518" s="254" t="s">
        <v>162</v>
      </c>
      <c r="AU518" s="254" t="s">
        <v>82</v>
      </c>
      <c r="AV518" s="12" t="s">
        <v>82</v>
      </c>
      <c r="AW518" s="12" t="s">
        <v>37</v>
      </c>
      <c r="AX518" s="12" t="s">
        <v>24</v>
      </c>
      <c r="AY518" s="254" t="s">
        <v>153</v>
      </c>
    </row>
    <row r="519" spans="2:65" s="1" customFormat="1" ht="16.5" customHeight="1">
      <c r="B519" s="46"/>
      <c r="C519" s="266" t="s">
        <v>547</v>
      </c>
      <c r="D519" s="266" t="s">
        <v>246</v>
      </c>
      <c r="E519" s="267" t="s">
        <v>498</v>
      </c>
      <c r="F519" s="268" t="s">
        <v>499</v>
      </c>
      <c r="G519" s="269" t="s">
        <v>187</v>
      </c>
      <c r="H519" s="270">
        <v>7406.19</v>
      </c>
      <c r="I519" s="271"/>
      <c r="J519" s="272">
        <f>ROUND(I519*H519,2)</f>
        <v>0</v>
      </c>
      <c r="K519" s="268" t="s">
        <v>159</v>
      </c>
      <c r="L519" s="273"/>
      <c r="M519" s="274" t="s">
        <v>22</v>
      </c>
      <c r="N519" s="275" t="s">
        <v>44</v>
      </c>
      <c r="O519" s="47"/>
      <c r="P519" s="230">
        <f>O519*H519</f>
        <v>0</v>
      </c>
      <c r="Q519" s="230">
        <v>4E-05</v>
      </c>
      <c r="R519" s="230">
        <f>Q519*H519</f>
        <v>0.2962476</v>
      </c>
      <c r="S519" s="230">
        <v>0</v>
      </c>
      <c r="T519" s="231">
        <f>S519*H519</f>
        <v>0</v>
      </c>
      <c r="AR519" s="24" t="s">
        <v>199</v>
      </c>
      <c r="AT519" s="24" t="s">
        <v>246</v>
      </c>
      <c r="AU519" s="24" t="s">
        <v>82</v>
      </c>
      <c r="AY519" s="24" t="s">
        <v>153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24" t="s">
        <v>24</v>
      </c>
      <c r="BK519" s="232">
        <f>ROUND(I519*H519,2)</f>
        <v>0</v>
      </c>
      <c r="BL519" s="24" t="s">
        <v>160</v>
      </c>
      <c r="BM519" s="24" t="s">
        <v>2052</v>
      </c>
    </row>
    <row r="520" spans="2:47" s="1" customFormat="1" ht="13.5">
      <c r="B520" s="46"/>
      <c r="C520" s="74"/>
      <c r="D520" s="235" t="s">
        <v>378</v>
      </c>
      <c r="E520" s="74"/>
      <c r="F520" s="276" t="s">
        <v>501</v>
      </c>
      <c r="G520" s="74"/>
      <c r="H520" s="74"/>
      <c r="I520" s="191"/>
      <c r="J520" s="74"/>
      <c r="K520" s="74"/>
      <c r="L520" s="72"/>
      <c r="M520" s="277"/>
      <c r="N520" s="47"/>
      <c r="O520" s="47"/>
      <c r="P520" s="47"/>
      <c r="Q520" s="47"/>
      <c r="R520" s="47"/>
      <c r="S520" s="47"/>
      <c r="T520" s="95"/>
      <c r="AT520" s="24" t="s">
        <v>378</v>
      </c>
      <c r="AU520" s="24" t="s">
        <v>82</v>
      </c>
    </row>
    <row r="521" spans="2:51" s="12" customFormat="1" ht="13.5">
      <c r="B521" s="244"/>
      <c r="C521" s="245"/>
      <c r="D521" s="235" t="s">
        <v>162</v>
      </c>
      <c r="E521" s="246" t="s">
        <v>22</v>
      </c>
      <c r="F521" s="247" t="s">
        <v>2053</v>
      </c>
      <c r="G521" s="245"/>
      <c r="H521" s="248">
        <v>7406.19</v>
      </c>
      <c r="I521" s="249"/>
      <c r="J521" s="245"/>
      <c r="K521" s="245"/>
      <c r="L521" s="250"/>
      <c r="M521" s="251"/>
      <c r="N521" s="252"/>
      <c r="O521" s="252"/>
      <c r="P521" s="252"/>
      <c r="Q521" s="252"/>
      <c r="R521" s="252"/>
      <c r="S521" s="252"/>
      <c r="T521" s="253"/>
      <c r="AT521" s="254" t="s">
        <v>162</v>
      </c>
      <c r="AU521" s="254" t="s">
        <v>82</v>
      </c>
      <c r="AV521" s="12" t="s">
        <v>82</v>
      </c>
      <c r="AW521" s="12" t="s">
        <v>37</v>
      </c>
      <c r="AX521" s="12" t="s">
        <v>24</v>
      </c>
      <c r="AY521" s="254" t="s">
        <v>153</v>
      </c>
    </row>
    <row r="522" spans="2:65" s="1" customFormat="1" ht="25.5" customHeight="1">
      <c r="B522" s="46"/>
      <c r="C522" s="221" t="s">
        <v>553</v>
      </c>
      <c r="D522" s="221" t="s">
        <v>155</v>
      </c>
      <c r="E522" s="222" t="s">
        <v>503</v>
      </c>
      <c r="F522" s="223" t="s">
        <v>504</v>
      </c>
      <c r="G522" s="224" t="s">
        <v>158</v>
      </c>
      <c r="H522" s="225">
        <v>5600.2</v>
      </c>
      <c r="I522" s="226"/>
      <c r="J522" s="227">
        <f>ROUND(I522*H522,2)</f>
        <v>0</v>
      </c>
      <c r="K522" s="223" t="s">
        <v>159</v>
      </c>
      <c r="L522" s="72"/>
      <c r="M522" s="228" t="s">
        <v>22</v>
      </c>
      <c r="N522" s="229" t="s">
        <v>44</v>
      </c>
      <c r="O522" s="47"/>
      <c r="P522" s="230">
        <f>O522*H522</f>
        <v>0</v>
      </c>
      <c r="Q522" s="230">
        <v>0.01146</v>
      </c>
      <c r="R522" s="230">
        <f>Q522*H522</f>
        <v>64.178292</v>
      </c>
      <c r="S522" s="230">
        <v>0</v>
      </c>
      <c r="T522" s="231">
        <f>S522*H522</f>
        <v>0</v>
      </c>
      <c r="AR522" s="24" t="s">
        <v>160</v>
      </c>
      <c r="AT522" s="24" t="s">
        <v>155</v>
      </c>
      <c r="AU522" s="24" t="s">
        <v>82</v>
      </c>
      <c r="AY522" s="24" t="s">
        <v>153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24" t="s">
        <v>24</v>
      </c>
      <c r="BK522" s="232">
        <f>ROUND(I522*H522,2)</f>
        <v>0</v>
      </c>
      <c r="BL522" s="24" t="s">
        <v>160</v>
      </c>
      <c r="BM522" s="24" t="s">
        <v>2054</v>
      </c>
    </row>
    <row r="523" spans="2:51" s="11" customFormat="1" ht="13.5">
      <c r="B523" s="233"/>
      <c r="C523" s="234"/>
      <c r="D523" s="235" t="s">
        <v>162</v>
      </c>
      <c r="E523" s="236" t="s">
        <v>22</v>
      </c>
      <c r="F523" s="237" t="s">
        <v>1955</v>
      </c>
      <c r="G523" s="234"/>
      <c r="H523" s="236" t="s">
        <v>22</v>
      </c>
      <c r="I523" s="238"/>
      <c r="J523" s="234"/>
      <c r="K523" s="234"/>
      <c r="L523" s="239"/>
      <c r="M523" s="240"/>
      <c r="N523" s="241"/>
      <c r="O523" s="241"/>
      <c r="P523" s="241"/>
      <c r="Q523" s="241"/>
      <c r="R523" s="241"/>
      <c r="S523" s="241"/>
      <c r="T523" s="242"/>
      <c r="AT523" s="243" t="s">
        <v>162</v>
      </c>
      <c r="AU523" s="243" t="s">
        <v>82</v>
      </c>
      <c r="AV523" s="11" t="s">
        <v>24</v>
      </c>
      <c r="AW523" s="11" t="s">
        <v>37</v>
      </c>
      <c r="AX523" s="11" t="s">
        <v>73</v>
      </c>
      <c r="AY523" s="243" t="s">
        <v>153</v>
      </c>
    </row>
    <row r="524" spans="2:51" s="11" customFormat="1" ht="13.5">
      <c r="B524" s="233"/>
      <c r="C524" s="234"/>
      <c r="D524" s="235" t="s">
        <v>162</v>
      </c>
      <c r="E524" s="236" t="s">
        <v>22</v>
      </c>
      <c r="F524" s="237" t="s">
        <v>1203</v>
      </c>
      <c r="G524" s="234"/>
      <c r="H524" s="236" t="s">
        <v>22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AT524" s="243" t="s">
        <v>162</v>
      </c>
      <c r="AU524" s="243" t="s">
        <v>82</v>
      </c>
      <c r="AV524" s="11" t="s">
        <v>24</v>
      </c>
      <c r="AW524" s="11" t="s">
        <v>37</v>
      </c>
      <c r="AX524" s="11" t="s">
        <v>73</v>
      </c>
      <c r="AY524" s="243" t="s">
        <v>153</v>
      </c>
    </row>
    <row r="525" spans="2:51" s="11" customFormat="1" ht="13.5">
      <c r="B525" s="233"/>
      <c r="C525" s="234"/>
      <c r="D525" s="235" t="s">
        <v>162</v>
      </c>
      <c r="E525" s="236" t="s">
        <v>22</v>
      </c>
      <c r="F525" s="237" t="s">
        <v>1956</v>
      </c>
      <c r="G525" s="234"/>
      <c r="H525" s="236" t="s">
        <v>22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162</v>
      </c>
      <c r="AU525" s="243" t="s">
        <v>82</v>
      </c>
      <c r="AV525" s="11" t="s">
        <v>24</v>
      </c>
      <c r="AW525" s="11" t="s">
        <v>37</v>
      </c>
      <c r="AX525" s="11" t="s">
        <v>73</v>
      </c>
      <c r="AY525" s="243" t="s">
        <v>153</v>
      </c>
    </row>
    <row r="526" spans="2:51" s="12" customFormat="1" ht="13.5">
      <c r="B526" s="244"/>
      <c r="C526" s="245"/>
      <c r="D526" s="235" t="s">
        <v>162</v>
      </c>
      <c r="E526" s="246" t="s">
        <v>22</v>
      </c>
      <c r="F526" s="247" t="s">
        <v>2055</v>
      </c>
      <c r="G526" s="245"/>
      <c r="H526" s="248">
        <v>2418.891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AT526" s="254" t="s">
        <v>162</v>
      </c>
      <c r="AU526" s="254" t="s">
        <v>82</v>
      </c>
      <c r="AV526" s="12" t="s">
        <v>82</v>
      </c>
      <c r="AW526" s="12" t="s">
        <v>37</v>
      </c>
      <c r="AX526" s="12" t="s">
        <v>73</v>
      </c>
      <c r="AY526" s="254" t="s">
        <v>153</v>
      </c>
    </row>
    <row r="527" spans="2:51" s="12" customFormat="1" ht="13.5">
      <c r="B527" s="244"/>
      <c r="C527" s="245"/>
      <c r="D527" s="235" t="s">
        <v>162</v>
      </c>
      <c r="E527" s="246" t="s">
        <v>22</v>
      </c>
      <c r="F527" s="247" t="s">
        <v>1958</v>
      </c>
      <c r="G527" s="245"/>
      <c r="H527" s="248">
        <v>182</v>
      </c>
      <c r="I527" s="249"/>
      <c r="J527" s="245"/>
      <c r="K527" s="245"/>
      <c r="L527" s="250"/>
      <c r="M527" s="251"/>
      <c r="N527" s="252"/>
      <c r="O527" s="252"/>
      <c r="P527" s="252"/>
      <c r="Q527" s="252"/>
      <c r="R527" s="252"/>
      <c r="S527" s="252"/>
      <c r="T527" s="253"/>
      <c r="AT527" s="254" t="s">
        <v>162</v>
      </c>
      <c r="AU527" s="254" t="s">
        <v>82</v>
      </c>
      <c r="AV527" s="12" t="s">
        <v>82</v>
      </c>
      <c r="AW527" s="12" t="s">
        <v>37</v>
      </c>
      <c r="AX527" s="12" t="s">
        <v>73</v>
      </c>
      <c r="AY527" s="254" t="s">
        <v>153</v>
      </c>
    </row>
    <row r="528" spans="2:51" s="11" customFormat="1" ht="13.5">
      <c r="B528" s="233"/>
      <c r="C528" s="234"/>
      <c r="D528" s="235" t="s">
        <v>162</v>
      </c>
      <c r="E528" s="236" t="s">
        <v>22</v>
      </c>
      <c r="F528" s="237" t="s">
        <v>1959</v>
      </c>
      <c r="G528" s="234"/>
      <c r="H528" s="236" t="s">
        <v>22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AT528" s="243" t="s">
        <v>162</v>
      </c>
      <c r="AU528" s="243" t="s">
        <v>82</v>
      </c>
      <c r="AV528" s="11" t="s">
        <v>24</v>
      </c>
      <c r="AW528" s="11" t="s">
        <v>37</v>
      </c>
      <c r="AX528" s="11" t="s">
        <v>73</v>
      </c>
      <c r="AY528" s="243" t="s">
        <v>153</v>
      </c>
    </row>
    <row r="529" spans="2:51" s="12" customFormat="1" ht="13.5">
      <c r="B529" s="244"/>
      <c r="C529" s="245"/>
      <c r="D529" s="235" t="s">
        <v>162</v>
      </c>
      <c r="E529" s="246" t="s">
        <v>22</v>
      </c>
      <c r="F529" s="247" t="s">
        <v>2056</v>
      </c>
      <c r="G529" s="245"/>
      <c r="H529" s="248">
        <v>111.6</v>
      </c>
      <c r="I529" s="249"/>
      <c r="J529" s="245"/>
      <c r="K529" s="245"/>
      <c r="L529" s="250"/>
      <c r="M529" s="251"/>
      <c r="N529" s="252"/>
      <c r="O529" s="252"/>
      <c r="P529" s="252"/>
      <c r="Q529" s="252"/>
      <c r="R529" s="252"/>
      <c r="S529" s="252"/>
      <c r="T529" s="253"/>
      <c r="AT529" s="254" t="s">
        <v>162</v>
      </c>
      <c r="AU529" s="254" t="s">
        <v>82</v>
      </c>
      <c r="AV529" s="12" t="s">
        <v>82</v>
      </c>
      <c r="AW529" s="12" t="s">
        <v>37</v>
      </c>
      <c r="AX529" s="12" t="s">
        <v>73</v>
      </c>
      <c r="AY529" s="254" t="s">
        <v>153</v>
      </c>
    </row>
    <row r="530" spans="2:51" s="11" customFormat="1" ht="13.5">
      <c r="B530" s="233"/>
      <c r="C530" s="234"/>
      <c r="D530" s="235" t="s">
        <v>162</v>
      </c>
      <c r="E530" s="236" t="s">
        <v>22</v>
      </c>
      <c r="F530" s="237" t="s">
        <v>1963</v>
      </c>
      <c r="G530" s="234"/>
      <c r="H530" s="236" t="s">
        <v>22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162</v>
      </c>
      <c r="AU530" s="243" t="s">
        <v>82</v>
      </c>
      <c r="AV530" s="11" t="s">
        <v>24</v>
      </c>
      <c r="AW530" s="11" t="s">
        <v>37</v>
      </c>
      <c r="AX530" s="11" t="s">
        <v>73</v>
      </c>
      <c r="AY530" s="243" t="s">
        <v>153</v>
      </c>
    </row>
    <row r="531" spans="2:51" s="11" customFormat="1" ht="13.5">
      <c r="B531" s="233"/>
      <c r="C531" s="234"/>
      <c r="D531" s="235" t="s">
        <v>162</v>
      </c>
      <c r="E531" s="236" t="s">
        <v>22</v>
      </c>
      <c r="F531" s="237" t="s">
        <v>1964</v>
      </c>
      <c r="G531" s="234"/>
      <c r="H531" s="236" t="s">
        <v>22</v>
      </c>
      <c r="I531" s="238"/>
      <c r="J531" s="234"/>
      <c r="K531" s="234"/>
      <c r="L531" s="239"/>
      <c r="M531" s="240"/>
      <c r="N531" s="241"/>
      <c r="O531" s="241"/>
      <c r="P531" s="241"/>
      <c r="Q531" s="241"/>
      <c r="R531" s="241"/>
      <c r="S531" s="241"/>
      <c r="T531" s="242"/>
      <c r="AT531" s="243" t="s">
        <v>162</v>
      </c>
      <c r="AU531" s="243" t="s">
        <v>82</v>
      </c>
      <c r="AV531" s="11" t="s">
        <v>24</v>
      </c>
      <c r="AW531" s="11" t="s">
        <v>37</v>
      </c>
      <c r="AX531" s="11" t="s">
        <v>73</v>
      </c>
      <c r="AY531" s="243" t="s">
        <v>153</v>
      </c>
    </row>
    <row r="532" spans="2:51" s="12" customFormat="1" ht="13.5">
      <c r="B532" s="244"/>
      <c r="C532" s="245"/>
      <c r="D532" s="235" t="s">
        <v>162</v>
      </c>
      <c r="E532" s="246" t="s">
        <v>22</v>
      </c>
      <c r="F532" s="247" t="s">
        <v>1965</v>
      </c>
      <c r="G532" s="245"/>
      <c r="H532" s="248">
        <v>695.388</v>
      </c>
      <c r="I532" s="249"/>
      <c r="J532" s="245"/>
      <c r="K532" s="245"/>
      <c r="L532" s="250"/>
      <c r="M532" s="251"/>
      <c r="N532" s="252"/>
      <c r="O532" s="252"/>
      <c r="P532" s="252"/>
      <c r="Q532" s="252"/>
      <c r="R532" s="252"/>
      <c r="S532" s="252"/>
      <c r="T532" s="253"/>
      <c r="AT532" s="254" t="s">
        <v>162</v>
      </c>
      <c r="AU532" s="254" t="s">
        <v>82</v>
      </c>
      <c r="AV532" s="12" t="s">
        <v>82</v>
      </c>
      <c r="AW532" s="12" t="s">
        <v>37</v>
      </c>
      <c r="AX532" s="12" t="s">
        <v>73</v>
      </c>
      <c r="AY532" s="254" t="s">
        <v>153</v>
      </c>
    </row>
    <row r="533" spans="2:51" s="11" customFormat="1" ht="13.5">
      <c r="B533" s="233"/>
      <c r="C533" s="234"/>
      <c r="D533" s="235" t="s">
        <v>162</v>
      </c>
      <c r="E533" s="236" t="s">
        <v>22</v>
      </c>
      <c r="F533" s="237" t="s">
        <v>1966</v>
      </c>
      <c r="G533" s="234"/>
      <c r="H533" s="236" t="s">
        <v>22</v>
      </c>
      <c r="I533" s="238"/>
      <c r="J533" s="234"/>
      <c r="K533" s="234"/>
      <c r="L533" s="239"/>
      <c r="M533" s="240"/>
      <c r="N533" s="241"/>
      <c r="O533" s="241"/>
      <c r="P533" s="241"/>
      <c r="Q533" s="241"/>
      <c r="R533" s="241"/>
      <c r="S533" s="241"/>
      <c r="T533" s="242"/>
      <c r="AT533" s="243" t="s">
        <v>162</v>
      </c>
      <c r="AU533" s="243" t="s">
        <v>82</v>
      </c>
      <c r="AV533" s="11" t="s">
        <v>24</v>
      </c>
      <c r="AW533" s="11" t="s">
        <v>37</v>
      </c>
      <c r="AX533" s="11" t="s">
        <v>73</v>
      </c>
      <c r="AY533" s="243" t="s">
        <v>153</v>
      </c>
    </row>
    <row r="534" spans="2:51" s="11" customFormat="1" ht="13.5">
      <c r="B534" s="233"/>
      <c r="C534" s="234"/>
      <c r="D534" s="235" t="s">
        <v>162</v>
      </c>
      <c r="E534" s="236" t="s">
        <v>22</v>
      </c>
      <c r="F534" s="237" t="s">
        <v>1967</v>
      </c>
      <c r="G534" s="234"/>
      <c r="H534" s="236" t="s">
        <v>22</v>
      </c>
      <c r="I534" s="238"/>
      <c r="J534" s="234"/>
      <c r="K534" s="234"/>
      <c r="L534" s="239"/>
      <c r="M534" s="240"/>
      <c r="N534" s="241"/>
      <c r="O534" s="241"/>
      <c r="P534" s="241"/>
      <c r="Q534" s="241"/>
      <c r="R534" s="241"/>
      <c r="S534" s="241"/>
      <c r="T534" s="242"/>
      <c r="AT534" s="243" t="s">
        <v>162</v>
      </c>
      <c r="AU534" s="243" t="s">
        <v>82</v>
      </c>
      <c r="AV534" s="11" t="s">
        <v>24</v>
      </c>
      <c r="AW534" s="11" t="s">
        <v>37</v>
      </c>
      <c r="AX534" s="11" t="s">
        <v>73</v>
      </c>
      <c r="AY534" s="243" t="s">
        <v>153</v>
      </c>
    </row>
    <row r="535" spans="2:51" s="12" customFormat="1" ht="13.5">
      <c r="B535" s="244"/>
      <c r="C535" s="245"/>
      <c r="D535" s="235" t="s">
        <v>162</v>
      </c>
      <c r="E535" s="246" t="s">
        <v>22</v>
      </c>
      <c r="F535" s="247" t="s">
        <v>1968</v>
      </c>
      <c r="G535" s="245"/>
      <c r="H535" s="248">
        <v>215.16</v>
      </c>
      <c r="I535" s="249"/>
      <c r="J535" s="245"/>
      <c r="K535" s="245"/>
      <c r="L535" s="250"/>
      <c r="M535" s="251"/>
      <c r="N535" s="252"/>
      <c r="O535" s="252"/>
      <c r="P535" s="252"/>
      <c r="Q535" s="252"/>
      <c r="R535" s="252"/>
      <c r="S535" s="252"/>
      <c r="T535" s="253"/>
      <c r="AT535" s="254" t="s">
        <v>162</v>
      </c>
      <c r="AU535" s="254" t="s">
        <v>82</v>
      </c>
      <c r="AV535" s="12" t="s">
        <v>82</v>
      </c>
      <c r="AW535" s="12" t="s">
        <v>37</v>
      </c>
      <c r="AX535" s="12" t="s">
        <v>73</v>
      </c>
      <c r="AY535" s="254" t="s">
        <v>153</v>
      </c>
    </row>
    <row r="536" spans="2:51" s="11" customFormat="1" ht="13.5">
      <c r="B536" s="233"/>
      <c r="C536" s="234"/>
      <c r="D536" s="235" t="s">
        <v>162</v>
      </c>
      <c r="E536" s="236" t="s">
        <v>22</v>
      </c>
      <c r="F536" s="237" t="s">
        <v>1969</v>
      </c>
      <c r="G536" s="234"/>
      <c r="H536" s="236" t="s">
        <v>22</v>
      </c>
      <c r="I536" s="238"/>
      <c r="J536" s="234"/>
      <c r="K536" s="234"/>
      <c r="L536" s="239"/>
      <c r="M536" s="240"/>
      <c r="N536" s="241"/>
      <c r="O536" s="241"/>
      <c r="P536" s="241"/>
      <c r="Q536" s="241"/>
      <c r="R536" s="241"/>
      <c r="S536" s="241"/>
      <c r="T536" s="242"/>
      <c r="AT536" s="243" t="s">
        <v>162</v>
      </c>
      <c r="AU536" s="243" t="s">
        <v>82</v>
      </c>
      <c r="AV536" s="11" t="s">
        <v>24</v>
      </c>
      <c r="AW536" s="11" t="s">
        <v>37</v>
      </c>
      <c r="AX536" s="11" t="s">
        <v>73</v>
      </c>
      <c r="AY536" s="243" t="s">
        <v>153</v>
      </c>
    </row>
    <row r="537" spans="2:51" s="12" customFormat="1" ht="13.5">
      <c r="B537" s="244"/>
      <c r="C537" s="245"/>
      <c r="D537" s="235" t="s">
        <v>162</v>
      </c>
      <c r="E537" s="246" t="s">
        <v>22</v>
      </c>
      <c r="F537" s="247" t="s">
        <v>2057</v>
      </c>
      <c r="G537" s="245"/>
      <c r="H537" s="248">
        <v>45.85</v>
      </c>
      <c r="I537" s="249"/>
      <c r="J537" s="245"/>
      <c r="K537" s="245"/>
      <c r="L537" s="250"/>
      <c r="M537" s="251"/>
      <c r="N537" s="252"/>
      <c r="O537" s="252"/>
      <c r="P537" s="252"/>
      <c r="Q537" s="252"/>
      <c r="R537" s="252"/>
      <c r="S537" s="252"/>
      <c r="T537" s="253"/>
      <c r="AT537" s="254" t="s">
        <v>162</v>
      </c>
      <c r="AU537" s="254" t="s">
        <v>82</v>
      </c>
      <c r="AV537" s="12" t="s">
        <v>82</v>
      </c>
      <c r="AW537" s="12" t="s">
        <v>37</v>
      </c>
      <c r="AX537" s="12" t="s">
        <v>73</v>
      </c>
      <c r="AY537" s="254" t="s">
        <v>153</v>
      </c>
    </row>
    <row r="538" spans="2:51" s="11" customFormat="1" ht="13.5">
      <c r="B538" s="233"/>
      <c r="C538" s="234"/>
      <c r="D538" s="235" t="s">
        <v>162</v>
      </c>
      <c r="E538" s="236" t="s">
        <v>22</v>
      </c>
      <c r="F538" s="237" t="s">
        <v>1971</v>
      </c>
      <c r="G538" s="234"/>
      <c r="H538" s="236" t="s">
        <v>22</v>
      </c>
      <c r="I538" s="238"/>
      <c r="J538" s="234"/>
      <c r="K538" s="234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162</v>
      </c>
      <c r="AU538" s="243" t="s">
        <v>82</v>
      </c>
      <c r="AV538" s="11" t="s">
        <v>24</v>
      </c>
      <c r="AW538" s="11" t="s">
        <v>37</v>
      </c>
      <c r="AX538" s="11" t="s">
        <v>73</v>
      </c>
      <c r="AY538" s="243" t="s">
        <v>153</v>
      </c>
    </row>
    <row r="539" spans="2:51" s="12" customFormat="1" ht="13.5">
      <c r="B539" s="244"/>
      <c r="C539" s="245"/>
      <c r="D539" s="235" t="s">
        <v>162</v>
      </c>
      <c r="E539" s="246" t="s">
        <v>22</v>
      </c>
      <c r="F539" s="247" t="s">
        <v>2058</v>
      </c>
      <c r="G539" s="245"/>
      <c r="H539" s="248">
        <v>79.455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AT539" s="254" t="s">
        <v>162</v>
      </c>
      <c r="AU539" s="254" t="s">
        <v>82</v>
      </c>
      <c r="AV539" s="12" t="s">
        <v>82</v>
      </c>
      <c r="AW539" s="12" t="s">
        <v>37</v>
      </c>
      <c r="AX539" s="12" t="s">
        <v>73</v>
      </c>
      <c r="AY539" s="254" t="s">
        <v>153</v>
      </c>
    </row>
    <row r="540" spans="2:51" s="11" customFormat="1" ht="13.5">
      <c r="B540" s="233"/>
      <c r="C540" s="234"/>
      <c r="D540" s="235" t="s">
        <v>162</v>
      </c>
      <c r="E540" s="236" t="s">
        <v>22</v>
      </c>
      <c r="F540" s="237" t="s">
        <v>1973</v>
      </c>
      <c r="G540" s="234"/>
      <c r="H540" s="236" t="s">
        <v>22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162</v>
      </c>
      <c r="AU540" s="243" t="s">
        <v>82</v>
      </c>
      <c r="AV540" s="11" t="s">
        <v>24</v>
      </c>
      <c r="AW540" s="11" t="s">
        <v>37</v>
      </c>
      <c r="AX540" s="11" t="s">
        <v>73</v>
      </c>
      <c r="AY540" s="243" t="s">
        <v>153</v>
      </c>
    </row>
    <row r="541" spans="2:51" s="12" customFormat="1" ht="13.5">
      <c r="B541" s="244"/>
      <c r="C541" s="245"/>
      <c r="D541" s="235" t="s">
        <v>162</v>
      </c>
      <c r="E541" s="246" t="s">
        <v>22</v>
      </c>
      <c r="F541" s="247" t="s">
        <v>1974</v>
      </c>
      <c r="G541" s="245"/>
      <c r="H541" s="248">
        <v>36.4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AT541" s="254" t="s">
        <v>162</v>
      </c>
      <c r="AU541" s="254" t="s">
        <v>82</v>
      </c>
      <c r="AV541" s="12" t="s">
        <v>82</v>
      </c>
      <c r="AW541" s="12" t="s">
        <v>37</v>
      </c>
      <c r="AX541" s="12" t="s">
        <v>73</v>
      </c>
      <c r="AY541" s="254" t="s">
        <v>153</v>
      </c>
    </row>
    <row r="542" spans="2:51" s="11" customFormat="1" ht="13.5">
      <c r="B542" s="233"/>
      <c r="C542" s="234"/>
      <c r="D542" s="235" t="s">
        <v>162</v>
      </c>
      <c r="E542" s="236" t="s">
        <v>22</v>
      </c>
      <c r="F542" s="237" t="s">
        <v>1199</v>
      </c>
      <c r="G542" s="234"/>
      <c r="H542" s="236" t="s">
        <v>22</v>
      </c>
      <c r="I542" s="238"/>
      <c r="J542" s="234"/>
      <c r="K542" s="234"/>
      <c r="L542" s="239"/>
      <c r="M542" s="240"/>
      <c r="N542" s="241"/>
      <c r="O542" s="241"/>
      <c r="P542" s="241"/>
      <c r="Q542" s="241"/>
      <c r="R542" s="241"/>
      <c r="S542" s="241"/>
      <c r="T542" s="242"/>
      <c r="AT542" s="243" t="s">
        <v>162</v>
      </c>
      <c r="AU542" s="243" t="s">
        <v>82</v>
      </c>
      <c r="AV542" s="11" t="s">
        <v>24</v>
      </c>
      <c r="AW542" s="11" t="s">
        <v>37</v>
      </c>
      <c r="AX542" s="11" t="s">
        <v>73</v>
      </c>
      <c r="AY542" s="243" t="s">
        <v>153</v>
      </c>
    </row>
    <row r="543" spans="2:51" s="11" customFormat="1" ht="13.5">
      <c r="B543" s="233"/>
      <c r="C543" s="234"/>
      <c r="D543" s="235" t="s">
        <v>162</v>
      </c>
      <c r="E543" s="236" t="s">
        <v>22</v>
      </c>
      <c r="F543" s="237" t="s">
        <v>1975</v>
      </c>
      <c r="G543" s="234"/>
      <c r="H543" s="236" t="s">
        <v>22</v>
      </c>
      <c r="I543" s="238"/>
      <c r="J543" s="234"/>
      <c r="K543" s="234"/>
      <c r="L543" s="239"/>
      <c r="M543" s="240"/>
      <c r="N543" s="241"/>
      <c r="O543" s="241"/>
      <c r="P543" s="241"/>
      <c r="Q543" s="241"/>
      <c r="R543" s="241"/>
      <c r="S543" s="241"/>
      <c r="T543" s="242"/>
      <c r="AT543" s="243" t="s">
        <v>162</v>
      </c>
      <c r="AU543" s="243" t="s">
        <v>82</v>
      </c>
      <c r="AV543" s="11" t="s">
        <v>24</v>
      </c>
      <c r="AW543" s="11" t="s">
        <v>37</v>
      </c>
      <c r="AX543" s="11" t="s">
        <v>73</v>
      </c>
      <c r="AY543" s="243" t="s">
        <v>153</v>
      </c>
    </row>
    <row r="544" spans="2:51" s="11" customFormat="1" ht="13.5">
      <c r="B544" s="233"/>
      <c r="C544" s="234"/>
      <c r="D544" s="235" t="s">
        <v>162</v>
      </c>
      <c r="E544" s="236" t="s">
        <v>22</v>
      </c>
      <c r="F544" s="237" t="s">
        <v>1976</v>
      </c>
      <c r="G544" s="234"/>
      <c r="H544" s="236" t="s">
        <v>22</v>
      </c>
      <c r="I544" s="238"/>
      <c r="J544" s="234"/>
      <c r="K544" s="234"/>
      <c r="L544" s="239"/>
      <c r="M544" s="240"/>
      <c r="N544" s="241"/>
      <c r="O544" s="241"/>
      <c r="P544" s="241"/>
      <c r="Q544" s="241"/>
      <c r="R544" s="241"/>
      <c r="S544" s="241"/>
      <c r="T544" s="242"/>
      <c r="AT544" s="243" t="s">
        <v>162</v>
      </c>
      <c r="AU544" s="243" t="s">
        <v>82</v>
      </c>
      <c r="AV544" s="11" t="s">
        <v>24</v>
      </c>
      <c r="AW544" s="11" t="s">
        <v>37</v>
      </c>
      <c r="AX544" s="11" t="s">
        <v>73</v>
      </c>
      <c r="AY544" s="243" t="s">
        <v>153</v>
      </c>
    </row>
    <row r="545" spans="2:51" s="12" customFormat="1" ht="13.5">
      <c r="B545" s="244"/>
      <c r="C545" s="245"/>
      <c r="D545" s="235" t="s">
        <v>162</v>
      </c>
      <c r="E545" s="246" t="s">
        <v>22</v>
      </c>
      <c r="F545" s="247" t="s">
        <v>2059</v>
      </c>
      <c r="G545" s="245"/>
      <c r="H545" s="248">
        <v>88.92</v>
      </c>
      <c r="I545" s="249"/>
      <c r="J545" s="245"/>
      <c r="K545" s="245"/>
      <c r="L545" s="250"/>
      <c r="M545" s="251"/>
      <c r="N545" s="252"/>
      <c r="O545" s="252"/>
      <c r="P545" s="252"/>
      <c r="Q545" s="252"/>
      <c r="R545" s="252"/>
      <c r="S545" s="252"/>
      <c r="T545" s="253"/>
      <c r="AT545" s="254" t="s">
        <v>162</v>
      </c>
      <c r="AU545" s="254" t="s">
        <v>82</v>
      </c>
      <c r="AV545" s="12" t="s">
        <v>82</v>
      </c>
      <c r="AW545" s="12" t="s">
        <v>37</v>
      </c>
      <c r="AX545" s="12" t="s">
        <v>73</v>
      </c>
      <c r="AY545" s="254" t="s">
        <v>153</v>
      </c>
    </row>
    <row r="546" spans="2:51" s="11" customFormat="1" ht="13.5">
      <c r="B546" s="233"/>
      <c r="C546" s="234"/>
      <c r="D546" s="235" t="s">
        <v>162</v>
      </c>
      <c r="E546" s="236" t="s">
        <v>22</v>
      </c>
      <c r="F546" s="237" t="s">
        <v>1959</v>
      </c>
      <c r="G546" s="234"/>
      <c r="H546" s="236" t="s">
        <v>22</v>
      </c>
      <c r="I546" s="238"/>
      <c r="J546" s="234"/>
      <c r="K546" s="234"/>
      <c r="L546" s="239"/>
      <c r="M546" s="240"/>
      <c r="N546" s="241"/>
      <c r="O546" s="241"/>
      <c r="P546" s="241"/>
      <c r="Q546" s="241"/>
      <c r="R546" s="241"/>
      <c r="S546" s="241"/>
      <c r="T546" s="242"/>
      <c r="AT546" s="243" t="s">
        <v>162</v>
      </c>
      <c r="AU546" s="243" t="s">
        <v>82</v>
      </c>
      <c r="AV546" s="11" t="s">
        <v>24</v>
      </c>
      <c r="AW546" s="11" t="s">
        <v>37</v>
      </c>
      <c r="AX546" s="11" t="s">
        <v>73</v>
      </c>
      <c r="AY546" s="243" t="s">
        <v>153</v>
      </c>
    </row>
    <row r="547" spans="2:51" s="12" customFormat="1" ht="13.5">
      <c r="B547" s="244"/>
      <c r="C547" s="245"/>
      <c r="D547" s="235" t="s">
        <v>162</v>
      </c>
      <c r="E547" s="246" t="s">
        <v>22</v>
      </c>
      <c r="F547" s="247" t="s">
        <v>2060</v>
      </c>
      <c r="G547" s="245"/>
      <c r="H547" s="248">
        <v>184.512</v>
      </c>
      <c r="I547" s="249"/>
      <c r="J547" s="245"/>
      <c r="K547" s="245"/>
      <c r="L547" s="250"/>
      <c r="M547" s="251"/>
      <c r="N547" s="252"/>
      <c r="O547" s="252"/>
      <c r="P547" s="252"/>
      <c r="Q547" s="252"/>
      <c r="R547" s="252"/>
      <c r="S547" s="252"/>
      <c r="T547" s="253"/>
      <c r="AT547" s="254" t="s">
        <v>162</v>
      </c>
      <c r="AU547" s="254" t="s">
        <v>82</v>
      </c>
      <c r="AV547" s="12" t="s">
        <v>82</v>
      </c>
      <c r="AW547" s="12" t="s">
        <v>37</v>
      </c>
      <c r="AX547" s="12" t="s">
        <v>73</v>
      </c>
      <c r="AY547" s="254" t="s">
        <v>153</v>
      </c>
    </row>
    <row r="548" spans="2:51" s="11" customFormat="1" ht="13.5">
      <c r="B548" s="233"/>
      <c r="C548" s="234"/>
      <c r="D548" s="235" t="s">
        <v>162</v>
      </c>
      <c r="E548" s="236" t="s">
        <v>22</v>
      </c>
      <c r="F548" s="237" t="s">
        <v>1979</v>
      </c>
      <c r="G548" s="234"/>
      <c r="H548" s="236" t="s">
        <v>22</v>
      </c>
      <c r="I548" s="238"/>
      <c r="J548" s="234"/>
      <c r="K548" s="234"/>
      <c r="L548" s="239"/>
      <c r="M548" s="240"/>
      <c r="N548" s="241"/>
      <c r="O548" s="241"/>
      <c r="P548" s="241"/>
      <c r="Q548" s="241"/>
      <c r="R548" s="241"/>
      <c r="S548" s="241"/>
      <c r="T548" s="242"/>
      <c r="AT548" s="243" t="s">
        <v>162</v>
      </c>
      <c r="AU548" s="243" t="s">
        <v>82</v>
      </c>
      <c r="AV548" s="11" t="s">
        <v>24</v>
      </c>
      <c r="AW548" s="11" t="s">
        <v>37</v>
      </c>
      <c r="AX548" s="11" t="s">
        <v>73</v>
      </c>
      <c r="AY548" s="243" t="s">
        <v>153</v>
      </c>
    </row>
    <row r="549" spans="2:51" s="12" customFormat="1" ht="13.5">
      <c r="B549" s="244"/>
      <c r="C549" s="245"/>
      <c r="D549" s="235" t="s">
        <v>162</v>
      </c>
      <c r="E549" s="246" t="s">
        <v>22</v>
      </c>
      <c r="F549" s="247" t="s">
        <v>1980</v>
      </c>
      <c r="G549" s="245"/>
      <c r="H549" s="248">
        <v>162.189</v>
      </c>
      <c r="I549" s="249"/>
      <c r="J549" s="245"/>
      <c r="K549" s="245"/>
      <c r="L549" s="250"/>
      <c r="M549" s="251"/>
      <c r="N549" s="252"/>
      <c r="O549" s="252"/>
      <c r="P549" s="252"/>
      <c r="Q549" s="252"/>
      <c r="R549" s="252"/>
      <c r="S549" s="252"/>
      <c r="T549" s="253"/>
      <c r="AT549" s="254" t="s">
        <v>162</v>
      </c>
      <c r="AU549" s="254" t="s">
        <v>82</v>
      </c>
      <c r="AV549" s="12" t="s">
        <v>82</v>
      </c>
      <c r="AW549" s="12" t="s">
        <v>37</v>
      </c>
      <c r="AX549" s="12" t="s">
        <v>73</v>
      </c>
      <c r="AY549" s="254" t="s">
        <v>153</v>
      </c>
    </row>
    <row r="550" spans="2:51" s="11" customFormat="1" ht="13.5">
      <c r="B550" s="233"/>
      <c r="C550" s="234"/>
      <c r="D550" s="235" t="s">
        <v>162</v>
      </c>
      <c r="E550" s="236" t="s">
        <v>22</v>
      </c>
      <c r="F550" s="237" t="s">
        <v>1981</v>
      </c>
      <c r="G550" s="234"/>
      <c r="H550" s="236" t="s">
        <v>22</v>
      </c>
      <c r="I550" s="238"/>
      <c r="J550" s="234"/>
      <c r="K550" s="234"/>
      <c r="L550" s="239"/>
      <c r="M550" s="240"/>
      <c r="N550" s="241"/>
      <c r="O550" s="241"/>
      <c r="P550" s="241"/>
      <c r="Q550" s="241"/>
      <c r="R550" s="241"/>
      <c r="S550" s="241"/>
      <c r="T550" s="242"/>
      <c r="AT550" s="243" t="s">
        <v>162</v>
      </c>
      <c r="AU550" s="243" t="s">
        <v>82</v>
      </c>
      <c r="AV550" s="11" t="s">
        <v>24</v>
      </c>
      <c r="AW550" s="11" t="s">
        <v>37</v>
      </c>
      <c r="AX550" s="11" t="s">
        <v>73</v>
      </c>
      <c r="AY550" s="243" t="s">
        <v>153</v>
      </c>
    </row>
    <row r="551" spans="2:51" s="12" customFormat="1" ht="13.5">
      <c r="B551" s="244"/>
      <c r="C551" s="245"/>
      <c r="D551" s="235" t="s">
        <v>162</v>
      </c>
      <c r="E551" s="246" t="s">
        <v>22</v>
      </c>
      <c r="F551" s="247" t="s">
        <v>1982</v>
      </c>
      <c r="G551" s="245"/>
      <c r="H551" s="248">
        <v>259.527</v>
      </c>
      <c r="I551" s="249"/>
      <c r="J551" s="245"/>
      <c r="K551" s="245"/>
      <c r="L551" s="250"/>
      <c r="M551" s="251"/>
      <c r="N551" s="252"/>
      <c r="O551" s="252"/>
      <c r="P551" s="252"/>
      <c r="Q551" s="252"/>
      <c r="R551" s="252"/>
      <c r="S551" s="252"/>
      <c r="T551" s="253"/>
      <c r="AT551" s="254" t="s">
        <v>162</v>
      </c>
      <c r="AU551" s="254" t="s">
        <v>82</v>
      </c>
      <c r="AV551" s="12" t="s">
        <v>82</v>
      </c>
      <c r="AW551" s="12" t="s">
        <v>37</v>
      </c>
      <c r="AX551" s="12" t="s">
        <v>73</v>
      </c>
      <c r="AY551" s="254" t="s">
        <v>153</v>
      </c>
    </row>
    <row r="552" spans="2:51" s="11" customFormat="1" ht="13.5">
      <c r="B552" s="233"/>
      <c r="C552" s="234"/>
      <c r="D552" s="235" t="s">
        <v>162</v>
      </c>
      <c r="E552" s="236" t="s">
        <v>22</v>
      </c>
      <c r="F552" s="237" t="s">
        <v>1983</v>
      </c>
      <c r="G552" s="234"/>
      <c r="H552" s="236" t="s">
        <v>22</v>
      </c>
      <c r="I552" s="238"/>
      <c r="J552" s="234"/>
      <c r="K552" s="234"/>
      <c r="L552" s="239"/>
      <c r="M552" s="240"/>
      <c r="N552" s="241"/>
      <c r="O552" s="241"/>
      <c r="P552" s="241"/>
      <c r="Q552" s="241"/>
      <c r="R552" s="241"/>
      <c r="S552" s="241"/>
      <c r="T552" s="242"/>
      <c r="AT552" s="243" t="s">
        <v>162</v>
      </c>
      <c r="AU552" s="243" t="s">
        <v>82</v>
      </c>
      <c r="AV552" s="11" t="s">
        <v>24</v>
      </c>
      <c r="AW552" s="11" t="s">
        <v>6</v>
      </c>
      <c r="AX552" s="11" t="s">
        <v>73</v>
      </c>
      <c r="AY552" s="243" t="s">
        <v>153</v>
      </c>
    </row>
    <row r="553" spans="2:51" s="12" customFormat="1" ht="13.5">
      <c r="B553" s="244"/>
      <c r="C553" s="245"/>
      <c r="D553" s="235" t="s">
        <v>162</v>
      </c>
      <c r="E553" s="246" t="s">
        <v>22</v>
      </c>
      <c r="F553" s="247" t="s">
        <v>1984</v>
      </c>
      <c r="G553" s="245"/>
      <c r="H553" s="248">
        <v>723.49</v>
      </c>
      <c r="I553" s="249"/>
      <c r="J553" s="245"/>
      <c r="K553" s="245"/>
      <c r="L553" s="250"/>
      <c r="M553" s="251"/>
      <c r="N553" s="252"/>
      <c r="O553" s="252"/>
      <c r="P553" s="252"/>
      <c r="Q553" s="252"/>
      <c r="R553" s="252"/>
      <c r="S553" s="252"/>
      <c r="T553" s="253"/>
      <c r="AT553" s="254" t="s">
        <v>162</v>
      </c>
      <c r="AU553" s="254" t="s">
        <v>82</v>
      </c>
      <c r="AV553" s="12" t="s">
        <v>82</v>
      </c>
      <c r="AW553" s="12" t="s">
        <v>37</v>
      </c>
      <c r="AX553" s="12" t="s">
        <v>73</v>
      </c>
      <c r="AY553" s="254" t="s">
        <v>153</v>
      </c>
    </row>
    <row r="554" spans="2:51" s="11" customFormat="1" ht="13.5">
      <c r="B554" s="233"/>
      <c r="C554" s="234"/>
      <c r="D554" s="235" t="s">
        <v>162</v>
      </c>
      <c r="E554" s="236" t="s">
        <v>22</v>
      </c>
      <c r="F554" s="237" t="s">
        <v>1985</v>
      </c>
      <c r="G554" s="234"/>
      <c r="H554" s="236" t="s">
        <v>22</v>
      </c>
      <c r="I554" s="238"/>
      <c r="J554" s="234"/>
      <c r="K554" s="234"/>
      <c r="L554" s="239"/>
      <c r="M554" s="240"/>
      <c r="N554" s="241"/>
      <c r="O554" s="241"/>
      <c r="P554" s="241"/>
      <c r="Q554" s="241"/>
      <c r="R554" s="241"/>
      <c r="S554" s="241"/>
      <c r="T554" s="242"/>
      <c r="AT554" s="243" t="s">
        <v>162</v>
      </c>
      <c r="AU554" s="243" t="s">
        <v>82</v>
      </c>
      <c r="AV554" s="11" t="s">
        <v>24</v>
      </c>
      <c r="AW554" s="11" t="s">
        <v>37</v>
      </c>
      <c r="AX554" s="11" t="s">
        <v>73</v>
      </c>
      <c r="AY554" s="243" t="s">
        <v>153</v>
      </c>
    </row>
    <row r="555" spans="2:51" s="12" customFormat="1" ht="13.5">
      <c r="B555" s="244"/>
      <c r="C555" s="245"/>
      <c r="D555" s="235" t="s">
        <v>162</v>
      </c>
      <c r="E555" s="246" t="s">
        <v>22</v>
      </c>
      <c r="F555" s="247" t="s">
        <v>1986</v>
      </c>
      <c r="G555" s="245"/>
      <c r="H555" s="248">
        <v>114.9</v>
      </c>
      <c r="I555" s="249"/>
      <c r="J555" s="245"/>
      <c r="K555" s="245"/>
      <c r="L555" s="250"/>
      <c r="M555" s="251"/>
      <c r="N555" s="252"/>
      <c r="O555" s="252"/>
      <c r="P555" s="252"/>
      <c r="Q555" s="252"/>
      <c r="R555" s="252"/>
      <c r="S555" s="252"/>
      <c r="T555" s="253"/>
      <c r="AT555" s="254" t="s">
        <v>162</v>
      </c>
      <c r="AU555" s="254" t="s">
        <v>82</v>
      </c>
      <c r="AV555" s="12" t="s">
        <v>82</v>
      </c>
      <c r="AW555" s="12" t="s">
        <v>37</v>
      </c>
      <c r="AX555" s="12" t="s">
        <v>73</v>
      </c>
      <c r="AY555" s="254" t="s">
        <v>153</v>
      </c>
    </row>
    <row r="556" spans="2:51" s="11" customFormat="1" ht="13.5">
      <c r="B556" s="233"/>
      <c r="C556" s="234"/>
      <c r="D556" s="235" t="s">
        <v>162</v>
      </c>
      <c r="E556" s="236" t="s">
        <v>22</v>
      </c>
      <c r="F556" s="237" t="s">
        <v>1987</v>
      </c>
      <c r="G556" s="234"/>
      <c r="H556" s="236" t="s">
        <v>22</v>
      </c>
      <c r="I556" s="238"/>
      <c r="J556" s="234"/>
      <c r="K556" s="234"/>
      <c r="L556" s="239"/>
      <c r="M556" s="240"/>
      <c r="N556" s="241"/>
      <c r="O556" s="241"/>
      <c r="P556" s="241"/>
      <c r="Q556" s="241"/>
      <c r="R556" s="241"/>
      <c r="S556" s="241"/>
      <c r="T556" s="242"/>
      <c r="AT556" s="243" t="s">
        <v>162</v>
      </c>
      <c r="AU556" s="243" t="s">
        <v>82</v>
      </c>
      <c r="AV556" s="11" t="s">
        <v>24</v>
      </c>
      <c r="AW556" s="11" t="s">
        <v>37</v>
      </c>
      <c r="AX556" s="11" t="s">
        <v>73</v>
      </c>
      <c r="AY556" s="243" t="s">
        <v>153</v>
      </c>
    </row>
    <row r="557" spans="2:51" s="12" customFormat="1" ht="13.5">
      <c r="B557" s="244"/>
      <c r="C557" s="245"/>
      <c r="D557" s="235" t="s">
        <v>162</v>
      </c>
      <c r="E557" s="246" t="s">
        <v>22</v>
      </c>
      <c r="F557" s="247" t="s">
        <v>2061</v>
      </c>
      <c r="G557" s="245"/>
      <c r="H557" s="248">
        <v>537.608</v>
      </c>
      <c r="I557" s="249"/>
      <c r="J557" s="245"/>
      <c r="K557" s="245"/>
      <c r="L557" s="250"/>
      <c r="M557" s="251"/>
      <c r="N557" s="252"/>
      <c r="O557" s="252"/>
      <c r="P557" s="252"/>
      <c r="Q557" s="252"/>
      <c r="R557" s="252"/>
      <c r="S557" s="252"/>
      <c r="T557" s="253"/>
      <c r="AT557" s="254" t="s">
        <v>162</v>
      </c>
      <c r="AU557" s="254" t="s">
        <v>82</v>
      </c>
      <c r="AV557" s="12" t="s">
        <v>82</v>
      </c>
      <c r="AW557" s="12" t="s">
        <v>37</v>
      </c>
      <c r="AX557" s="12" t="s">
        <v>73</v>
      </c>
      <c r="AY557" s="254" t="s">
        <v>153</v>
      </c>
    </row>
    <row r="558" spans="2:51" s="11" customFormat="1" ht="13.5">
      <c r="B558" s="233"/>
      <c r="C558" s="234"/>
      <c r="D558" s="235" t="s">
        <v>162</v>
      </c>
      <c r="E558" s="236" t="s">
        <v>22</v>
      </c>
      <c r="F558" s="237" t="s">
        <v>1989</v>
      </c>
      <c r="G558" s="234"/>
      <c r="H558" s="236" t="s">
        <v>22</v>
      </c>
      <c r="I558" s="238"/>
      <c r="J558" s="234"/>
      <c r="K558" s="234"/>
      <c r="L558" s="239"/>
      <c r="M558" s="240"/>
      <c r="N558" s="241"/>
      <c r="O558" s="241"/>
      <c r="P558" s="241"/>
      <c r="Q558" s="241"/>
      <c r="R558" s="241"/>
      <c r="S558" s="241"/>
      <c r="T558" s="242"/>
      <c r="AT558" s="243" t="s">
        <v>162</v>
      </c>
      <c r="AU558" s="243" t="s">
        <v>82</v>
      </c>
      <c r="AV558" s="11" t="s">
        <v>24</v>
      </c>
      <c r="AW558" s="11" t="s">
        <v>37</v>
      </c>
      <c r="AX558" s="11" t="s">
        <v>73</v>
      </c>
      <c r="AY558" s="243" t="s">
        <v>153</v>
      </c>
    </row>
    <row r="559" spans="2:51" s="12" customFormat="1" ht="13.5">
      <c r="B559" s="244"/>
      <c r="C559" s="245"/>
      <c r="D559" s="235" t="s">
        <v>162</v>
      </c>
      <c r="E559" s="246" t="s">
        <v>22</v>
      </c>
      <c r="F559" s="247" t="s">
        <v>2062</v>
      </c>
      <c r="G559" s="245"/>
      <c r="H559" s="248">
        <v>784.618</v>
      </c>
      <c r="I559" s="249"/>
      <c r="J559" s="245"/>
      <c r="K559" s="245"/>
      <c r="L559" s="250"/>
      <c r="M559" s="251"/>
      <c r="N559" s="252"/>
      <c r="O559" s="252"/>
      <c r="P559" s="252"/>
      <c r="Q559" s="252"/>
      <c r="R559" s="252"/>
      <c r="S559" s="252"/>
      <c r="T559" s="253"/>
      <c r="AT559" s="254" t="s">
        <v>162</v>
      </c>
      <c r="AU559" s="254" t="s">
        <v>82</v>
      </c>
      <c r="AV559" s="12" t="s">
        <v>82</v>
      </c>
      <c r="AW559" s="12" t="s">
        <v>37</v>
      </c>
      <c r="AX559" s="12" t="s">
        <v>73</v>
      </c>
      <c r="AY559" s="254" t="s">
        <v>153</v>
      </c>
    </row>
    <row r="560" spans="2:51" s="11" customFormat="1" ht="13.5">
      <c r="B560" s="233"/>
      <c r="C560" s="234"/>
      <c r="D560" s="235" t="s">
        <v>162</v>
      </c>
      <c r="E560" s="236" t="s">
        <v>22</v>
      </c>
      <c r="F560" s="237" t="s">
        <v>1991</v>
      </c>
      <c r="G560" s="234"/>
      <c r="H560" s="236" t="s">
        <v>22</v>
      </c>
      <c r="I560" s="238"/>
      <c r="J560" s="234"/>
      <c r="K560" s="234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162</v>
      </c>
      <c r="AU560" s="243" t="s">
        <v>82</v>
      </c>
      <c r="AV560" s="11" t="s">
        <v>24</v>
      </c>
      <c r="AW560" s="11" t="s">
        <v>37</v>
      </c>
      <c r="AX560" s="11" t="s">
        <v>73</v>
      </c>
      <c r="AY560" s="243" t="s">
        <v>153</v>
      </c>
    </row>
    <row r="561" spans="2:51" s="12" customFormat="1" ht="13.5">
      <c r="B561" s="244"/>
      <c r="C561" s="245"/>
      <c r="D561" s="235" t="s">
        <v>162</v>
      </c>
      <c r="E561" s="246" t="s">
        <v>22</v>
      </c>
      <c r="F561" s="247" t="s">
        <v>1992</v>
      </c>
      <c r="G561" s="245"/>
      <c r="H561" s="248">
        <v>336.3</v>
      </c>
      <c r="I561" s="249"/>
      <c r="J561" s="245"/>
      <c r="K561" s="245"/>
      <c r="L561" s="250"/>
      <c r="M561" s="251"/>
      <c r="N561" s="252"/>
      <c r="O561" s="252"/>
      <c r="P561" s="252"/>
      <c r="Q561" s="252"/>
      <c r="R561" s="252"/>
      <c r="S561" s="252"/>
      <c r="T561" s="253"/>
      <c r="AT561" s="254" t="s">
        <v>162</v>
      </c>
      <c r="AU561" s="254" t="s">
        <v>82</v>
      </c>
      <c r="AV561" s="12" t="s">
        <v>82</v>
      </c>
      <c r="AW561" s="12" t="s">
        <v>37</v>
      </c>
      <c r="AX561" s="12" t="s">
        <v>73</v>
      </c>
      <c r="AY561" s="254" t="s">
        <v>153</v>
      </c>
    </row>
    <row r="562" spans="2:51" s="11" customFormat="1" ht="13.5">
      <c r="B562" s="233"/>
      <c r="C562" s="234"/>
      <c r="D562" s="235" t="s">
        <v>162</v>
      </c>
      <c r="E562" s="236" t="s">
        <v>22</v>
      </c>
      <c r="F562" s="237" t="s">
        <v>1269</v>
      </c>
      <c r="G562" s="234"/>
      <c r="H562" s="236" t="s">
        <v>22</v>
      </c>
      <c r="I562" s="238"/>
      <c r="J562" s="234"/>
      <c r="K562" s="234"/>
      <c r="L562" s="239"/>
      <c r="M562" s="240"/>
      <c r="N562" s="241"/>
      <c r="O562" s="241"/>
      <c r="P562" s="241"/>
      <c r="Q562" s="241"/>
      <c r="R562" s="241"/>
      <c r="S562" s="241"/>
      <c r="T562" s="242"/>
      <c r="AT562" s="243" t="s">
        <v>162</v>
      </c>
      <c r="AU562" s="243" t="s">
        <v>82</v>
      </c>
      <c r="AV562" s="11" t="s">
        <v>24</v>
      </c>
      <c r="AW562" s="11" t="s">
        <v>37</v>
      </c>
      <c r="AX562" s="11" t="s">
        <v>73</v>
      </c>
      <c r="AY562" s="243" t="s">
        <v>153</v>
      </c>
    </row>
    <row r="563" spans="2:51" s="12" customFormat="1" ht="13.5">
      <c r="B563" s="244"/>
      <c r="C563" s="245"/>
      <c r="D563" s="235" t="s">
        <v>162</v>
      </c>
      <c r="E563" s="246" t="s">
        <v>22</v>
      </c>
      <c r="F563" s="247" t="s">
        <v>1993</v>
      </c>
      <c r="G563" s="245"/>
      <c r="H563" s="248">
        <v>144.725</v>
      </c>
      <c r="I563" s="249"/>
      <c r="J563" s="245"/>
      <c r="K563" s="245"/>
      <c r="L563" s="250"/>
      <c r="M563" s="251"/>
      <c r="N563" s="252"/>
      <c r="O563" s="252"/>
      <c r="P563" s="252"/>
      <c r="Q563" s="252"/>
      <c r="R563" s="252"/>
      <c r="S563" s="252"/>
      <c r="T563" s="253"/>
      <c r="AT563" s="254" t="s">
        <v>162</v>
      </c>
      <c r="AU563" s="254" t="s">
        <v>82</v>
      </c>
      <c r="AV563" s="12" t="s">
        <v>82</v>
      </c>
      <c r="AW563" s="12" t="s">
        <v>37</v>
      </c>
      <c r="AX563" s="12" t="s">
        <v>73</v>
      </c>
      <c r="AY563" s="254" t="s">
        <v>153</v>
      </c>
    </row>
    <row r="564" spans="2:51" s="12" customFormat="1" ht="13.5">
      <c r="B564" s="244"/>
      <c r="C564" s="245"/>
      <c r="D564" s="235" t="s">
        <v>162</v>
      </c>
      <c r="E564" s="246" t="s">
        <v>22</v>
      </c>
      <c r="F564" s="247" t="s">
        <v>1994</v>
      </c>
      <c r="G564" s="245"/>
      <c r="H564" s="248">
        <v>30</v>
      </c>
      <c r="I564" s="249"/>
      <c r="J564" s="245"/>
      <c r="K564" s="245"/>
      <c r="L564" s="250"/>
      <c r="M564" s="251"/>
      <c r="N564" s="252"/>
      <c r="O564" s="252"/>
      <c r="P564" s="252"/>
      <c r="Q564" s="252"/>
      <c r="R564" s="252"/>
      <c r="S564" s="252"/>
      <c r="T564" s="253"/>
      <c r="AT564" s="254" t="s">
        <v>162</v>
      </c>
      <c r="AU564" s="254" t="s">
        <v>82</v>
      </c>
      <c r="AV564" s="12" t="s">
        <v>82</v>
      </c>
      <c r="AW564" s="12" t="s">
        <v>37</v>
      </c>
      <c r="AX564" s="12" t="s">
        <v>73</v>
      </c>
      <c r="AY564" s="254" t="s">
        <v>153</v>
      </c>
    </row>
    <row r="565" spans="2:51" s="11" customFormat="1" ht="13.5">
      <c r="B565" s="233"/>
      <c r="C565" s="234"/>
      <c r="D565" s="235" t="s">
        <v>162</v>
      </c>
      <c r="E565" s="236" t="s">
        <v>22</v>
      </c>
      <c r="F565" s="237" t="s">
        <v>1201</v>
      </c>
      <c r="G565" s="234"/>
      <c r="H565" s="236" t="s">
        <v>22</v>
      </c>
      <c r="I565" s="238"/>
      <c r="J565" s="234"/>
      <c r="K565" s="234"/>
      <c r="L565" s="239"/>
      <c r="M565" s="240"/>
      <c r="N565" s="241"/>
      <c r="O565" s="241"/>
      <c r="P565" s="241"/>
      <c r="Q565" s="241"/>
      <c r="R565" s="241"/>
      <c r="S565" s="241"/>
      <c r="T565" s="242"/>
      <c r="AT565" s="243" t="s">
        <v>162</v>
      </c>
      <c r="AU565" s="243" t="s">
        <v>82</v>
      </c>
      <c r="AV565" s="11" t="s">
        <v>24</v>
      </c>
      <c r="AW565" s="11" t="s">
        <v>37</v>
      </c>
      <c r="AX565" s="11" t="s">
        <v>73</v>
      </c>
      <c r="AY565" s="243" t="s">
        <v>153</v>
      </c>
    </row>
    <row r="566" spans="2:51" s="12" customFormat="1" ht="13.5">
      <c r="B566" s="244"/>
      <c r="C566" s="245"/>
      <c r="D566" s="235" t="s">
        <v>162</v>
      </c>
      <c r="E566" s="246" t="s">
        <v>22</v>
      </c>
      <c r="F566" s="247" t="s">
        <v>2063</v>
      </c>
      <c r="G566" s="245"/>
      <c r="H566" s="248">
        <v>253.933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AT566" s="254" t="s">
        <v>162</v>
      </c>
      <c r="AU566" s="254" t="s">
        <v>82</v>
      </c>
      <c r="AV566" s="12" t="s">
        <v>82</v>
      </c>
      <c r="AW566" s="12" t="s">
        <v>37</v>
      </c>
      <c r="AX566" s="12" t="s">
        <v>73</v>
      </c>
      <c r="AY566" s="254" t="s">
        <v>153</v>
      </c>
    </row>
    <row r="567" spans="2:51" s="11" customFormat="1" ht="13.5">
      <c r="B567" s="233"/>
      <c r="C567" s="234"/>
      <c r="D567" s="235" t="s">
        <v>162</v>
      </c>
      <c r="E567" s="236" t="s">
        <v>22</v>
      </c>
      <c r="F567" s="237" t="s">
        <v>1996</v>
      </c>
      <c r="G567" s="234"/>
      <c r="H567" s="236" t="s">
        <v>22</v>
      </c>
      <c r="I567" s="238"/>
      <c r="J567" s="234"/>
      <c r="K567" s="234"/>
      <c r="L567" s="239"/>
      <c r="M567" s="240"/>
      <c r="N567" s="241"/>
      <c r="O567" s="241"/>
      <c r="P567" s="241"/>
      <c r="Q567" s="241"/>
      <c r="R567" s="241"/>
      <c r="S567" s="241"/>
      <c r="T567" s="242"/>
      <c r="AT567" s="243" t="s">
        <v>162</v>
      </c>
      <c r="AU567" s="243" t="s">
        <v>82</v>
      </c>
      <c r="AV567" s="11" t="s">
        <v>24</v>
      </c>
      <c r="AW567" s="11" t="s">
        <v>37</v>
      </c>
      <c r="AX567" s="11" t="s">
        <v>73</v>
      </c>
      <c r="AY567" s="243" t="s">
        <v>153</v>
      </c>
    </row>
    <row r="568" spans="2:51" s="12" customFormat="1" ht="13.5">
      <c r="B568" s="244"/>
      <c r="C568" s="245"/>
      <c r="D568" s="235" t="s">
        <v>162</v>
      </c>
      <c r="E568" s="246" t="s">
        <v>22</v>
      </c>
      <c r="F568" s="247" t="s">
        <v>1962</v>
      </c>
      <c r="G568" s="245"/>
      <c r="H568" s="248">
        <v>22.5</v>
      </c>
      <c r="I568" s="249"/>
      <c r="J568" s="245"/>
      <c r="K568" s="245"/>
      <c r="L568" s="250"/>
      <c r="M568" s="251"/>
      <c r="N568" s="252"/>
      <c r="O568" s="252"/>
      <c r="P568" s="252"/>
      <c r="Q568" s="252"/>
      <c r="R568" s="252"/>
      <c r="S568" s="252"/>
      <c r="T568" s="253"/>
      <c r="AT568" s="254" t="s">
        <v>162</v>
      </c>
      <c r="AU568" s="254" t="s">
        <v>82</v>
      </c>
      <c r="AV568" s="12" t="s">
        <v>82</v>
      </c>
      <c r="AW568" s="12" t="s">
        <v>37</v>
      </c>
      <c r="AX568" s="12" t="s">
        <v>73</v>
      </c>
      <c r="AY568" s="254" t="s">
        <v>153</v>
      </c>
    </row>
    <row r="569" spans="2:51" s="11" customFormat="1" ht="13.5">
      <c r="B569" s="233"/>
      <c r="C569" s="234"/>
      <c r="D569" s="235" t="s">
        <v>162</v>
      </c>
      <c r="E569" s="236" t="s">
        <v>22</v>
      </c>
      <c r="F569" s="237" t="s">
        <v>1294</v>
      </c>
      <c r="G569" s="234"/>
      <c r="H569" s="236" t="s">
        <v>22</v>
      </c>
      <c r="I569" s="238"/>
      <c r="J569" s="234"/>
      <c r="K569" s="234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162</v>
      </c>
      <c r="AU569" s="243" t="s">
        <v>82</v>
      </c>
      <c r="AV569" s="11" t="s">
        <v>24</v>
      </c>
      <c r="AW569" s="11" t="s">
        <v>37</v>
      </c>
      <c r="AX569" s="11" t="s">
        <v>73</v>
      </c>
      <c r="AY569" s="243" t="s">
        <v>153</v>
      </c>
    </row>
    <row r="570" spans="2:51" s="11" customFormat="1" ht="13.5">
      <c r="B570" s="233"/>
      <c r="C570" s="234"/>
      <c r="D570" s="235" t="s">
        <v>162</v>
      </c>
      <c r="E570" s="236" t="s">
        <v>22</v>
      </c>
      <c r="F570" s="237" t="s">
        <v>2002</v>
      </c>
      <c r="G570" s="234"/>
      <c r="H570" s="236" t="s">
        <v>22</v>
      </c>
      <c r="I570" s="238"/>
      <c r="J570" s="234"/>
      <c r="K570" s="234"/>
      <c r="L570" s="239"/>
      <c r="M570" s="240"/>
      <c r="N570" s="241"/>
      <c r="O570" s="241"/>
      <c r="P570" s="241"/>
      <c r="Q570" s="241"/>
      <c r="R570" s="241"/>
      <c r="S570" s="241"/>
      <c r="T570" s="242"/>
      <c r="AT570" s="243" t="s">
        <v>162</v>
      </c>
      <c r="AU570" s="243" t="s">
        <v>82</v>
      </c>
      <c r="AV570" s="11" t="s">
        <v>24</v>
      </c>
      <c r="AW570" s="11" t="s">
        <v>37</v>
      </c>
      <c r="AX570" s="11" t="s">
        <v>73</v>
      </c>
      <c r="AY570" s="243" t="s">
        <v>153</v>
      </c>
    </row>
    <row r="571" spans="2:51" s="12" customFormat="1" ht="13.5">
      <c r="B571" s="244"/>
      <c r="C571" s="245"/>
      <c r="D571" s="235" t="s">
        <v>162</v>
      </c>
      <c r="E571" s="246" t="s">
        <v>22</v>
      </c>
      <c r="F571" s="247" t="s">
        <v>2003</v>
      </c>
      <c r="G571" s="245"/>
      <c r="H571" s="248">
        <v>-54</v>
      </c>
      <c r="I571" s="249"/>
      <c r="J571" s="245"/>
      <c r="K571" s="245"/>
      <c r="L571" s="250"/>
      <c r="M571" s="251"/>
      <c r="N571" s="252"/>
      <c r="O571" s="252"/>
      <c r="P571" s="252"/>
      <c r="Q571" s="252"/>
      <c r="R571" s="252"/>
      <c r="S571" s="252"/>
      <c r="T571" s="253"/>
      <c r="AT571" s="254" t="s">
        <v>162</v>
      </c>
      <c r="AU571" s="254" t="s">
        <v>82</v>
      </c>
      <c r="AV571" s="12" t="s">
        <v>82</v>
      </c>
      <c r="AW571" s="12" t="s">
        <v>37</v>
      </c>
      <c r="AX571" s="12" t="s">
        <v>73</v>
      </c>
      <c r="AY571" s="254" t="s">
        <v>153</v>
      </c>
    </row>
    <row r="572" spans="2:51" s="11" customFormat="1" ht="13.5">
      <c r="B572" s="233"/>
      <c r="C572" s="234"/>
      <c r="D572" s="235" t="s">
        <v>162</v>
      </c>
      <c r="E572" s="236" t="s">
        <v>22</v>
      </c>
      <c r="F572" s="237" t="s">
        <v>2004</v>
      </c>
      <c r="G572" s="234"/>
      <c r="H572" s="236" t="s">
        <v>22</v>
      </c>
      <c r="I572" s="238"/>
      <c r="J572" s="234"/>
      <c r="K572" s="234"/>
      <c r="L572" s="239"/>
      <c r="M572" s="240"/>
      <c r="N572" s="241"/>
      <c r="O572" s="241"/>
      <c r="P572" s="241"/>
      <c r="Q572" s="241"/>
      <c r="R572" s="241"/>
      <c r="S572" s="241"/>
      <c r="T572" s="242"/>
      <c r="AT572" s="243" t="s">
        <v>162</v>
      </c>
      <c r="AU572" s="243" t="s">
        <v>82</v>
      </c>
      <c r="AV572" s="11" t="s">
        <v>24</v>
      </c>
      <c r="AW572" s="11" t="s">
        <v>37</v>
      </c>
      <c r="AX572" s="11" t="s">
        <v>73</v>
      </c>
      <c r="AY572" s="243" t="s">
        <v>153</v>
      </c>
    </row>
    <row r="573" spans="2:51" s="12" customFormat="1" ht="13.5">
      <c r="B573" s="244"/>
      <c r="C573" s="245"/>
      <c r="D573" s="235" t="s">
        <v>162</v>
      </c>
      <c r="E573" s="246" t="s">
        <v>22</v>
      </c>
      <c r="F573" s="247" t="s">
        <v>2005</v>
      </c>
      <c r="G573" s="245"/>
      <c r="H573" s="248">
        <v>-217.89</v>
      </c>
      <c r="I573" s="249"/>
      <c r="J573" s="245"/>
      <c r="K573" s="245"/>
      <c r="L573" s="250"/>
      <c r="M573" s="251"/>
      <c r="N573" s="252"/>
      <c r="O573" s="252"/>
      <c r="P573" s="252"/>
      <c r="Q573" s="252"/>
      <c r="R573" s="252"/>
      <c r="S573" s="252"/>
      <c r="T573" s="253"/>
      <c r="AT573" s="254" t="s">
        <v>162</v>
      </c>
      <c r="AU573" s="254" t="s">
        <v>82</v>
      </c>
      <c r="AV573" s="12" t="s">
        <v>82</v>
      </c>
      <c r="AW573" s="12" t="s">
        <v>37</v>
      </c>
      <c r="AX573" s="12" t="s">
        <v>73</v>
      </c>
      <c r="AY573" s="254" t="s">
        <v>153</v>
      </c>
    </row>
    <row r="574" spans="2:51" s="12" customFormat="1" ht="13.5">
      <c r="B574" s="244"/>
      <c r="C574" s="245"/>
      <c r="D574" s="235" t="s">
        <v>162</v>
      </c>
      <c r="E574" s="246" t="s">
        <v>22</v>
      </c>
      <c r="F574" s="247" t="s">
        <v>2006</v>
      </c>
      <c r="G574" s="245"/>
      <c r="H574" s="248">
        <v>-1036.8</v>
      </c>
      <c r="I574" s="249"/>
      <c r="J574" s="245"/>
      <c r="K574" s="245"/>
      <c r="L574" s="250"/>
      <c r="M574" s="251"/>
      <c r="N574" s="252"/>
      <c r="O574" s="252"/>
      <c r="P574" s="252"/>
      <c r="Q574" s="252"/>
      <c r="R574" s="252"/>
      <c r="S574" s="252"/>
      <c r="T574" s="253"/>
      <c r="AT574" s="254" t="s">
        <v>162</v>
      </c>
      <c r="AU574" s="254" t="s">
        <v>82</v>
      </c>
      <c r="AV574" s="12" t="s">
        <v>82</v>
      </c>
      <c r="AW574" s="12" t="s">
        <v>37</v>
      </c>
      <c r="AX574" s="12" t="s">
        <v>73</v>
      </c>
      <c r="AY574" s="254" t="s">
        <v>153</v>
      </c>
    </row>
    <row r="575" spans="2:51" s="12" customFormat="1" ht="13.5">
      <c r="B575" s="244"/>
      <c r="C575" s="245"/>
      <c r="D575" s="235" t="s">
        <v>162</v>
      </c>
      <c r="E575" s="246" t="s">
        <v>22</v>
      </c>
      <c r="F575" s="247" t="s">
        <v>2007</v>
      </c>
      <c r="G575" s="245"/>
      <c r="H575" s="248">
        <v>-587.34</v>
      </c>
      <c r="I575" s="249"/>
      <c r="J575" s="245"/>
      <c r="K575" s="245"/>
      <c r="L575" s="250"/>
      <c r="M575" s="251"/>
      <c r="N575" s="252"/>
      <c r="O575" s="252"/>
      <c r="P575" s="252"/>
      <c r="Q575" s="252"/>
      <c r="R575" s="252"/>
      <c r="S575" s="252"/>
      <c r="T575" s="253"/>
      <c r="AT575" s="254" t="s">
        <v>162</v>
      </c>
      <c r="AU575" s="254" t="s">
        <v>82</v>
      </c>
      <c r="AV575" s="12" t="s">
        <v>82</v>
      </c>
      <c r="AW575" s="12" t="s">
        <v>37</v>
      </c>
      <c r="AX575" s="12" t="s">
        <v>73</v>
      </c>
      <c r="AY575" s="254" t="s">
        <v>153</v>
      </c>
    </row>
    <row r="576" spans="2:51" s="12" customFormat="1" ht="13.5">
      <c r="B576" s="244"/>
      <c r="C576" s="245"/>
      <c r="D576" s="235" t="s">
        <v>162</v>
      </c>
      <c r="E576" s="246" t="s">
        <v>22</v>
      </c>
      <c r="F576" s="247" t="s">
        <v>2008</v>
      </c>
      <c r="G576" s="245"/>
      <c r="H576" s="248">
        <v>-419.85</v>
      </c>
      <c r="I576" s="249"/>
      <c r="J576" s="245"/>
      <c r="K576" s="245"/>
      <c r="L576" s="250"/>
      <c r="M576" s="251"/>
      <c r="N576" s="252"/>
      <c r="O576" s="252"/>
      <c r="P576" s="252"/>
      <c r="Q576" s="252"/>
      <c r="R576" s="252"/>
      <c r="S576" s="252"/>
      <c r="T576" s="253"/>
      <c r="AT576" s="254" t="s">
        <v>162</v>
      </c>
      <c r="AU576" s="254" t="s">
        <v>82</v>
      </c>
      <c r="AV576" s="12" t="s">
        <v>82</v>
      </c>
      <c r="AW576" s="12" t="s">
        <v>37</v>
      </c>
      <c r="AX576" s="12" t="s">
        <v>73</v>
      </c>
      <c r="AY576" s="254" t="s">
        <v>153</v>
      </c>
    </row>
    <row r="577" spans="2:51" s="12" customFormat="1" ht="13.5">
      <c r="B577" s="244"/>
      <c r="C577" s="245"/>
      <c r="D577" s="235" t="s">
        <v>162</v>
      </c>
      <c r="E577" s="246" t="s">
        <v>22</v>
      </c>
      <c r="F577" s="247" t="s">
        <v>2009</v>
      </c>
      <c r="G577" s="245"/>
      <c r="H577" s="248">
        <v>-18.83</v>
      </c>
      <c r="I577" s="249"/>
      <c r="J577" s="245"/>
      <c r="K577" s="245"/>
      <c r="L577" s="250"/>
      <c r="M577" s="251"/>
      <c r="N577" s="252"/>
      <c r="O577" s="252"/>
      <c r="P577" s="252"/>
      <c r="Q577" s="252"/>
      <c r="R577" s="252"/>
      <c r="S577" s="252"/>
      <c r="T577" s="253"/>
      <c r="AT577" s="254" t="s">
        <v>162</v>
      </c>
      <c r="AU577" s="254" t="s">
        <v>82</v>
      </c>
      <c r="AV577" s="12" t="s">
        <v>82</v>
      </c>
      <c r="AW577" s="12" t="s">
        <v>37</v>
      </c>
      <c r="AX577" s="12" t="s">
        <v>73</v>
      </c>
      <c r="AY577" s="254" t="s">
        <v>153</v>
      </c>
    </row>
    <row r="578" spans="2:51" s="11" customFormat="1" ht="13.5">
      <c r="B578" s="233"/>
      <c r="C578" s="234"/>
      <c r="D578" s="235" t="s">
        <v>162</v>
      </c>
      <c r="E578" s="236" t="s">
        <v>22</v>
      </c>
      <c r="F578" s="237" t="s">
        <v>1332</v>
      </c>
      <c r="G578" s="234"/>
      <c r="H578" s="236" t="s">
        <v>22</v>
      </c>
      <c r="I578" s="238"/>
      <c r="J578" s="234"/>
      <c r="K578" s="234"/>
      <c r="L578" s="239"/>
      <c r="M578" s="240"/>
      <c r="N578" s="241"/>
      <c r="O578" s="241"/>
      <c r="P578" s="241"/>
      <c r="Q578" s="241"/>
      <c r="R578" s="241"/>
      <c r="S578" s="241"/>
      <c r="T578" s="242"/>
      <c r="AT578" s="243" t="s">
        <v>162</v>
      </c>
      <c r="AU578" s="243" t="s">
        <v>82</v>
      </c>
      <c r="AV578" s="11" t="s">
        <v>24</v>
      </c>
      <c r="AW578" s="11" t="s">
        <v>37</v>
      </c>
      <c r="AX578" s="11" t="s">
        <v>73</v>
      </c>
      <c r="AY578" s="243" t="s">
        <v>153</v>
      </c>
    </row>
    <row r="579" spans="2:51" s="12" customFormat="1" ht="13.5">
      <c r="B579" s="244"/>
      <c r="C579" s="245"/>
      <c r="D579" s="235" t="s">
        <v>162</v>
      </c>
      <c r="E579" s="246" t="s">
        <v>22</v>
      </c>
      <c r="F579" s="247" t="s">
        <v>2010</v>
      </c>
      <c r="G579" s="245"/>
      <c r="H579" s="248">
        <v>179.82</v>
      </c>
      <c r="I579" s="249"/>
      <c r="J579" s="245"/>
      <c r="K579" s="245"/>
      <c r="L579" s="250"/>
      <c r="M579" s="251"/>
      <c r="N579" s="252"/>
      <c r="O579" s="252"/>
      <c r="P579" s="252"/>
      <c r="Q579" s="252"/>
      <c r="R579" s="252"/>
      <c r="S579" s="252"/>
      <c r="T579" s="253"/>
      <c r="AT579" s="254" t="s">
        <v>162</v>
      </c>
      <c r="AU579" s="254" t="s">
        <v>82</v>
      </c>
      <c r="AV579" s="12" t="s">
        <v>82</v>
      </c>
      <c r="AW579" s="12" t="s">
        <v>37</v>
      </c>
      <c r="AX579" s="12" t="s">
        <v>73</v>
      </c>
      <c r="AY579" s="254" t="s">
        <v>153</v>
      </c>
    </row>
    <row r="580" spans="2:51" s="12" customFormat="1" ht="13.5">
      <c r="B580" s="244"/>
      <c r="C580" s="245"/>
      <c r="D580" s="235" t="s">
        <v>162</v>
      </c>
      <c r="E580" s="246" t="s">
        <v>22</v>
      </c>
      <c r="F580" s="247" t="s">
        <v>2011</v>
      </c>
      <c r="G580" s="245"/>
      <c r="H580" s="248">
        <v>183.03</v>
      </c>
      <c r="I580" s="249"/>
      <c r="J580" s="245"/>
      <c r="K580" s="245"/>
      <c r="L580" s="250"/>
      <c r="M580" s="251"/>
      <c r="N580" s="252"/>
      <c r="O580" s="252"/>
      <c r="P580" s="252"/>
      <c r="Q580" s="252"/>
      <c r="R580" s="252"/>
      <c r="S580" s="252"/>
      <c r="T580" s="253"/>
      <c r="AT580" s="254" t="s">
        <v>162</v>
      </c>
      <c r="AU580" s="254" t="s">
        <v>82</v>
      </c>
      <c r="AV580" s="12" t="s">
        <v>82</v>
      </c>
      <c r="AW580" s="12" t="s">
        <v>37</v>
      </c>
      <c r="AX580" s="12" t="s">
        <v>73</v>
      </c>
      <c r="AY580" s="254" t="s">
        <v>153</v>
      </c>
    </row>
    <row r="581" spans="2:51" s="12" customFormat="1" ht="13.5">
      <c r="B581" s="244"/>
      <c r="C581" s="245"/>
      <c r="D581" s="235" t="s">
        <v>162</v>
      </c>
      <c r="E581" s="246" t="s">
        <v>22</v>
      </c>
      <c r="F581" s="247" t="s">
        <v>2012</v>
      </c>
      <c r="G581" s="245"/>
      <c r="H581" s="248">
        <v>11.13</v>
      </c>
      <c r="I581" s="249"/>
      <c r="J581" s="245"/>
      <c r="K581" s="245"/>
      <c r="L581" s="250"/>
      <c r="M581" s="251"/>
      <c r="N581" s="252"/>
      <c r="O581" s="252"/>
      <c r="P581" s="252"/>
      <c r="Q581" s="252"/>
      <c r="R581" s="252"/>
      <c r="S581" s="252"/>
      <c r="T581" s="253"/>
      <c r="AT581" s="254" t="s">
        <v>162</v>
      </c>
      <c r="AU581" s="254" t="s">
        <v>82</v>
      </c>
      <c r="AV581" s="12" t="s">
        <v>82</v>
      </c>
      <c r="AW581" s="12" t="s">
        <v>37</v>
      </c>
      <c r="AX581" s="12" t="s">
        <v>73</v>
      </c>
      <c r="AY581" s="254" t="s">
        <v>153</v>
      </c>
    </row>
    <row r="582" spans="2:51" s="11" customFormat="1" ht="13.5">
      <c r="B582" s="233"/>
      <c r="C582" s="234"/>
      <c r="D582" s="235" t="s">
        <v>162</v>
      </c>
      <c r="E582" s="236" t="s">
        <v>22</v>
      </c>
      <c r="F582" s="237" t="s">
        <v>480</v>
      </c>
      <c r="G582" s="234"/>
      <c r="H582" s="236" t="s">
        <v>22</v>
      </c>
      <c r="I582" s="238"/>
      <c r="J582" s="234"/>
      <c r="K582" s="234"/>
      <c r="L582" s="239"/>
      <c r="M582" s="240"/>
      <c r="N582" s="241"/>
      <c r="O582" s="241"/>
      <c r="P582" s="241"/>
      <c r="Q582" s="241"/>
      <c r="R582" s="241"/>
      <c r="S582" s="241"/>
      <c r="T582" s="242"/>
      <c r="AT582" s="243" t="s">
        <v>162</v>
      </c>
      <c r="AU582" s="243" t="s">
        <v>82</v>
      </c>
      <c r="AV582" s="11" t="s">
        <v>24</v>
      </c>
      <c r="AW582" s="11" t="s">
        <v>37</v>
      </c>
      <c r="AX582" s="11" t="s">
        <v>73</v>
      </c>
      <c r="AY582" s="243" t="s">
        <v>153</v>
      </c>
    </row>
    <row r="583" spans="2:51" s="12" customFormat="1" ht="13.5">
      <c r="B583" s="244"/>
      <c r="C583" s="245"/>
      <c r="D583" s="235" t="s">
        <v>162</v>
      </c>
      <c r="E583" s="246" t="s">
        <v>22</v>
      </c>
      <c r="F583" s="247" t="s">
        <v>2013</v>
      </c>
      <c r="G583" s="245"/>
      <c r="H583" s="248">
        <v>124.92</v>
      </c>
      <c r="I583" s="249"/>
      <c r="J583" s="245"/>
      <c r="K583" s="245"/>
      <c r="L583" s="250"/>
      <c r="M583" s="251"/>
      <c r="N583" s="252"/>
      <c r="O583" s="252"/>
      <c r="P583" s="252"/>
      <c r="Q583" s="252"/>
      <c r="R583" s="252"/>
      <c r="S583" s="252"/>
      <c r="T583" s="253"/>
      <c r="AT583" s="254" t="s">
        <v>162</v>
      </c>
      <c r="AU583" s="254" t="s">
        <v>82</v>
      </c>
      <c r="AV583" s="12" t="s">
        <v>82</v>
      </c>
      <c r="AW583" s="12" t="s">
        <v>37</v>
      </c>
      <c r="AX583" s="12" t="s">
        <v>73</v>
      </c>
      <c r="AY583" s="254" t="s">
        <v>153</v>
      </c>
    </row>
    <row r="584" spans="2:51" s="12" customFormat="1" ht="13.5">
      <c r="B584" s="244"/>
      <c r="C584" s="245"/>
      <c r="D584" s="235" t="s">
        <v>162</v>
      </c>
      <c r="E584" s="246" t="s">
        <v>22</v>
      </c>
      <c r="F584" s="247" t="s">
        <v>2014</v>
      </c>
      <c r="G584" s="245"/>
      <c r="H584" s="248">
        <v>8.048</v>
      </c>
      <c r="I584" s="249"/>
      <c r="J584" s="245"/>
      <c r="K584" s="245"/>
      <c r="L584" s="250"/>
      <c r="M584" s="251"/>
      <c r="N584" s="252"/>
      <c r="O584" s="252"/>
      <c r="P584" s="252"/>
      <c r="Q584" s="252"/>
      <c r="R584" s="252"/>
      <c r="S584" s="252"/>
      <c r="T584" s="253"/>
      <c r="AT584" s="254" t="s">
        <v>162</v>
      </c>
      <c r="AU584" s="254" t="s">
        <v>82</v>
      </c>
      <c r="AV584" s="12" t="s">
        <v>82</v>
      </c>
      <c r="AW584" s="12" t="s">
        <v>37</v>
      </c>
      <c r="AX584" s="12" t="s">
        <v>73</v>
      </c>
      <c r="AY584" s="254" t="s">
        <v>153</v>
      </c>
    </row>
    <row r="585" spans="2:51" s="12" customFormat="1" ht="13.5">
      <c r="B585" s="244"/>
      <c r="C585" s="245"/>
      <c r="D585" s="235" t="s">
        <v>162</v>
      </c>
      <c r="E585" s="246" t="s">
        <v>22</v>
      </c>
      <c r="F585" s="247" t="s">
        <v>2064</v>
      </c>
      <c r="G585" s="245"/>
      <c r="H585" s="248">
        <v>-0.004</v>
      </c>
      <c r="I585" s="249"/>
      <c r="J585" s="245"/>
      <c r="K585" s="245"/>
      <c r="L585" s="250"/>
      <c r="M585" s="251"/>
      <c r="N585" s="252"/>
      <c r="O585" s="252"/>
      <c r="P585" s="252"/>
      <c r="Q585" s="252"/>
      <c r="R585" s="252"/>
      <c r="S585" s="252"/>
      <c r="T585" s="253"/>
      <c r="AT585" s="254" t="s">
        <v>162</v>
      </c>
      <c r="AU585" s="254" t="s">
        <v>82</v>
      </c>
      <c r="AV585" s="12" t="s">
        <v>82</v>
      </c>
      <c r="AW585" s="12" t="s">
        <v>37</v>
      </c>
      <c r="AX585" s="12" t="s">
        <v>73</v>
      </c>
      <c r="AY585" s="254" t="s">
        <v>153</v>
      </c>
    </row>
    <row r="586" spans="2:51" s="13" customFormat="1" ht="13.5">
      <c r="B586" s="255"/>
      <c r="C586" s="256"/>
      <c r="D586" s="235" t="s">
        <v>162</v>
      </c>
      <c r="E586" s="257" t="s">
        <v>22</v>
      </c>
      <c r="F586" s="258" t="s">
        <v>172</v>
      </c>
      <c r="G586" s="256"/>
      <c r="H586" s="259">
        <v>5600.2</v>
      </c>
      <c r="I586" s="260"/>
      <c r="J586" s="256"/>
      <c r="K586" s="256"/>
      <c r="L586" s="261"/>
      <c r="M586" s="262"/>
      <c r="N586" s="263"/>
      <c r="O586" s="263"/>
      <c r="P586" s="263"/>
      <c r="Q586" s="263"/>
      <c r="R586" s="263"/>
      <c r="S586" s="263"/>
      <c r="T586" s="264"/>
      <c r="AT586" s="265" t="s">
        <v>162</v>
      </c>
      <c r="AU586" s="265" t="s">
        <v>82</v>
      </c>
      <c r="AV586" s="13" t="s">
        <v>160</v>
      </c>
      <c r="AW586" s="13" t="s">
        <v>37</v>
      </c>
      <c r="AX586" s="13" t="s">
        <v>24</v>
      </c>
      <c r="AY586" s="265" t="s">
        <v>153</v>
      </c>
    </row>
    <row r="587" spans="2:65" s="1" customFormat="1" ht="25.5" customHeight="1">
      <c r="B587" s="46"/>
      <c r="C587" s="221" t="s">
        <v>560</v>
      </c>
      <c r="D587" s="221" t="s">
        <v>155</v>
      </c>
      <c r="E587" s="222" t="s">
        <v>511</v>
      </c>
      <c r="F587" s="223" t="s">
        <v>512</v>
      </c>
      <c r="G587" s="224" t="s">
        <v>158</v>
      </c>
      <c r="H587" s="225">
        <v>127.9</v>
      </c>
      <c r="I587" s="226"/>
      <c r="J587" s="227">
        <f>ROUND(I587*H587,2)</f>
        <v>0</v>
      </c>
      <c r="K587" s="223" t="s">
        <v>159</v>
      </c>
      <c r="L587" s="72"/>
      <c r="M587" s="228" t="s">
        <v>22</v>
      </c>
      <c r="N587" s="229" t="s">
        <v>44</v>
      </c>
      <c r="O587" s="47"/>
      <c r="P587" s="230">
        <f>O587*H587</f>
        <v>0</v>
      </c>
      <c r="Q587" s="230">
        <v>0.00628</v>
      </c>
      <c r="R587" s="230">
        <f>Q587*H587</f>
        <v>0.803212</v>
      </c>
      <c r="S587" s="230">
        <v>0</v>
      </c>
      <c r="T587" s="231">
        <f>S587*H587</f>
        <v>0</v>
      </c>
      <c r="AR587" s="24" t="s">
        <v>160</v>
      </c>
      <c r="AT587" s="24" t="s">
        <v>155</v>
      </c>
      <c r="AU587" s="24" t="s">
        <v>82</v>
      </c>
      <c r="AY587" s="24" t="s">
        <v>153</v>
      </c>
      <c r="BE587" s="232">
        <f>IF(N587="základní",J587,0)</f>
        <v>0</v>
      </c>
      <c r="BF587" s="232">
        <f>IF(N587="snížená",J587,0)</f>
        <v>0</v>
      </c>
      <c r="BG587" s="232">
        <f>IF(N587="zákl. přenesená",J587,0)</f>
        <v>0</v>
      </c>
      <c r="BH587" s="232">
        <f>IF(N587="sníž. přenesená",J587,0)</f>
        <v>0</v>
      </c>
      <c r="BI587" s="232">
        <f>IF(N587="nulová",J587,0)</f>
        <v>0</v>
      </c>
      <c r="BJ587" s="24" t="s">
        <v>24</v>
      </c>
      <c r="BK587" s="232">
        <f>ROUND(I587*H587,2)</f>
        <v>0</v>
      </c>
      <c r="BL587" s="24" t="s">
        <v>160</v>
      </c>
      <c r="BM587" s="24" t="s">
        <v>2065</v>
      </c>
    </row>
    <row r="588" spans="2:51" s="11" customFormat="1" ht="13.5">
      <c r="B588" s="233"/>
      <c r="C588" s="234"/>
      <c r="D588" s="235" t="s">
        <v>162</v>
      </c>
      <c r="E588" s="236" t="s">
        <v>22</v>
      </c>
      <c r="F588" s="237" t="s">
        <v>2066</v>
      </c>
      <c r="G588" s="234"/>
      <c r="H588" s="236" t="s">
        <v>22</v>
      </c>
      <c r="I588" s="238"/>
      <c r="J588" s="234"/>
      <c r="K588" s="234"/>
      <c r="L588" s="239"/>
      <c r="M588" s="240"/>
      <c r="N588" s="241"/>
      <c r="O588" s="241"/>
      <c r="P588" s="241"/>
      <c r="Q588" s="241"/>
      <c r="R588" s="241"/>
      <c r="S588" s="241"/>
      <c r="T588" s="242"/>
      <c r="AT588" s="243" t="s">
        <v>162</v>
      </c>
      <c r="AU588" s="243" t="s">
        <v>82</v>
      </c>
      <c r="AV588" s="11" t="s">
        <v>24</v>
      </c>
      <c r="AW588" s="11" t="s">
        <v>37</v>
      </c>
      <c r="AX588" s="11" t="s">
        <v>73</v>
      </c>
      <c r="AY588" s="243" t="s">
        <v>153</v>
      </c>
    </row>
    <row r="589" spans="2:51" s="11" customFormat="1" ht="13.5">
      <c r="B589" s="233"/>
      <c r="C589" s="234"/>
      <c r="D589" s="235" t="s">
        <v>162</v>
      </c>
      <c r="E589" s="236" t="s">
        <v>22</v>
      </c>
      <c r="F589" s="237" t="s">
        <v>427</v>
      </c>
      <c r="G589" s="234"/>
      <c r="H589" s="236" t="s">
        <v>22</v>
      </c>
      <c r="I589" s="238"/>
      <c r="J589" s="234"/>
      <c r="K589" s="234"/>
      <c r="L589" s="239"/>
      <c r="M589" s="240"/>
      <c r="N589" s="241"/>
      <c r="O589" s="241"/>
      <c r="P589" s="241"/>
      <c r="Q589" s="241"/>
      <c r="R589" s="241"/>
      <c r="S589" s="241"/>
      <c r="T589" s="242"/>
      <c r="AT589" s="243" t="s">
        <v>162</v>
      </c>
      <c r="AU589" s="243" t="s">
        <v>82</v>
      </c>
      <c r="AV589" s="11" t="s">
        <v>24</v>
      </c>
      <c r="AW589" s="11" t="s">
        <v>37</v>
      </c>
      <c r="AX589" s="11" t="s">
        <v>73</v>
      </c>
      <c r="AY589" s="243" t="s">
        <v>153</v>
      </c>
    </row>
    <row r="590" spans="2:51" s="11" customFormat="1" ht="13.5">
      <c r="B590" s="233"/>
      <c r="C590" s="234"/>
      <c r="D590" s="235" t="s">
        <v>162</v>
      </c>
      <c r="E590" s="236" t="s">
        <v>22</v>
      </c>
      <c r="F590" s="237" t="s">
        <v>1927</v>
      </c>
      <c r="G590" s="234"/>
      <c r="H590" s="236" t="s">
        <v>22</v>
      </c>
      <c r="I590" s="238"/>
      <c r="J590" s="234"/>
      <c r="K590" s="234"/>
      <c r="L590" s="239"/>
      <c r="M590" s="240"/>
      <c r="N590" s="241"/>
      <c r="O590" s="241"/>
      <c r="P590" s="241"/>
      <c r="Q590" s="241"/>
      <c r="R590" s="241"/>
      <c r="S590" s="241"/>
      <c r="T590" s="242"/>
      <c r="AT590" s="243" t="s">
        <v>162</v>
      </c>
      <c r="AU590" s="243" t="s">
        <v>82</v>
      </c>
      <c r="AV590" s="11" t="s">
        <v>24</v>
      </c>
      <c r="AW590" s="11" t="s">
        <v>37</v>
      </c>
      <c r="AX590" s="11" t="s">
        <v>73</v>
      </c>
      <c r="AY590" s="243" t="s">
        <v>153</v>
      </c>
    </row>
    <row r="591" spans="2:51" s="12" customFormat="1" ht="13.5">
      <c r="B591" s="244"/>
      <c r="C591" s="245"/>
      <c r="D591" s="235" t="s">
        <v>162</v>
      </c>
      <c r="E591" s="246" t="s">
        <v>22</v>
      </c>
      <c r="F591" s="247" t="s">
        <v>1928</v>
      </c>
      <c r="G591" s="245"/>
      <c r="H591" s="248">
        <v>103.2</v>
      </c>
      <c r="I591" s="249"/>
      <c r="J591" s="245"/>
      <c r="K591" s="245"/>
      <c r="L591" s="250"/>
      <c r="M591" s="251"/>
      <c r="N591" s="252"/>
      <c r="O591" s="252"/>
      <c r="P591" s="252"/>
      <c r="Q591" s="252"/>
      <c r="R591" s="252"/>
      <c r="S591" s="252"/>
      <c r="T591" s="253"/>
      <c r="AT591" s="254" t="s">
        <v>162</v>
      </c>
      <c r="AU591" s="254" t="s">
        <v>82</v>
      </c>
      <c r="AV591" s="12" t="s">
        <v>82</v>
      </c>
      <c r="AW591" s="12" t="s">
        <v>37</v>
      </c>
      <c r="AX591" s="12" t="s">
        <v>73</v>
      </c>
      <c r="AY591" s="254" t="s">
        <v>153</v>
      </c>
    </row>
    <row r="592" spans="2:51" s="11" customFormat="1" ht="13.5">
      <c r="B592" s="233"/>
      <c r="C592" s="234"/>
      <c r="D592" s="235" t="s">
        <v>162</v>
      </c>
      <c r="E592" s="236" t="s">
        <v>22</v>
      </c>
      <c r="F592" s="237" t="s">
        <v>557</v>
      </c>
      <c r="G592" s="234"/>
      <c r="H592" s="236" t="s">
        <v>22</v>
      </c>
      <c r="I592" s="238"/>
      <c r="J592" s="234"/>
      <c r="K592" s="234"/>
      <c r="L592" s="239"/>
      <c r="M592" s="240"/>
      <c r="N592" s="241"/>
      <c r="O592" s="241"/>
      <c r="P592" s="241"/>
      <c r="Q592" s="241"/>
      <c r="R592" s="241"/>
      <c r="S592" s="241"/>
      <c r="T592" s="242"/>
      <c r="AT592" s="243" t="s">
        <v>162</v>
      </c>
      <c r="AU592" s="243" t="s">
        <v>82</v>
      </c>
      <c r="AV592" s="11" t="s">
        <v>24</v>
      </c>
      <c r="AW592" s="11" t="s">
        <v>37</v>
      </c>
      <c r="AX592" s="11" t="s">
        <v>73</v>
      </c>
      <c r="AY592" s="243" t="s">
        <v>153</v>
      </c>
    </row>
    <row r="593" spans="2:51" s="11" customFormat="1" ht="13.5">
      <c r="B593" s="233"/>
      <c r="C593" s="234"/>
      <c r="D593" s="235" t="s">
        <v>162</v>
      </c>
      <c r="E593" s="236" t="s">
        <v>22</v>
      </c>
      <c r="F593" s="237" t="s">
        <v>1918</v>
      </c>
      <c r="G593" s="234"/>
      <c r="H593" s="236" t="s">
        <v>22</v>
      </c>
      <c r="I593" s="238"/>
      <c r="J593" s="234"/>
      <c r="K593" s="234"/>
      <c r="L593" s="239"/>
      <c r="M593" s="240"/>
      <c r="N593" s="241"/>
      <c r="O593" s="241"/>
      <c r="P593" s="241"/>
      <c r="Q593" s="241"/>
      <c r="R593" s="241"/>
      <c r="S593" s="241"/>
      <c r="T593" s="242"/>
      <c r="AT593" s="243" t="s">
        <v>162</v>
      </c>
      <c r="AU593" s="243" t="s">
        <v>82</v>
      </c>
      <c r="AV593" s="11" t="s">
        <v>24</v>
      </c>
      <c r="AW593" s="11" t="s">
        <v>37</v>
      </c>
      <c r="AX593" s="11" t="s">
        <v>73</v>
      </c>
      <c r="AY593" s="243" t="s">
        <v>153</v>
      </c>
    </row>
    <row r="594" spans="2:51" s="12" customFormat="1" ht="13.5">
      <c r="B594" s="244"/>
      <c r="C594" s="245"/>
      <c r="D594" s="235" t="s">
        <v>162</v>
      </c>
      <c r="E594" s="246" t="s">
        <v>22</v>
      </c>
      <c r="F594" s="247" t="s">
        <v>1919</v>
      </c>
      <c r="G594" s="245"/>
      <c r="H594" s="248">
        <v>9.6</v>
      </c>
      <c r="I594" s="249"/>
      <c r="J594" s="245"/>
      <c r="K594" s="245"/>
      <c r="L594" s="250"/>
      <c r="M594" s="251"/>
      <c r="N594" s="252"/>
      <c r="O594" s="252"/>
      <c r="P594" s="252"/>
      <c r="Q594" s="252"/>
      <c r="R594" s="252"/>
      <c r="S594" s="252"/>
      <c r="T594" s="253"/>
      <c r="AT594" s="254" t="s">
        <v>162</v>
      </c>
      <c r="AU594" s="254" t="s">
        <v>82</v>
      </c>
      <c r="AV594" s="12" t="s">
        <v>82</v>
      </c>
      <c r="AW594" s="12" t="s">
        <v>37</v>
      </c>
      <c r="AX594" s="12" t="s">
        <v>73</v>
      </c>
      <c r="AY594" s="254" t="s">
        <v>153</v>
      </c>
    </row>
    <row r="595" spans="2:51" s="11" customFormat="1" ht="13.5">
      <c r="B595" s="233"/>
      <c r="C595" s="234"/>
      <c r="D595" s="235" t="s">
        <v>162</v>
      </c>
      <c r="E595" s="236" t="s">
        <v>22</v>
      </c>
      <c r="F595" s="237" t="s">
        <v>1409</v>
      </c>
      <c r="G595" s="234"/>
      <c r="H595" s="236" t="s">
        <v>22</v>
      </c>
      <c r="I595" s="238"/>
      <c r="J595" s="234"/>
      <c r="K595" s="234"/>
      <c r="L595" s="239"/>
      <c r="M595" s="240"/>
      <c r="N595" s="241"/>
      <c r="O595" s="241"/>
      <c r="P595" s="241"/>
      <c r="Q595" s="241"/>
      <c r="R595" s="241"/>
      <c r="S595" s="241"/>
      <c r="T595" s="242"/>
      <c r="AT595" s="243" t="s">
        <v>162</v>
      </c>
      <c r="AU595" s="243" t="s">
        <v>82</v>
      </c>
      <c r="AV595" s="11" t="s">
        <v>24</v>
      </c>
      <c r="AW595" s="11" t="s">
        <v>37</v>
      </c>
      <c r="AX595" s="11" t="s">
        <v>73</v>
      </c>
      <c r="AY595" s="243" t="s">
        <v>153</v>
      </c>
    </row>
    <row r="596" spans="2:51" s="12" customFormat="1" ht="13.5">
      <c r="B596" s="244"/>
      <c r="C596" s="245"/>
      <c r="D596" s="235" t="s">
        <v>162</v>
      </c>
      <c r="E596" s="246" t="s">
        <v>22</v>
      </c>
      <c r="F596" s="247" t="s">
        <v>1920</v>
      </c>
      <c r="G596" s="245"/>
      <c r="H596" s="248">
        <v>15.1</v>
      </c>
      <c r="I596" s="249"/>
      <c r="J596" s="245"/>
      <c r="K596" s="245"/>
      <c r="L596" s="250"/>
      <c r="M596" s="251"/>
      <c r="N596" s="252"/>
      <c r="O596" s="252"/>
      <c r="P596" s="252"/>
      <c r="Q596" s="252"/>
      <c r="R596" s="252"/>
      <c r="S596" s="252"/>
      <c r="T596" s="253"/>
      <c r="AT596" s="254" t="s">
        <v>162</v>
      </c>
      <c r="AU596" s="254" t="s">
        <v>82</v>
      </c>
      <c r="AV596" s="12" t="s">
        <v>82</v>
      </c>
      <c r="AW596" s="12" t="s">
        <v>37</v>
      </c>
      <c r="AX596" s="12" t="s">
        <v>73</v>
      </c>
      <c r="AY596" s="254" t="s">
        <v>153</v>
      </c>
    </row>
    <row r="597" spans="2:51" s="13" customFormat="1" ht="13.5">
      <c r="B597" s="255"/>
      <c r="C597" s="256"/>
      <c r="D597" s="235" t="s">
        <v>162</v>
      </c>
      <c r="E597" s="257" t="s">
        <v>22</v>
      </c>
      <c r="F597" s="258" t="s">
        <v>172</v>
      </c>
      <c r="G597" s="256"/>
      <c r="H597" s="259">
        <v>127.9</v>
      </c>
      <c r="I597" s="260"/>
      <c r="J597" s="256"/>
      <c r="K597" s="256"/>
      <c r="L597" s="261"/>
      <c r="M597" s="262"/>
      <c r="N597" s="263"/>
      <c r="O597" s="263"/>
      <c r="P597" s="263"/>
      <c r="Q597" s="263"/>
      <c r="R597" s="263"/>
      <c r="S597" s="263"/>
      <c r="T597" s="264"/>
      <c r="AT597" s="265" t="s">
        <v>162</v>
      </c>
      <c r="AU597" s="265" t="s">
        <v>82</v>
      </c>
      <c r="AV597" s="13" t="s">
        <v>160</v>
      </c>
      <c r="AW597" s="13" t="s">
        <v>37</v>
      </c>
      <c r="AX597" s="13" t="s">
        <v>24</v>
      </c>
      <c r="AY597" s="265" t="s">
        <v>153</v>
      </c>
    </row>
    <row r="598" spans="2:65" s="1" customFormat="1" ht="25.5" customHeight="1">
      <c r="B598" s="46"/>
      <c r="C598" s="221" t="s">
        <v>564</v>
      </c>
      <c r="D598" s="221" t="s">
        <v>155</v>
      </c>
      <c r="E598" s="222" t="s">
        <v>516</v>
      </c>
      <c r="F598" s="223" t="s">
        <v>517</v>
      </c>
      <c r="G598" s="224" t="s">
        <v>158</v>
      </c>
      <c r="H598" s="225">
        <v>337.86</v>
      </c>
      <c r="I598" s="226"/>
      <c r="J598" s="227">
        <f>ROUND(I598*H598,2)</f>
        <v>0</v>
      </c>
      <c r="K598" s="223" t="s">
        <v>159</v>
      </c>
      <c r="L598" s="72"/>
      <c r="M598" s="228" t="s">
        <v>22</v>
      </c>
      <c r="N598" s="229" t="s">
        <v>44</v>
      </c>
      <c r="O598" s="47"/>
      <c r="P598" s="230">
        <f>O598*H598</f>
        <v>0</v>
      </c>
      <c r="Q598" s="230">
        <v>0.00348</v>
      </c>
      <c r="R598" s="230">
        <f>Q598*H598</f>
        <v>1.1757528000000002</v>
      </c>
      <c r="S598" s="230">
        <v>0</v>
      </c>
      <c r="T598" s="231">
        <f>S598*H598</f>
        <v>0</v>
      </c>
      <c r="AR598" s="24" t="s">
        <v>160</v>
      </c>
      <c r="AT598" s="24" t="s">
        <v>155</v>
      </c>
      <c r="AU598" s="24" t="s">
        <v>82</v>
      </c>
      <c r="AY598" s="24" t="s">
        <v>153</v>
      </c>
      <c r="BE598" s="232">
        <f>IF(N598="základní",J598,0)</f>
        <v>0</v>
      </c>
      <c r="BF598" s="232">
        <f>IF(N598="snížená",J598,0)</f>
        <v>0</v>
      </c>
      <c r="BG598" s="232">
        <f>IF(N598="zákl. přenesená",J598,0)</f>
        <v>0</v>
      </c>
      <c r="BH598" s="232">
        <f>IF(N598="sníž. přenesená",J598,0)</f>
        <v>0</v>
      </c>
      <c r="BI598" s="232">
        <f>IF(N598="nulová",J598,0)</f>
        <v>0</v>
      </c>
      <c r="BJ598" s="24" t="s">
        <v>24</v>
      </c>
      <c r="BK598" s="232">
        <f>ROUND(I598*H598,2)</f>
        <v>0</v>
      </c>
      <c r="BL598" s="24" t="s">
        <v>160</v>
      </c>
      <c r="BM598" s="24" t="s">
        <v>2067</v>
      </c>
    </row>
    <row r="599" spans="2:51" s="11" customFormat="1" ht="13.5">
      <c r="B599" s="233"/>
      <c r="C599" s="234"/>
      <c r="D599" s="235" t="s">
        <v>162</v>
      </c>
      <c r="E599" s="236" t="s">
        <v>22</v>
      </c>
      <c r="F599" s="237" t="s">
        <v>1855</v>
      </c>
      <c r="G599" s="234"/>
      <c r="H599" s="236" t="s">
        <v>22</v>
      </c>
      <c r="I599" s="238"/>
      <c r="J599" s="234"/>
      <c r="K599" s="234"/>
      <c r="L599" s="239"/>
      <c r="M599" s="240"/>
      <c r="N599" s="241"/>
      <c r="O599" s="241"/>
      <c r="P599" s="241"/>
      <c r="Q599" s="241"/>
      <c r="R599" s="241"/>
      <c r="S599" s="241"/>
      <c r="T599" s="242"/>
      <c r="AT599" s="243" t="s">
        <v>162</v>
      </c>
      <c r="AU599" s="243" t="s">
        <v>82</v>
      </c>
      <c r="AV599" s="11" t="s">
        <v>24</v>
      </c>
      <c r="AW599" s="11" t="s">
        <v>37</v>
      </c>
      <c r="AX599" s="11" t="s">
        <v>73</v>
      </c>
      <c r="AY599" s="243" t="s">
        <v>153</v>
      </c>
    </row>
    <row r="600" spans="2:51" s="11" customFormat="1" ht="13.5">
      <c r="B600" s="233"/>
      <c r="C600" s="234"/>
      <c r="D600" s="235" t="s">
        <v>162</v>
      </c>
      <c r="E600" s="236" t="s">
        <v>22</v>
      </c>
      <c r="F600" s="237" t="s">
        <v>396</v>
      </c>
      <c r="G600" s="234"/>
      <c r="H600" s="236" t="s">
        <v>22</v>
      </c>
      <c r="I600" s="238"/>
      <c r="J600" s="234"/>
      <c r="K600" s="234"/>
      <c r="L600" s="239"/>
      <c r="M600" s="240"/>
      <c r="N600" s="241"/>
      <c r="O600" s="241"/>
      <c r="P600" s="241"/>
      <c r="Q600" s="241"/>
      <c r="R600" s="241"/>
      <c r="S600" s="241"/>
      <c r="T600" s="242"/>
      <c r="AT600" s="243" t="s">
        <v>162</v>
      </c>
      <c r="AU600" s="243" t="s">
        <v>82</v>
      </c>
      <c r="AV600" s="11" t="s">
        <v>24</v>
      </c>
      <c r="AW600" s="11" t="s">
        <v>37</v>
      </c>
      <c r="AX600" s="11" t="s">
        <v>73</v>
      </c>
      <c r="AY600" s="243" t="s">
        <v>153</v>
      </c>
    </row>
    <row r="601" spans="2:51" s="11" customFormat="1" ht="13.5">
      <c r="B601" s="233"/>
      <c r="C601" s="234"/>
      <c r="D601" s="235" t="s">
        <v>162</v>
      </c>
      <c r="E601" s="236" t="s">
        <v>22</v>
      </c>
      <c r="F601" s="237" t="s">
        <v>1897</v>
      </c>
      <c r="G601" s="234"/>
      <c r="H601" s="236" t="s">
        <v>22</v>
      </c>
      <c r="I601" s="238"/>
      <c r="J601" s="234"/>
      <c r="K601" s="234"/>
      <c r="L601" s="239"/>
      <c r="M601" s="240"/>
      <c r="N601" s="241"/>
      <c r="O601" s="241"/>
      <c r="P601" s="241"/>
      <c r="Q601" s="241"/>
      <c r="R601" s="241"/>
      <c r="S601" s="241"/>
      <c r="T601" s="242"/>
      <c r="AT601" s="243" t="s">
        <v>162</v>
      </c>
      <c r="AU601" s="243" t="s">
        <v>82</v>
      </c>
      <c r="AV601" s="11" t="s">
        <v>24</v>
      </c>
      <c r="AW601" s="11" t="s">
        <v>37</v>
      </c>
      <c r="AX601" s="11" t="s">
        <v>73</v>
      </c>
      <c r="AY601" s="243" t="s">
        <v>153</v>
      </c>
    </row>
    <row r="602" spans="2:51" s="11" customFormat="1" ht="13.5">
      <c r="B602" s="233"/>
      <c r="C602" s="234"/>
      <c r="D602" s="235" t="s">
        <v>162</v>
      </c>
      <c r="E602" s="236" t="s">
        <v>22</v>
      </c>
      <c r="F602" s="237" t="s">
        <v>1898</v>
      </c>
      <c r="G602" s="234"/>
      <c r="H602" s="236" t="s">
        <v>22</v>
      </c>
      <c r="I602" s="238"/>
      <c r="J602" s="234"/>
      <c r="K602" s="234"/>
      <c r="L602" s="239"/>
      <c r="M602" s="240"/>
      <c r="N602" s="241"/>
      <c r="O602" s="241"/>
      <c r="P602" s="241"/>
      <c r="Q602" s="241"/>
      <c r="R602" s="241"/>
      <c r="S602" s="241"/>
      <c r="T602" s="242"/>
      <c r="AT602" s="243" t="s">
        <v>162</v>
      </c>
      <c r="AU602" s="243" t="s">
        <v>82</v>
      </c>
      <c r="AV602" s="11" t="s">
        <v>24</v>
      </c>
      <c r="AW602" s="11" t="s">
        <v>37</v>
      </c>
      <c r="AX602" s="11" t="s">
        <v>73</v>
      </c>
      <c r="AY602" s="243" t="s">
        <v>153</v>
      </c>
    </row>
    <row r="603" spans="2:51" s="12" customFormat="1" ht="13.5">
      <c r="B603" s="244"/>
      <c r="C603" s="245"/>
      <c r="D603" s="235" t="s">
        <v>162</v>
      </c>
      <c r="E603" s="246" t="s">
        <v>22</v>
      </c>
      <c r="F603" s="247" t="s">
        <v>1899</v>
      </c>
      <c r="G603" s="245"/>
      <c r="H603" s="248">
        <v>181.195</v>
      </c>
      <c r="I603" s="249"/>
      <c r="J603" s="245"/>
      <c r="K603" s="245"/>
      <c r="L603" s="250"/>
      <c r="M603" s="251"/>
      <c r="N603" s="252"/>
      <c r="O603" s="252"/>
      <c r="P603" s="252"/>
      <c r="Q603" s="252"/>
      <c r="R603" s="252"/>
      <c r="S603" s="252"/>
      <c r="T603" s="253"/>
      <c r="AT603" s="254" t="s">
        <v>162</v>
      </c>
      <c r="AU603" s="254" t="s">
        <v>82</v>
      </c>
      <c r="AV603" s="12" t="s">
        <v>82</v>
      </c>
      <c r="AW603" s="12" t="s">
        <v>37</v>
      </c>
      <c r="AX603" s="12" t="s">
        <v>73</v>
      </c>
      <c r="AY603" s="254" t="s">
        <v>153</v>
      </c>
    </row>
    <row r="604" spans="2:51" s="11" customFormat="1" ht="13.5">
      <c r="B604" s="233"/>
      <c r="C604" s="234"/>
      <c r="D604" s="235" t="s">
        <v>162</v>
      </c>
      <c r="E604" s="236" t="s">
        <v>22</v>
      </c>
      <c r="F604" s="237" t="s">
        <v>1900</v>
      </c>
      <c r="G604" s="234"/>
      <c r="H604" s="236" t="s">
        <v>22</v>
      </c>
      <c r="I604" s="238"/>
      <c r="J604" s="234"/>
      <c r="K604" s="234"/>
      <c r="L604" s="239"/>
      <c r="M604" s="240"/>
      <c r="N604" s="241"/>
      <c r="O604" s="241"/>
      <c r="P604" s="241"/>
      <c r="Q604" s="241"/>
      <c r="R604" s="241"/>
      <c r="S604" s="241"/>
      <c r="T604" s="242"/>
      <c r="AT604" s="243" t="s">
        <v>162</v>
      </c>
      <c r="AU604" s="243" t="s">
        <v>82</v>
      </c>
      <c r="AV604" s="11" t="s">
        <v>24</v>
      </c>
      <c r="AW604" s="11" t="s">
        <v>37</v>
      </c>
      <c r="AX604" s="11" t="s">
        <v>73</v>
      </c>
      <c r="AY604" s="243" t="s">
        <v>153</v>
      </c>
    </row>
    <row r="605" spans="2:51" s="11" customFormat="1" ht="13.5">
      <c r="B605" s="233"/>
      <c r="C605" s="234"/>
      <c r="D605" s="235" t="s">
        <v>162</v>
      </c>
      <c r="E605" s="236" t="s">
        <v>22</v>
      </c>
      <c r="F605" s="237" t="s">
        <v>1901</v>
      </c>
      <c r="G605" s="234"/>
      <c r="H605" s="236" t="s">
        <v>22</v>
      </c>
      <c r="I605" s="238"/>
      <c r="J605" s="234"/>
      <c r="K605" s="234"/>
      <c r="L605" s="239"/>
      <c r="M605" s="240"/>
      <c r="N605" s="241"/>
      <c r="O605" s="241"/>
      <c r="P605" s="241"/>
      <c r="Q605" s="241"/>
      <c r="R605" s="241"/>
      <c r="S605" s="241"/>
      <c r="T605" s="242"/>
      <c r="AT605" s="243" t="s">
        <v>162</v>
      </c>
      <c r="AU605" s="243" t="s">
        <v>82</v>
      </c>
      <c r="AV605" s="11" t="s">
        <v>24</v>
      </c>
      <c r="AW605" s="11" t="s">
        <v>37</v>
      </c>
      <c r="AX605" s="11" t="s">
        <v>73</v>
      </c>
      <c r="AY605" s="243" t="s">
        <v>153</v>
      </c>
    </row>
    <row r="606" spans="2:51" s="12" customFormat="1" ht="13.5">
      <c r="B606" s="244"/>
      <c r="C606" s="245"/>
      <c r="D606" s="235" t="s">
        <v>162</v>
      </c>
      <c r="E606" s="246" t="s">
        <v>22</v>
      </c>
      <c r="F606" s="247" t="s">
        <v>1902</v>
      </c>
      <c r="G606" s="245"/>
      <c r="H606" s="248">
        <v>93.8</v>
      </c>
      <c r="I606" s="249"/>
      <c r="J606" s="245"/>
      <c r="K606" s="245"/>
      <c r="L606" s="250"/>
      <c r="M606" s="251"/>
      <c r="N606" s="252"/>
      <c r="O606" s="252"/>
      <c r="P606" s="252"/>
      <c r="Q606" s="252"/>
      <c r="R606" s="252"/>
      <c r="S606" s="252"/>
      <c r="T606" s="253"/>
      <c r="AT606" s="254" t="s">
        <v>162</v>
      </c>
      <c r="AU606" s="254" t="s">
        <v>82</v>
      </c>
      <c r="AV606" s="12" t="s">
        <v>82</v>
      </c>
      <c r="AW606" s="12" t="s">
        <v>37</v>
      </c>
      <c r="AX606" s="12" t="s">
        <v>73</v>
      </c>
      <c r="AY606" s="254" t="s">
        <v>153</v>
      </c>
    </row>
    <row r="607" spans="2:51" s="11" customFormat="1" ht="13.5">
      <c r="B607" s="233"/>
      <c r="C607" s="234"/>
      <c r="D607" s="235" t="s">
        <v>162</v>
      </c>
      <c r="E607" s="236" t="s">
        <v>22</v>
      </c>
      <c r="F607" s="237" t="s">
        <v>1903</v>
      </c>
      <c r="G607" s="234"/>
      <c r="H607" s="236" t="s">
        <v>22</v>
      </c>
      <c r="I607" s="238"/>
      <c r="J607" s="234"/>
      <c r="K607" s="234"/>
      <c r="L607" s="239"/>
      <c r="M607" s="240"/>
      <c r="N607" s="241"/>
      <c r="O607" s="241"/>
      <c r="P607" s="241"/>
      <c r="Q607" s="241"/>
      <c r="R607" s="241"/>
      <c r="S607" s="241"/>
      <c r="T607" s="242"/>
      <c r="AT607" s="243" t="s">
        <v>162</v>
      </c>
      <c r="AU607" s="243" t="s">
        <v>82</v>
      </c>
      <c r="AV607" s="11" t="s">
        <v>24</v>
      </c>
      <c r="AW607" s="11" t="s">
        <v>37</v>
      </c>
      <c r="AX607" s="11" t="s">
        <v>73</v>
      </c>
      <c r="AY607" s="243" t="s">
        <v>153</v>
      </c>
    </row>
    <row r="608" spans="2:51" s="12" customFormat="1" ht="13.5">
      <c r="B608" s="244"/>
      <c r="C608" s="245"/>
      <c r="D608" s="235" t="s">
        <v>162</v>
      </c>
      <c r="E608" s="246" t="s">
        <v>22</v>
      </c>
      <c r="F608" s="247" t="s">
        <v>1904</v>
      </c>
      <c r="G608" s="245"/>
      <c r="H608" s="248">
        <v>22.5</v>
      </c>
      <c r="I608" s="249"/>
      <c r="J608" s="245"/>
      <c r="K608" s="245"/>
      <c r="L608" s="250"/>
      <c r="M608" s="251"/>
      <c r="N608" s="252"/>
      <c r="O608" s="252"/>
      <c r="P608" s="252"/>
      <c r="Q608" s="252"/>
      <c r="R608" s="252"/>
      <c r="S608" s="252"/>
      <c r="T608" s="253"/>
      <c r="AT608" s="254" t="s">
        <v>162</v>
      </c>
      <c r="AU608" s="254" t="s">
        <v>82</v>
      </c>
      <c r="AV608" s="12" t="s">
        <v>82</v>
      </c>
      <c r="AW608" s="12" t="s">
        <v>37</v>
      </c>
      <c r="AX608" s="12" t="s">
        <v>73</v>
      </c>
      <c r="AY608" s="254" t="s">
        <v>153</v>
      </c>
    </row>
    <row r="609" spans="2:51" s="11" customFormat="1" ht="13.5">
      <c r="B609" s="233"/>
      <c r="C609" s="234"/>
      <c r="D609" s="235" t="s">
        <v>162</v>
      </c>
      <c r="E609" s="236" t="s">
        <v>22</v>
      </c>
      <c r="F609" s="237" t="s">
        <v>557</v>
      </c>
      <c r="G609" s="234"/>
      <c r="H609" s="236" t="s">
        <v>22</v>
      </c>
      <c r="I609" s="238"/>
      <c r="J609" s="234"/>
      <c r="K609" s="234"/>
      <c r="L609" s="239"/>
      <c r="M609" s="240"/>
      <c r="N609" s="241"/>
      <c r="O609" s="241"/>
      <c r="P609" s="241"/>
      <c r="Q609" s="241"/>
      <c r="R609" s="241"/>
      <c r="S609" s="241"/>
      <c r="T609" s="242"/>
      <c r="AT609" s="243" t="s">
        <v>162</v>
      </c>
      <c r="AU609" s="243" t="s">
        <v>82</v>
      </c>
      <c r="AV609" s="11" t="s">
        <v>24</v>
      </c>
      <c r="AW609" s="11" t="s">
        <v>37</v>
      </c>
      <c r="AX609" s="11" t="s">
        <v>73</v>
      </c>
      <c r="AY609" s="243" t="s">
        <v>153</v>
      </c>
    </row>
    <row r="610" spans="2:51" s="12" customFormat="1" ht="13.5">
      <c r="B610" s="244"/>
      <c r="C610" s="245"/>
      <c r="D610" s="235" t="s">
        <v>162</v>
      </c>
      <c r="E610" s="246" t="s">
        <v>22</v>
      </c>
      <c r="F610" s="247" t="s">
        <v>1912</v>
      </c>
      <c r="G610" s="245"/>
      <c r="H610" s="248">
        <v>40.365</v>
      </c>
      <c r="I610" s="249"/>
      <c r="J610" s="245"/>
      <c r="K610" s="245"/>
      <c r="L610" s="250"/>
      <c r="M610" s="251"/>
      <c r="N610" s="252"/>
      <c r="O610" s="252"/>
      <c r="P610" s="252"/>
      <c r="Q610" s="252"/>
      <c r="R610" s="252"/>
      <c r="S610" s="252"/>
      <c r="T610" s="253"/>
      <c r="AT610" s="254" t="s">
        <v>162</v>
      </c>
      <c r="AU610" s="254" t="s">
        <v>82</v>
      </c>
      <c r="AV610" s="12" t="s">
        <v>82</v>
      </c>
      <c r="AW610" s="12" t="s">
        <v>37</v>
      </c>
      <c r="AX610" s="12" t="s">
        <v>73</v>
      </c>
      <c r="AY610" s="254" t="s">
        <v>153</v>
      </c>
    </row>
    <row r="611" spans="2:51" s="13" customFormat="1" ht="13.5">
      <c r="B611" s="255"/>
      <c r="C611" s="256"/>
      <c r="D611" s="235" t="s">
        <v>162</v>
      </c>
      <c r="E611" s="257" t="s">
        <v>22</v>
      </c>
      <c r="F611" s="258" t="s">
        <v>172</v>
      </c>
      <c r="G611" s="256"/>
      <c r="H611" s="259">
        <v>337.86</v>
      </c>
      <c r="I611" s="260"/>
      <c r="J611" s="256"/>
      <c r="K611" s="256"/>
      <c r="L611" s="261"/>
      <c r="M611" s="262"/>
      <c r="N611" s="263"/>
      <c r="O611" s="263"/>
      <c r="P611" s="263"/>
      <c r="Q611" s="263"/>
      <c r="R611" s="263"/>
      <c r="S611" s="263"/>
      <c r="T611" s="264"/>
      <c r="AT611" s="265" t="s">
        <v>162</v>
      </c>
      <c r="AU611" s="265" t="s">
        <v>82</v>
      </c>
      <c r="AV611" s="13" t="s">
        <v>160</v>
      </c>
      <c r="AW611" s="13" t="s">
        <v>37</v>
      </c>
      <c r="AX611" s="13" t="s">
        <v>24</v>
      </c>
      <c r="AY611" s="265" t="s">
        <v>153</v>
      </c>
    </row>
    <row r="612" spans="2:65" s="1" customFormat="1" ht="25.5" customHeight="1">
      <c r="B612" s="46"/>
      <c r="C612" s="221" t="s">
        <v>568</v>
      </c>
      <c r="D612" s="221" t="s">
        <v>155</v>
      </c>
      <c r="E612" s="222" t="s">
        <v>520</v>
      </c>
      <c r="F612" s="223" t="s">
        <v>521</v>
      </c>
      <c r="G612" s="224" t="s">
        <v>158</v>
      </c>
      <c r="H612" s="225">
        <v>5647.702</v>
      </c>
      <c r="I612" s="226"/>
      <c r="J612" s="227">
        <f>ROUND(I612*H612,2)</f>
        <v>0</v>
      </c>
      <c r="K612" s="223" t="s">
        <v>159</v>
      </c>
      <c r="L612" s="72"/>
      <c r="M612" s="228" t="s">
        <v>22</v>
      </c>
      <c r="N612" s="229" t="s">
        <v>44</v>
      </c>
      <c r="O612" s="47"/>
      <c r="P612" s="230">
        <f>O612*H612</f>
        <v>0</v>
      </c>
      <c r="Q612" s="230">
        <v>0.00348</v>
      </c>
      <c r="R612" s="230">
        <f>Q612*H612</f>
        <v>19.65400296</v>
      </c>
      <c r="S612" s="230">
        <v>0</v>
      </c>
      <c r="T612" s="231">
        <f>S612*H612</f>
        <v>0</v>
      </c>
      <c r="AR612" s="24" t="s">
        <v>160</v>
      </c>
      <c r="AT612" s="24" t="s">
        <v>155</v>
      </c>
      <c r="AU612" s="24" t="s">
        <v>82</v>
      </c>
      <c r="AY612" s="24" t="s">
        <v>153</v>
      </c>
      <c r="BE612" s="232">
        <f>IF(N612="základní",J612,0)</f>
        <v>0</v>
      </c>
      <c r="BF612" s="232">
        <f>IF(N612="snížená",J612,0)</f>
        <v>0</v>
      </c>
      <c r="BG612" s="232">
        <f>IF(N612="zákl. přenesená",J612,0)</f>
        <v>0</v>
      </c>
      <c r="BH612" s="232">
        <f>IF(N612="sníž. přenesená",J612,0)</f>
        <v>0</v>
      </c>
      <c r="BI612" s="232">
        <f>IF(N612="nulová",J612,0)</f>
        <v>0</v>
      </c>
      <c r="BJ612" s="24" t="s">
        <v>24</v>
      </c>
      <c r="BK612" s="232">
        <f>ROUND(I612*H612,2)</f>
        <v>0</v>
      </c>
      <c r="BL612" s="24" t="s">
        <v>160</v>
      </c>
      <c r="BM612" s="24" t="s">
        <v>2068</v>
      </c>
    </row>
    <row r="613" spans="2:51" s="11" customFormat="1" ht="13.5">
      <c r="B613" s="233"/>
      <c r="C613" s="234"/>
      <c r="D613" s="235" t="s">
        <v>162</v>
      </c>
      <c r="E613" s="236" t="s">
        <v>22</v>
      </c>
      <c r="F613" s="237" t="s">
        <v>2069</v>
      </c>
      <c r="G613" s="234"/>
      <c r="H613" s="236" t="s">
        <v>22</v>
      </c>
      <c r="I613" s="238"/>
      <c r="J613" s="234"/>
      <c r="K613" s="234"/>
      <c r="L613" s="239"/>
      <c r="M613" s="240"/>
      <c r="N613" s="241"/>
      <c r="O613" s="241"/>
      <c r="P613" s="241"/>
      <c r="Q613" s="241"/>
      <c r="R613" s="241"/>
      <c r="S613" s="241"/>
      <c r="T613" s="242"/>
      <c r="AT613" s="243" t="s">
        <v>162</v>
      </c>
      <c r="AU613" s="243" t="s">
        <v>82</v>
      </c>
      <c r="AV613" s="11" t="s">
        <v>24</v>
      </c>
      <c r="AW613" s="11" t="s">
        <v>37</v>
      </c>
      <c r="AX613" s="11" t="s">
        <v>73</v>
      </c>
      <c r="AY613" s="243" t="s">
        <v>153</v>
      </c>
    </row>
    <row r="614" spans="2:51" s="11" customFormat="1" ht="13.5">
      <c r="B614" s="233"/>
      <c r="C614" s="234"/>
      <c r="D614" s="235" t="s">
        <v>162</v>
      </c>
      <c r="E614" s="236" t="s">
        <v>22</v>
      </c>
      <c r="F614" s="237" t="s">
        <v>1936</v>
      </c>
      <c r="G614" s="234"/>
      <c r="H614" s="236" t="s">
        <v>22</v>
      </c>
      <c r="I614" s="238"/>
      <c r="J614" s="234"/>
      <c r="K614" s="234"/>
      <c r="L614" s="239"/>
      <c r="M614" s="240"/>
      <c r="N614" s="241"/>
      <c r="O614" s="241"/>
      <c r="P614" s="241"/>
      <c r="Q614" s="241"/>
      <c r="R614" s="241"/>
      <c r="S614" s="241"/>
      <c r="T614" s="242"/>
      <c r="AT614" s="243" t="s">
        <v>162</v>
      </c>
      <c r="AU614" s="243" t="s">
        <v>82</v>
      </c>
      <c r="AV614" s="11" t="s">
        <v>24</v>
      </c>
      <c r="AW614" s="11" t="s">
        <v>37</v>
      </c>
      <c r="AX614" s="11" t="s">
        <v>73</v>
      </c>
      <c r="AY614" s="243" t="s">
        <v>153</v>
      </c>
    </row>
    <row r="615" spans="2:51" s="11" customFormat="1" ht="13.5">
      <c r="B615" s="233"/>
      <c r="C615" s="234"/>
      <c r="D615" s="235" t="s">
        <v>162</v>
      </c>
      <c r="E615" s="236" t="s">
        <v>22</v>
      </c>
      <c r="F615" s="237" t="s">
        <v>1937</v>
      </c>
      <c r="G615" s="234"/>
      <c r="H615" s="236" t="s">
        <v>22</v>
      </c>
      <c r="I615" s="238"/>
      <c r="J615" s="234"/>
      <c r="K615" s="234"/>
      <c r="L615" s="239"/>
      <c r="M615" s="240"/>
      <c r="N615" s="241"/>
      <c r="O615" s="241"/>
      <c r="P615" s="241"/>
      <c r="Q615" s="241"/>
      <c r="R615" s="241"/>
      <c r="S615" s="241"/>
      <c r="T615" s="242"/>
      <c r="AT615" s="243" t="s">
        <v>162</v>
      </c>
      <c r="AU615" s="243" t="s">
        <v>82</v>
      </c>
      <c r="AV615" s="11" t="s">
        <v>24</v>
      </c>
      <c r="AW615" s="11" t="s">
        <v>37</v>
      </c>
      <c r="AX615" s="11" t="s">
        <v>73</v>
      </c>
      <c r="AY615" s="243" t="s">
        <v>153</v>
      </c>
    </row>
    <row r="616" spans="2:51" s="11" customFormat="1" ht="13.5">
      <c r="B616" s="233"/>
      <c r="C616" s="234"/>
      <c r="D616" s="235" t="s">
        <v>162</v>
      </c>
      <c r="E616" s="236" t="s">
        <v>22</v>
      </c>
      <c r="F616" s="237" t="s">
        <v>1938</v>
      </c>
      <c r="G616" s="234"/>
      <c r="H616" s="236" t="s">
        <v>22</v>
      </c>
      <c r="I616" s="238"/>
      <c r="J616" s="234"/>
      <c r="K616" s="234"/>
      <c r="L616" s="239"/>
      <c r="M616" s="240"/>
      <c r="N616" s="241"/>
      <c r="O616" s="241"/>
      <c r="P616" s="241"/>
      <c r="Q616" s="241"/>
      <c r="R616" s="241"/>
      <c r="S616" s="241"/>
      <c r="T616" s="242"/>
      <c r="AT616" s="243" t="s">
        <v>162</v>
      </c>
      <c r="AU616" s="243" t="s">
        <v>82</v>
      </c>
      <c r="AV616" s="11" t="s">
        <v>24</v>
      </c>
      <c r="AW616" s="11" t="s">
        <v>37</v>
      </c>
      <c r="AX616" s="11" t="s">
        <v>73</v>
      </c>
      <c r="AY616" s="243" t="s">
        <v>153</v>
      </c>
    </row>
    <row r="617" spans="2:51" s="12" customFormat="1" ht="13.5">
      <c r="B617" s="244"/>
      <c r="C617" s="245"/>
      <c r="D617" s="235" t="s">
        <v>162</v>
      </c>
      <c r="E617" s="246" t="s">
        <v>22</v>
      </c>
      <c r="F617" s="247" t="s">
        <v>1939</v>
      </c>
      <c r="G617" s="245"/>
      <c r="H617" s="248">
        <v>11.75</v>
      </c>
      <c r="I617" s="249"/>
      <c r="J617" s="245"/>
      <c r="K617" s="245"/>
      <c r="L617" s="250"/>
      <c r="M617" s="251"/>
      <c r="N617" s="252"/>
      <c r="O617" s="252"/>
      <c r="P617" s="252"/>
      <c r="Q617" s="252"/>
      <c r="R617" s="252"/>
      <c r="S617" s="252"/>
      <c r="T617" s="253"/>
      <c r="AT617" s="254" t="s">
        <v>162</v>
      </c>
      <c r="AU617" s="254" t="s">
        <v>82</v>
      </c>
      <c r="AV617" s="12" t="s">
        <v>82</v>
      </c>
      <c r="AW617" s="12" t="s">
        <v>37</v>
      </c>
      <c r="AX617" s="12" t="s">
        <v>73</v>
      </c>
      <c r="AY617" s="254" t="s">
        <v>153</v>
      </c>
    </row>
    <row r="618" spans="2:51" s="11" customFormat="1" ht="13.5">
      <c r="B618" s="233"/>
      <c r="C618" s="234"/>
      <c r="D618" s="235" t="s">
        <v>162</v>
      </c>
      <c r="E618" s="236" t="s">
        <v>22</v>
      </c>
      <c r="F618" s="237" t="s">
        <v>1940</v>
      </c>
      <c r="G618" s="234"/>
      <c r="H618" s="236" t="s">
        <v>22</v>
      </c>
      <c r="I618" s="238"/>
      <c r="J618" s="234"/>
      <c r="K618" s="234"/>
      <c r="L618" s="239"/>
      <c r="M618" s="240"/>
      <c r="N618" s="241"/>
      <c r="O618" s="241"/>
      <c r="P618" s="241"/>
      <c r="Q618" s="241"/>
      <c r="R618" s="241"/>
      <c r="S618" s="241"/>
      <c r="T618" s="242"/>
      <c r="AT618" s="243" t="s">
        <v>162</v>
      </c>
      <c r="AU618" s="243" t="s">
        <v>82</v>
      </c>
      <c r="AV618" s="11" t="s">
        <v>24</v>
      </c>
      <c r="AW618" s="11" t="s">
        <v>37</v>
      </c>
      <c r="AX618" s="11" t="s">
        <v>73</v>
      </c>
      <c r="AY618" s="243" t="s">
        <v>153</v>
      </c>
    </row>
    <row r="619" spans="2:51" s="12" customFormat="1" ht="13.5">
      <c r="B619" s="244"/>
      <c r="C619" s="245"/>
      <c r="D619" s="235" t="s">
        <v>162</v>
      </c>
      <c r="E619" s="246" t="s">
        <v>22</v>
      </c>
      <c r="F619" s="247" t="s">
        <v>1941</v>
      </c>
      <c r="G619" s="245"/>
      <c r="H619" s="248">
        <v>75.2</v>
      </c>
      <c r="I619" s="249"/>
      <c r="J619" s="245"/>
      <c r="K619" s="245"/>
      <c r="L619" s="250"/>
      <c r="M619" s="251"/>
      <c r="N619" s="252"/>
      <c r="O619" s="252"/>
      <c r="P619" s="252"/>
      <c r="Q619" s="252"/>
      <c r="R619" s="252"/>
      <c r="S619" s="252"/>
      <c r="T619" s="253"/>
      <c r="AT619" s="254" t="s">
        <v>162</v>
      </c>
      <c r="AU619" s="254" t="s">
        <v>82</v>
      </c>
      <c r="AV619" s="12" t="s">
        <v>82</v>
      </c>
      <c r="AW619" s="12" t="s">
        <v>37</v>
      </c>
      <c r="AX619" s="12" t="s">
        <v>73</v>
      </c>
      <c r="AY619" s="254" t="s">
        <v>153</v>
      </c>
    </row>
    <row r="620" spans="2:51" s="11" customFormat="1" ht="13.5">
      <c r="B620" s="233"/>
      <c r="C620" s="234"/>
      <c r="D620" s="235" t="s">
        <v>162</v>
      </c>
      <c r="E620" s="236" t="s">
        <v>22</v>
      </c>
      <c r="F620" s="237" t="s">
        <v>1203</v>
      </c>
      <c r="G620" s="234"/>
      <c r="H620" s="236" t="s">
        <v>22</v>
      </c>
      <c r="I620" s="238"/>
      <c r="J620" s="234"/>
      <c r="K620" s="234"/>
      <c r="L620" s="239"/>
      <c r="M620" s="240"/>
      <c r="N620" s="241"/>
      <c r="O620" s="241"/>
      <c r="P620" s="241"/>
      <c r="Q620" s="241"/>
      <c r="R620" s="241"/>
      <c r="S620" s="241"/>
      <c r="T620" s="242"/>
      <c r="AT620" s="243" t="s">
        <v>162</v>
      </c>
      <c r="AU620" s="243" t="s">
        <v>82</v>
      </c>
      <c r="AV620" s="11" t="s">
        <v>24</v>
      </c>
      <c r="AW620" s="11" t="s">
        <v>37</v>
      </c>
      <c r="AX620" s="11" t="s">
        <v>73</v>
      </c>
      <c r="AY620" s="243" t="s">
        <v>153</v>
      </c>
    </row>
    <row r="621" spans="2:51" s="11" customFormat="1" ht="13.5">
      <c r="B621" s="233"/>
      <c r="C621" s="234"/>
      <c r="D621" s="235" t="s">
        <v>162</v>
      </c>
      <c r="E621" s="236" t="s">
        <v>22</v>
      </c>
      <c r="F621" s="237" t="s">
        <v>1956</v>
      </c>
      <c r="G621" s="234"/>
      <c r="H621" s="236" t="s">
        <v>22</v>
      </c>
      <c r="I621" s="238"/>
      <c r="J621" s="234"/>
      <c r="K621" s="234"/>
      <c r="L621" s="239"/>
      <c r="M621" s="240"/>
      <c r="N621" s="241"/>
      <c r="O621" s="241"/>
      <c r="P621" s="241"/>
      <c r="Q621" s="241"/>
      <c r="R621" s="241"/>
      <c r="S621" s="241"/>
      <c r="T621" s="242"/>
      <c r="AT621" s="243" t="s">
        <v>162</v>
      </c>
      <c r="AU621" s="243" t="s">
        <v>82</v>
      </c>
      <c r="AV621" s="11" t="s">
        <v>24</v>
      </c>
      <c r="AW621" s="11" t="s">
        <v>37</v>
      </c>
      <c r="AX621" s="11" t="s">
        <v>73</v>
      </c>
      <c r="AY621" s="243" t="s">
        <v>153</v>
      </c>
    </row>
    <row r="622" spans="2:51" s="12" customFormat="1" ht="13.5">
      <c r="B622" s="244"/>
      <c r="C622" s="245"/>
      <c r="D622" s="235" t="s">
        <v>162</v>
      </c>
      <c r="E622" s="246" t="s">
        <v>22</v>
      </c>
      <c r="F622" s="247" t="s">
        <v>1957</v>
      </c>
      <c r="G622" s="245"/>
      <c r="H622" s="248">
        <v>2424.277</v>
      </c>
      <c r="I622" s="249"/>
      <c r="J622" s="245"/>
      <c r="K622" s="245"/>
      <c r="L622" s="250"/>
      <c r="M622" s="251"/>
      <c r="N622" s="252"/>
      <c r="O622" s="252"/>
      <c r="P622" s="252"/>
      <c r="Q622" s="252"/>
      <c r="R622" s="252"/>
      <c r="S622" s="252"/>
      <c r="T622" s="253"/>
      <c r="AT622" s="254" t="s">
        <v>162</v>
      </c>
      <c r="AU622" s="254" t="s">
        <v>82</v>
      </c>
      <c r="AV622" s="12" t="s">
        <v>82</v>
      </c>
      <c r="AW622" s="12" t="s">
        <v>37</v>
      </c>
      <c r="AX622" s="12" t="s">
        <v>73</v>
      </c>
      <c r="AY622" s="254" t="s">
        <v>153</v>
      </c>
    </row>
    <row r="623" spans="2:51" s="12" customFormat="1" ht="13.5">
      <c r="B623" s="244"/>
      <c r="C623" s="245"/>
      <c r="D623" s="235" t="s">
        <v>162</v>
      </c>
      <c r="E623" s="246" t="s">
        <v>22</v>
      </c>
      <c r="F623" s="247" t="s">
        <v>1958</v>
      </c>
      <c r="G623" s="245"/>
      <c r="H623" s="248">
        <v>182</v>
      </c>
      <c r="I623" s="249"/>
      <c r="J623" s="245"/>
      <c r="K623" s="245"/>
      <c r="L623" s="250"/>
      <c r="M623" s="251"/>
      <c r="N623" s="252"/>
      <c r="O623" s="252"/>
      <c r="P623" s="252"/>
      <c r="Q623" s="252"/>
      <c r="R623" s="252"/>
      <c r="S623" s="252"/>
      <c r="T623" s="253"/>
      <c r="AT623" s="254" t="s">
        <v>162</v>
      </c>
      <c r="AU623" s="254" t="s">
        <v>82</v>
      </c>
      <c r="AV623" s="12" t="s">
        <v>82</v>
      </c>
      <c r="AW623" s="12" t="s">
        <v>37</v>
      </c>
      <c r="AX623" s="12" t="s">
        <v>73</v>
      </c>
      <c r="AY623" s="254" t="s">
        <v>153</v>
      </c>
    </row>
    <row r="624" spans="2:51" s="11" customFormat="1" ht="13.5">
      <c r="B624" s="233"/>
      <c r="C624" s="234"/>
      <c r="D624" s="235" t="s">
        <v>162</v>
      </c>
      <c r="E624" s="236" t="s">
        <v>22</v>
      </c>
      <c r="F624" s="237" t="s">
        <v>1959</v>
      </c>
      <c r="G624" s="234"/>
      <c r="H624" s="236" t="s">
        <v>22</v>
      </c>
      <c r="I624" s="238"/>
      <c r="J624" s="234"/>
      <c r="K624" s="234"/>
      <c r="L624" s="239"/>
      <c r="M624" s="240"/>
      <c r="N624" s="241"/>
      <c r="O624" s="241"/>
      <c r="P624" s="241"/>
      <c r="Q624" s="241"/>
      <c r="R624" s="241"/>
      <c r="S624" s="241"/>
      <c r="T624" s="242"/>
      <c r="AT624" s="243" t="s">
        <v>162</v>
      </c>
      <c r="AU624" s="243" t="s">
        <v>82</v>
      </c>
      <c r="AV624" s="11" t="s">
        <v>24</v>
      </c>
      <c r="AW624" s="11" t="s">
        <v>37</v>
      </c>
      <c r="AX624" s="11" t="s">
        <v>73</v>
      </c>
      <c r="AY624" s="243" t="s">
        <v>153</v>
      </c>
    </row>
    <row r="625" spans="2:51" s="12" customFormat="1" ht="13.5">
      <c r="B625" s="244"/>
      <c r="C625" s="245"/>
      <c r="D625" s="235" t="s">
        <v>162</v>
      </c>
      <c r="E625" s="246" t="s">
        <v>22</v>
      </c>
      <c r="F625" s="247" t="s">
        <v>1960</v>
      </c>
      <c r="G625" s="245"/>
      <c r="H625" s="248">
        <v>113.981</v>
      </c>
      <c r="I625" s="249"/>
      <c r="J625" s="245"/>
      <c r="K625" s="245"/>
      <c r="L625" s="250"/>
      <c r="M625" s="251"/>
      <c r="N625" s="252"/>
      <c r="O625" s="252"/>
      <c r="P625" s="252"/>
      <c r="Q625" s="252"/>
      <c r="R625" s="252"/>
      <c r="S625" s="252"/>
      <c r="T625" s="253"/>
      <c r="AT625" s="254" t="s">
        <v>162</v>
      </c>
      <c r="AU625" s="254" t="s">
        <v>82</v>
      </c>
      <c r="AV625" s="12" t="s">
        <v>82</v>
      </c>
      <c r="AW625" s="12" t="s">
        <v>37</v>
      </c>
      <c r="AX625" s="12" t="s">
        <v>73</v>
      </c>
      <c r="AY625" s="254" t="s">
        <v>153</v>
      </c>
    </row>
    <row r="626" spans="2:51" s="11" customFormat="1" ht="13.5">
      <c r="B626" s="233"/>
      <c r="C626" s="234"/>
      <c r="D626" s="235" t="s">
        <v>162</v>
      </c>
      <c r="E626" s="236" t="s">
        <v>22</v>
      </c>
      <c r="F626" s="237" t="s">
        <v>1961</v>
      </c>
      <c r="G626" s="234"/>
      <c r="H626" s="236" t="s">
        <v>22</v>
      </c>
      <c r="I626" s="238"/>
      <c r="J626" s="234"/>
      <c r="K626" s="234"/>
      <c r="L626" s="239"/>
      <c r="M626" s="240"/>
      <c r="N626" s="241"/>
      <c r="O626" s="241"/>
      <c r="P626" s="241"/>
      <c r="Q626" s="241"/>
      <c r="R626" s="241"/>
      <c r="S626" s="241"/>
      <c r="T626" s="242"/>
      <c r="AT626" s="243" t="s">
        <v>162</v>
      </c>
      <c r="AU626" s="243" t="s">
        <v>82</v>
      </c>
      <c r="AV626" s="11" t="s">
        <v>24</v>
      </c>
      <c r="AW626" s="11" t="s">
        <v>37</v>
      </c>
      <c r="AX626" s="11" t="s">
        <v>73</v>
      </c>
      <c r="AY626" s="243" t="s">
        <v>153</v>
      </c>
    </row>
    <row r="627" spans="2:51" s="12" customFormat="1" ht="13.5">
      <c r="B627" s="244"/>
      <c r="C627" s="245"/>
      <c r="D627" s="235" t="s">
        <v>162</v>
      </c>
      <c r="E627" s="246" t="s">
        <v>22</v>
      </c>
      <c r="F627" s="247" t="s">
        <v>1962</v>
      </c>
      <c r="G627" s="245"/>
      <c r="H627" s="248">
        <v>22.5</v>
      </c>
      <c r="I627" s="249"/>
      <c r="J627" s="245"/>
      <c r="K627" s="245"/>
      <c r="L627" s="250"/>
      <c r="M627" s="251"/>
      <c r="N627" s="252"/>
      <c r="O627" s="252"/>
      <c r="P627" s="252"/>
      <c r="Q627" s="252"/>
      <c r="R627" s="252"/>
      <c r="S627" s="252"/>
      <c r="T627" s="253"/>
      <c r="AT627" s="254" t="s">
        <v>162</v>
      </c>
      <c r="AU627" s="254" t="s">
        <v>82</v>
      </c>
      <c r="AV627" s="12" t="s">
        <v>82</v>
      </c>
      <c r="AW627" s="12" t="s">
        <v>37</v>
      </c>
      <c r="AX627" s="12" t="s">
        <v>73</v>
      </c>
      <c r="AY627" s="254" t="s">
        <v>153</v>
      </c>
    </row>
    <row r="628" spans="2:51" s="11" customFormat="1" ht="13.5">
      <c r="B628" s="233"/>
      <c r="C628" s="234"/>
      <c r="D628" s="235" t="s">
        <v>162</v>
      </c>
      <c r="E628" s="236" t="s">
        <v>22</v>
      </c>
      <c r="F628" s="237" t="s">
        <v>1963</v>
      </c>
      <c r="G628" s="234"/>
      <c r="H628" s="236" t="s">
        <v>22</v>
      </c>
      <c r="I628" s="238"/>
      <c r="J628" s="234"/>
      <c r="K628" s="234"/>
      <c r="L628" s="239"/>
      <c r="M628" s="240"/>
      <c r="N628" s="241"/>
      <c r="O628" s="241"/>
      <c r="P628" s="241"/>
      <c r="Q628" s="241"/>
      <c r="R628" s="241"/>
      <c r="S628" s="241"/>
      <c r="T628" s="242"/>
      <c r="AT628" s="243" t="s">
        <v>162</v>
      </c>
      <c r="AU628" s="243" t="s">
        <v>82</v>
      </c>
      <c r="AV628" s="11" t="s">
        <v>24</v>
      </c>
      <c r="AW628" s="11" t="s">
        <v>37</v>
      </c>
      <c r="AX628" s="11" t="s">
        <v>73</v>
      </c>
      <c r="AY628" s="243" t="s">
        <v>153</v>
      </c>
    </row>
    <row r="629" spans="2:51" s="11" customFormat="1" ht="13.5">
      <c r="B629" s="233"/>
      <c r="C629" s="234"/>
      <c r="D629" s="235" t="s">
        <v>162</v>
      </c>
      <c r="E629" s="236" t="s">
        <v>22</v>
      </c>
      <c r="F629" s="237" t="s">
        <v>1964</v>
      </c>
      <c r="G629" s="234"/>
      <c r="H629" s="236" t="s">
        <v>22</v>
      </c>
      <c r="I629" s="238"/>
      <c r="J629" s="234"/>
      <c r="K629" s="234"/>
      <c r="L629" s="239"/>
      <c r="M629" s="240"/>
      <c r="N629" s="241"/>
      <c r="O629" s="241"/>
      <c r="P629" s="241"/>
      <c r="Q629" s="241"/>
      <c r="R629" s="241"/>
      <c r="S629" s="241"/>
      <c r="T629" s="242"/>
      <c r="AT629" s="243" t="s">
        <v>162</v>
      </c>
      <c r="AU629" s="243" t="s">
        <v>82</v>
      </c>
      <c r="AV629" s="11" t="s">
        <v>24</v>
      </c>
      <c r="AW629" s="11" t="s">
        <v>37</v>
      </c>
      <c r="AX629" s="11" t="s">
        <v>73</v>
      </c>
      <c r="AY629" s="243" t="s">
        <v>153</v>
      </c>
    </row>
    <row r="630" spans="2:51" s="12" customFormat="1" ht="13.5">
      <c r="B630" s="244"/>
      <c r="C630" s="245"/>
      <c r="D630" s="235" t="s">
        <v>162</v>
      </c>
      <c r="E630" s="246" t="s">
        <v>22</v>
      </c>
      <c r="F630" s="247" t="s">
        <v>1965</v>
      </c>
      <c r="G630" s="245"/>
      <c r="H630" s="248">
        <v>695.388</v>
      </c>
      <c r="I630" s="249"/>
      <c r="J630" s="245"/>
      <c r="K630" s="245"/>
      <c r="L630" s="250"/>
      <c r="M630" s="251"/>
      <c r="N630" s="252"/>
      <c r="O630" s="252"/>
      <c r="P630" s="252"/>
      <c r="Q630" s="252"/>
      <c r="R630" s="252"/>
      <c r="S630" s="252"/>
      <c r="T630" s="253"/>
      <c r="AT630" s="254" t="s">
        <v>162</v>
      </c>
      <c r="AU630" s="254" t="s">
        <v>82</v>
      </c>
      <c r="AV630" s="12" t="s">
        <v>82</v>
      </c>
      <c r="AW630" s="12" t="s">
        <v>37</v>
      </c>
      <c r="AX630" s="12" t="s">
        <v>73</v>
      </c>
      <c r="AY630" s="254" t="s">
        <v>153</v>
      </c>
    </row>
    <row r="631" spans="2:51" s="11" customFormat="1" ht="13.5">
      <c r="B631" s="233"/>
      <c r="C631" s="234"/>
      <c r="D631" s="235" t="s">
        <v>162</v>
      </c>
      <c r="E631" s="236" t="s">
        <v>22</v>
      </c>
      <c r="F631" s="237" t="s">
        <v>1966</v>
      </c>
      <c r="G631" s="234"/>
      <c r="H631" s="236" t="s">
        <v>22</v>
      </c>
      <c r="I631" s="238"/>
      <c r="J631" s="234"/>
      <c r="K631" s="234"/>
      <c r="L631" s="239"/>
      <c r="M631" s="240"/>
      <c r="N631" s="241"/>
      <c r="O631" s="241"/>
      <c r="P631" s="241"/>
      <c r="Q631" s="241"/>
      <c r="R631" s="241"/>
      <c r="S631" s="241"/>
      <c r="T631" s="242"/>
      <c r="AT631" s="243" t="s">
        <v>162</v>
      </c>
      <c r="AU631" s="243" t="s">
        <v>82</v>
      </c>
      <c r="AV631" s="11" t="s">
        <v>24</v>
      </c>
      <c r="AW631" s="11" t="s">
        <v>37</v>
      </c>
      <c r="AX631" s="11" t="s">
        <v>73</v>
      </c>
      <c r="AY631" s="243" t="s">
        <v>153</v>
      </c>
    </row>
    <row r="632" spans="2:51" s="11" customFormat="1" ht="13.5">
      <c r="B632" s="233"/>
      <c r="C632" s="234"/>
      <c r="D632" s="235" t="s">
        <v>162</v>
      </c>
      <c r="E632" s="236" t="s">
        <v>22</v>
      </c>
      <c r="F632" s="237" t="s">
        <v>1967</v>
      </c>
      <c r="G632" s="234"/>
      <c r="H632" s="236" t="s">
        <v>22</v>
      </c>
      <c r="I632" s="238"/>
      <c r="J632" s="234"/>
      <c r="K632" s="234"/>
      <c r="L632" s="239"/>
      <c r="M632" s="240"/>
      <c r="N632" s="241"/>
      <c r="O632" s="241"/>
      <c r="P632" s="241"/>
      <c r="Q632" s="241"/>
      <c r="R632" s="241"/>
      <c r="S632" s="241"/>
      <c r="T632" s="242"/>
      <c r="AT632" s="243" t="s">
        <v>162</v>
      </c>
      <c r="AU632" s="243" t="s">
        <v>82</v>
      </c>
      <c r="AV632" s="11" t="s">
        <v>24</v>
      </c>
      <c r="AW632" s="11" t="s">
        <v>37</v>
      </c>
      <c r="AX632" s="11" t="s">
        <v>73</v>
      </c>
      <c r="AY632" s="243" t="s">
        <v>153</v>
      </c>
    </row>
    <row r="633" spans="2:51" s="12" customFormat="1" ht="13.5">
      <c r="B633" s="244"/>
      <c r="C633" s="245"/>
      <c r="D633" s="235" t="s">
        <v>162</v>
      </c>
      <c r="E633" s="246" t="s">
        <v>22</v>
      </c>
      <c r="F633" s="247" t="s">
        <v>1968</v>
      </c>
      <c r="G633" s="245"/>
      <c r="H633" s="248">
        <v>215.16</v>
      </c>
      <c r="I633" s="249"/>
      <c r="J633" s="245"/>
      <c r="K633" s="245"/>
      <c r="L633" s="250"/>
      <c r="M633" s="251"/>
      <c r="N633" s="252"/>
      <c r="O633" s="252"/>
      <c r="P633" s="252"/>
      <c r="Q633" s="252"/>
      <c r="R633" s="252"/>
      <c r="S633" s="252"/>
      <c r="T633" s="253"/>
      <c r="AT633" s="254" t="s">
        <v>162</v>
      </c>
      <c r="AU633" s="254" t="s">
        <v>82</v>
      </c>
      <c r="AV633" s="12" t="s">
        <v>82</v>
      </c>
      <c r="AW633" s="12" t="s">
        <v>37</v>
      </c>
      <c r="AX633" s="12" t="s">
        <v>73</v>
      </c>
      <c r="AY633" s="254" t="s">
        <v>153</v>
      </c>
    </row>
    <row r="634" spans="2:51" s="11" customFormat="1" ht="13.5">
      <c r="B634" s="233"/>
      <c r="C634" s="234"/>
      <c r="D634" s="235" t="s">
        <v>162</v>
      </c>
      <c r="E634" s="236" t="s">
        <v>22</v>
      </c>
      <c r="F634" s="237" t="s">
        <v>1969</v>
      </c>
      <c r="G634" s="234"/>
      <c r="H634" s="236" t="s">
        <v>22</v>
      </c>
      <c r="I634" s="238"/>
      <c r="J634" s="234"/>
      <c r="K634" s="234"/>
      <c r="L634" s="239"/>
      <c r="M634" s="240"/>
      <c r="N634" s="241"/>
      <c r="O634" s="241"/>
      <c r="P634" s="241"/>
      <c r="Q634" s="241"/>
      <c r="R634" s="241"/>
      <c r="S634" s="241"/>
      <c r="T634" s="242"/>
      <c r="AT634" s="243" t="s">
        <v>162</v>
      </c>
      <c r="AU634" s="243" t="s">
        <v>82</v>
      </c>
      <c r="AV634" s="11" t="s">
        <v>24</v>
      </c>
      <c r="AW634" s="11" t="s">
        <v>37</v>
      </c>
      <c r="AX634" s="11" t="s">
        <v>73</v>
      </c>
      <c r="AY634" s="243" t="s">
        <v>153</v>
      </c>
    </row>
    <row r="635" spans="2:51" s="12" customFormat="1" ht="13.5">
      <c r="B635" s="244"/>
      <c r="C635" s="245"/>
      <c r="D635" s="235" t="s">
        <v>162</v>
      </c>
      <c r="E635" s="246" t="s">
        <v>22</v>
      </c>
      <c r="F635" s="247" t="s">
        <v>1970</v>
      </c>
      <c r="G635" s="245"/>
      <c r="H635" s="248">
        <v>46.01</v>
      </c>
      <c r="I635" s="249"/>
      <c r="J635" s="245"/>
      <c r="K635" s="245"/>
      <c r="L635" s="250"/>
      <c r="M635" s="251"/>
      <c r="N635" s="252"/>
      <c r="O635" s="252"/>
      <c r="P635" s="252"/>
      <c r="Q635" s="252"/>
      <c r="R635" s="252"/>
      <c r="S635" s="252"/>
      <c r="T635" s="253"/>
      <c r="AT635" s="254" t="s">
        <v>162</v>
      </c>
      <c r="AU635" s="254" t="s">
        <v>82</v>
      </c>
      <c r="AV635" s="12" t="s">
        <v>82</v>
      </c>
      <c r="AW635" s="12" t="s">
        <v>37</v>
      </c>
      <c r="AX635" s="12" t="s">
        <v>73</v>
      </c>
      <c r="AY635" s="254" t="s">
        <v>153</v>
      </c>
    </row>
    <row r="636" spans="2:51" s="11" customFormat="1" ht="13.5">
      <c r="B636" s="233"/>
      <c r="C636" s="234"/>
      <c r="D636" s="235" t="s">
        <v>162</v>
      </c>
      <c r="E636" s="236" t="s">
        <v>22</v>
      </c>
      <c r="F636" s="237" t="s">
        <v>1971</v>
      </c>
      <c r="G636" s="234"/>
      <c r="H636" s="236" t="s">
        <v>22</v>
      </c>
      <c r="I636" s="238"/>
      <c r="J636" s="234"/>
      <c r="K636" s="234"/>
      <c r="L636" s="239"/>
      <c r="M636" s="240"/>
      <c r="N636" s="241"/>
      <c r="O636" s="241"/>
      <c r="P636" s="241"/>
      <c r="Q636" s="241"/>
      <c r="R636" s="241"/>
      <c r="S636" s="241"/>
      <c r="T636" s="242"/>
      <c r="AT636" s="243" t="s">
        <v>162</v>
      </c>
      <c r="AU636" s="243" t="s">
        <v>82</v>
      </c>
      <c r="AV636" s="11" t="s">
        <v>24</v>
      </c>
      <c r="AW636" s="11" t="s">
        <v>37</v>
      </c>
      <c r="AX636" s="11" t="s">
        <v>73</v>
      </c>
      <c r="AY636" s="243" t="s">
        <v>153</v>
      </c>
    </row>
    <row r="637" spans="2:51" s="12" customFormat="1" ht="13.5">
      <c r="B637" s="244"/>
      <c r="C637" s="245"/>
      <c r="D637" s="235" t="s">
        <v>162</v>
      </c>
      <c r="E637" s="246" t="s">
        <v>22</v>
      </c>
      <c r="F637" s="247" t="s">
        <v>1972</v>
      </c>
      <c r="G637" s="245"/>
      <c r="H637" s="248">
        <v>79.845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AT637" s="254" t="s">
        <v>162</v>
      </c>
      <c r="AU637" s="254" t="s">
        <v>82</v>
      </c>
      <c r="AV637" s="12" t="s">
        <v>82</v>
      </c>
      <c r="AW637" s="12" t="s">
        <v>37</v>
      </c>
      <c r="AX637" s="12" t="s">
        <v>73</v>
      </c>
      <c r="AY637" s="254" t="s">
        <v>153</v>
      </c>
    </row>
    <row r="638" spans="2:51" s="11" customFormat="1" ht="13.5">
      <c r="B638" s="233"/>
      <c r="C638" s="234"/>
      <c r="D638" s="235" t="s">
        <v>162</v>
      </c>
      <c r="E638" s="236" t="s">
        <v>22</v>
      </c>
      <c r="F638" s="237" t="s">
        <v>1973</v>
      </c>
      <c r="G638" s="234"/>
      <c r="H638" s="236" t="s">
        <v>22</v>
      </c>
      <c r="I638" s="238"/>
      <c r="J638" s="234"/>
      <c r="K638" s="234"/>
      <c r="L638" s="239"/>
      <c r="M638" s="240"/>
      <c r="N638" s="241"/>
      <c r="O638" s="241"/>
      <c r="P638" s="241"/>
      <c r="Q638" s="241"/>
      <c r="R638" s="241"/>
      <c r="S638" s="241"/>
      <c r="T638" s="242"/>
      <c r="AT638" s="243" t="s">
        <v>162</v>
      </c>
      <c r="AU638" s="243" t="s">
        <v>82</v>
      </c>
      <c r="AV638" s="11" t="s">
        <v>24</v>
      </c>
      <c r="AW638" s="11" t="s">
        <v>37</v>
      </c>
      <c r="AX638" s="11" t="s">
        <v>73</v>
      </c>
      <c r="AY638" s="243" t="s">
        <v>153</v>
      </c>
    </row>
    <row r="639" spans="2:51" s="12" customFormat="1" ht="13.5">
      <c r="B639" s="244"/>
      <c r="C639" s="245"/>
      <c r="D639" s="235" t="s">
        <v>162</v>
      </c>
      <c r="E639" s="246" t="s">
        <v>22</v>
      </c>
      <c r="F639" s="247" t="s">
        <v>1974</v>
      </c>
      <c r="G639" s="245"/>
      <c r="H639" s="248">
        <v>36.4</v>
      </c>
      <c r="I639" s="249"/>
      <c r="J639" s="245"/>
      <c r="K639" s="245"/>
      <c r="L639" s="250"/>
      <c r="M639" s="251"/>
      <c r="N639" s="252"/>
      <c r="O639" s="252"/>
      <c r="P639" s="252"/>
      <c r="Q639" s="252"/>
      <c r="R639" s="252"/>
      <c r="S639" s="252"/>
      <c r="T639" s="253"/>
      <c r="AT639" s="254" t="s">
        <v>162</v>
      </c>
      <c r="AU639" s="254" t="s">
        <v>82</v>
      </c>
      <c r="AV639" s="12" t="s">
        <v>82</v>
      </c>
      <c r="AW639" s="12" t="s">
        <v>37</v>
      </c>
      <c r="AX639" s="12" t="s">
        <v>73</v>
      </c>
      <c r="AY639" s="254" t="s">
        <v>153</v>
      </c>
    </row>
    <row r="640" spans="2:51" s="11" customFormat="1" ht="13.5">
      <c r="B640" s="233"/>
      <c r="C640" s="234"/>
      <c r="D640" s="235" t="s">
        <v>162</v>
      </c>
      <c r="E640" s="236" t="s">
        <v>22</v>
      </c>
      <c r="F640" s="237" t="s">
        <v>1199</v>
      </c>
      <c r="G640" s="234"/>
      <c r="H640" s="236" t="s">
        <v>22</v>
      </c>
      <c r="I640" s="238"/>
      <c r="J640" s="234"/>
      <c r="K640" s="234"/>
      <c r="L640" s="239"/>
      <c r="M640" s="240"/>
      <c r="N640" s="241"/>
      <c r="O640" s="241"/>
      <c r="P640" s="241"/>
      <c r="Q640" s="241"/>
      <c r="R640" s="241"/>
      <c r="S640" s="241"/>
      <c r="T640" s="242"/>
      <c r="AT640" s="243" t="s">
        <v>162</v>
      </c>
      <c r="AU640" s="243" t="s">
        <v>82</v>
      </c>
      <c r="AV640" s="11" t="s">
        <v>24</v>
      </c>
      <c r="AW640" s="11" t="s">
        <v>37</v>
      </c>
      <c r="AX640" s="11" t="s">
        <v>73</v>
      </c>
      <c r="AY640" s="243" t="s">
        <v>153</v>
      </c>
    </row>
    <row r="641" spans="2:51" s="11" customFormat="1" ht="13.5">
      <c r="B641" s="233"/>
      <c r="C641" s="234"/>
      <c r="D641" s="235" t="s">
        <v>162</v>
      </c>
      <c r="E641" s="236" t="s">
        <v>22</v>
      </c>
      <c r="F641" s="237" t="s">
        <v>1975</v>
      </c>
      <c r="G641" s="234"/>
      <c r="H641" s="236" t="s">
        <v>22</v>
      </c>
      <c r="I641" s="238"/>
      <c r="J641" s="234"/>
      <c r="K641" s="234"/>
      <c r="L641" s="239"/>
      <c r="M641" s="240"/>
      <c r="N641" s="241"/>
      <c r="O641" s="241"/>
      <c r="P641" s="241"/>
      <c r="Q641" s="241"/>
      <c r="R641" s="241"/>
      <c r="S641" s="241"/>
      <c r="T641" s="242"/>
      <c r="AT641" s="243" t="s">
        <v>162</v>
      </c>
      <c r="AU641" s="243" t="s">
        <v>82</v>
      </c>
      <c r="AV641" s="11" t="s">
        <v>24</v>
      </c>
      <c r="AW641" s="11" t="s">
        <v>37</v>
      </c>
      <c r="AX641" s="11" t="s">
        <v>73</v>
      </c>
      <c r="AY641" s="243" t="s">
        <v>153</v>
      </c>
    </row>
    <row r="642" spans="2:51" s="11" customFormat="1" ht="13.5">
      <c r="B642" s="233"/>
      <c r="C642" s="234"/>
      <c r="D642" s="235" t="s">
        <v>162</v>
      </c>
      <c r="E642" s="236" t="s">
        <v>22</v>
      </c>
      <c r="F642" s="237" t="s">
        <v>1976</v>
      </c>
      <c r="G642" s="234"/>
      <c r="H642" s="236" t="s">
        <v>22</v>
      </c>
      <c r="I642" s="238"/>
      <c r="J642" s="234"/>
      <c r="K642" s="234"/>
      <c r="L642" s="239"/>
      <c r="M642" s="240"/>
      <c r="N642" s="241"/>
      <c r="O642" s="241"/>
      <c r="P642" s="241"/>
      <c r="Q642" s="241"/>
      <c r="R642" s="241"/>
      <c r="S642" s="241"/>
      <c r="T642" s="242"/>
      <c r="AT642" s="243" t="s">
        <v>162</v>
      </c>
      <c r="AU642" s="243" t="s">
        <v>82</v>
      </c>
      <c r="AV642" s="11" t="s">
        <v>24</v>
      </c>
      <c r="AW642" s="11" t="s">
        <v>37</v>
      </c>
      <c r="AX642" s="11" t="s">
        <v>73</v>
      </c>
      <c r="AY642" s="243" t="s">
        <v>153</v>
      </c>
    </row>
    <row r="643" spans="2:51" s="12" customFormat="1" ht="13.5">
      <c r="B643" s="244"/>
      <c r="C643" s="245"/>
      <c r="D643" s="235" t="s">
        <v>162</v>
      </c>
      <c r="E643" s="246" t="s">
        <v>22</v>
      </c>
      <c r="F643" s="247" t="s">
        <v>1977</v>
      </c>
      <c r="G643" s="245"/>
      <c r="H643" s="248">
        <v>94.392</v>
      </c>
      <c r="I643" s="249"/>
      <c r="J643" s="245"/>
      <c r="K643" s="245"/>
      <c r="L643" s="250"/>
      <c r="M643" s="251"/>
      <c r="N643" s="252"/>
      <c r="O643" s="252"/>
      <c r="P643" s="252"/>
      <c r="Q643" s="252"/>
      <c r="R643" s="252"/>
      <c r="S643" s="252"/>
      <c r="T643" s="253"/>
      <c r="AT643" s="254" t="s">
        <v>162</v>
      </c>
      <c r="AU643" s="254" t="s">
        <v>82</v>
      </c>
      <c r="AV643" s="12" t="s">
        <v>82</v>
      </c>
      <c r="AW643" s="12" t="s">
        <v>37</v>
      </c>
      <c r="AX643" s="12" t="s">
        <v>73</v>
      </c>
      <c r="AY643" s="254" t="s">
        <v>153</v>
      </c>
    </row>
    <row r="644" spans="2:51" s="11" customFormat="1" ht="13.5">
      <c r="B644" s="233"/>
      <c r="C644" s="234"/>
      <c r="D644" s="235" t="s">
        <v>162</v>
      </c>
      <c r="E644" s="236" t="s">
        <v>22</v>
      </c>
      <c r="F644" s="237" t="s">
        <v>1959</v>
      </c>
      <c r="G644" s="234"/>
      <c r="H644" s="236" t="s">
        <v>22</v>
      </c>
      <c r="I644" s="238"/>
      <c r="J644" s="234"/>
      <c r="K644" s="234"/>
      <c r="L644" s="239"/>
      <c r="M644" s="240"/>
      <c r="N644" s="241"/>
      <c r="O644" s="241"/>
      <c r="P644" s="241"/>
      <c r="Q644" s="241"/>
      <c r="R644" s="241"/>
      <c r="S644" s="241"/>
      <c r="T644" s="242"/>
      <c r="AT644" s="243" t="s">
        <v>162</v>
      </c>
      <c r="AU644" s="243" t="s">
        <v>82</v>
      </c>
      <c r="AV644" s="11" t="s">
        <v>24</v>
      </c>
      <c r="AW644" s="11" t="s">
        <v>37</v>
      </c>
      <c r="AX644" s="11" t="s">
        <v>73</v>
      </c>
      <c r="AY644" s="243" t="s">
        <v>153</v>
      </c>
    </row>
    <row r="645" spans="2:51" s="12" customFormat="1" ht="13.5">
      <c r="B645" s="244"/>
      <c r="C645" s="245"/>
      <c r="D645" s="235" t="s">
        <v>162</v>
      </c>
      <c r="E645" s="246" t="s">
        <v>22</v>
      </c>
      <c r="F645" s="247" t="s">
        <v>1978</v>
      </c>
      <c r="G645" s="245"/>
      <c r="H645" s="248">
        <v>149.99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AT645" s="254" t="s">
        <v>162</v>
      </c>
      <c r="AU645" s="254" t="s">
        <v>82</v>
      </c>
      <c r="AV645" s="12" t="s">
        <v>82</v>
      </c>
      <c r="AW645" s="12" t="s">
        <v>37</v>
      </c>
      <c r="AX645" s="12" t="s">
        <v>73</v>
      </c>
      <c r="AY645" s="254" t="s">
        <v>153</v>
      </c>
    </row>
    <row r="646" spans="2:51" s="11" customFormat="1" ht="13.5">
      <c r="B646" s="233"/>
      <c r="C646" s="234"/>
      <c r="D646" s="235" t="s">
        <v>162</v>
      </c>
      <c r="E646" s="236" t="s">
        <v>22</v>
      </c>
      <c r="F646" s="237" t="s">
        <v>1979</v>
      </c>
      <c r="G646" s="234"/>
      <c r="H646" s="236" t="s">
        <v>22</v>
      </c>
      <c r="I646" s="238"/>
      <c r="J646" s="234"/>
      <c r="K646" s="234"/>
      <c r="L646" s="239"/>
      <c r="M646" s="240"/>
      <c r="N646" s="241"/>
      <c r="O646" s="241"/>
      <c r="P646" s="241"/>
      <c r="Q646" s="241"/>
      <c r="R646" s="241"/>
      <c r="S646" s="241"/>
      <c r="T646" s="242"/>
      <c r="AT646" s="243" t="s">
        <v>162</v>
      </c>
      <c r="AU646" s="243" t="s">
        <v>82</v>
      </c>
      <c r="AV646" s="11" t="s">
        <v>24</v>
      </c>
      <c r="AW646" s="11" t="s">
        <v>37</v>
      </c>
      <c r="AX646" s="11" t="s">
        <v>73</v>
      </c>
      <c r="AY646" s="243" t="s">
        <v>153</v>
      </c>
    </row>
    <row r="647" spans="2:51" s="12" customFormat="1" ht="13.5">
      <c r="B647" s="244"/>
      <c r="C647" s="245"/>
      <c r="D647" s="235" t="s">
        <v>162</v>
      </c>
      <c r="E647" s="246" t="s">
        <v>22</v>
      </c>
      <c r="F647" s="247" t="s">
        <v>1980</v>
      </c>
      <c r="G647" s="245"/>
      <c r="H647" s="248">
        <v>162.189</v>
      </c>
      <c r="I647" s="249"/>
      <c r="J647" s="245"/>
      <c r="K647" s="245"/>
      <c r="L647" s="250"/>
      <c r="M647" s="251"/>
      <c r="N647" s="252"/>
      <c r="O647" s="252"/>
      <c r="P647" s="252"/>
      <c r="Q647" s="252"/>
      <c r="R647" s="252"/>
      <c r="S647" s="252"/>
      <c r="T647" s="253"/>
      <c r="AT647" s="254" t="s">
        <v>162</v>
      </c>
      <c r="AU647" s="254" t="s">
        <v>82</v>
      </c>
      <c r="AV647" s="12" t="s">
        <v>82</v>
      </c>
      <c r="AW647" s="12" t="s">
        <v>37</v>
      </c>
      <c r="AX647" s="12" t="s">
        <v>73</v>
      </c>
      <c r="AY647" s="254" t="s">
        <v>153</v>
      </c>
    </row>
    <row r="648" spans="2:51" s="11" customFormat="1" ht="13.5">
      <c r="B648" s="233"/>
      <c r="C648" s="234"/>
      <c r="D648" s="235" t="s">
        <v>162</v>
      </c>
      <c r="E648" s="236" t="s">
        <v>22</v>
      </c>
      <c r="F648" s="237" t="s">
        <v>1981</v>
      </c>
      <c r="G648" s="234"/>
      <c r="H648" s="236" t="s">
        <v>22</v>
      </c>
      <c r="I648" s="238"/>
      <c r="J648" s="234"/>
      <c r="K648" s="234"/>
      <c r="L648" s="239"/>
      <c r="M648" s="240"/>
      <c r="N648" s="241"/>
      <c r="O648" s="241"/>
      <c r="P648" s="241"/>
      <c r="Q648" s="241"/>
      <c r="R648" s="241"/>
      <c r="S648" s="241"/>
      <c r="T648" s="242"/>
      <c r="AT648" s="243" t="s">
        <v>162</v>
      </c>
      <c r="AU648" s="243" t="s">
        <v>82</v>
      </c>
      <c r="AV648" s="11" t="s">
        <v>24</v>
      </c>
      <c r="AW648" s="11" t="s">
        <v>37</v>
      </c>
      <c r="AX648" s="11" t="s">
        <v>73</v>
      </c>
      <c r="AY648" s="243" t="s">
        <v>153</v>
      </c>
    </row>
    <row r="649" spans="2:51" s="12" customFormat="1" ht="13.5">
      <c r="B649" s="244"/>
      <c r="C649" s="245"/>
      <c r="D649" s="235" t="s">
        <v>162</v>
      </c>
      <c r="E649" s="246" t="s">
        <v>22</v>
      </c>
      <c r="F649" s="247" t="s">
        <v>1982</v>
      </c>
      <c r="G649" s="245"/>
      <c r="H649" s="248">
        <v>259.527</v>
      </c>
      <c r="I649" s="249"/>
      <c r="J649" s="245"/>
      <c r="K649" s="245"/>
      <c r="L649" s="250"/>
      <c r="M649" s="251"/>
      <c r="N649" s="252"/>
      <c r="O649" s="252"/>
      <c r="P649" s="252"/>
      <c r="Q649" s="252"/>
      <c r="R649" s="252"/>
      <c r="S649" s="252"/>
      <c r="T649" s="253"/>
      <c r="AT649" s="254" t="s">
        <v>162</v>
      </c>
      <c r="AU649" s="254" t="s">
        <v>82</v>
      </c>
      <c r="AV649" s="12" t="s">
        <v>82</v>
      </c>
      <c r="AW649" s="12" t="s">
        <v>37</v>
      </c>
      <c r="AX649" s="12" t="s">
        <v>73</v>
      </c>
      <c r="AY649" s="254" t="s">
        <v>153</v>
      </c>
    </row>
    <row r="650" spans="2:51" s="11" customFormat="1" ht="13.5">
      <c r="B650" s="233"/>
      <c r="C650" s="234"/>
      <c r="D650" s="235" t="s">
        <v>162</v>
      </c>
      <c r="E650" s="236" t="s">
        <v>22</v>
      </c>
      <c r="F650" s="237" t="s">
        <v>1983</v>
      </c>
      <c r="G650" s="234"/>
      <c r="H650" s="236" t="s">
        <v>22</v>
      </c>
      <c r="I650" s="238"/>
      <c r="J650" s="234"/>
      <c r="K650" s="234"/>
      <c r="L650" s="239"/>
      <c r="M650" s="240"/>
      <c r="N650" s="241"/>
      <c r="O650" s="241"/>
      <c r="P650" s="241"/>
      <c r="Q650" s="241"/>
      <c r="R650" s="241"/>
      <c r="S650" s="241"/>
      <c r="T650" s="242"/>
      <c r="AT650" s="243" t="s">
        <v>162</v>
      </c>
      <c r="AU650" s="243" t="s">
        <v>82</v>
      </c>
      <c r="AV650" s="11" t="s">
        <v>24</v>
      </c>
      <c r="AW650" s="11" t="s">
        <v>6</v>
      </c>
      <c r="AX650" s="11" t="s">
        <v>73</v>
      </c>
      <c r="AY650" s="243" t="s">
        <v>153</v>
      </c>
    </row>
    <row r="651" spans="2:51" s="12" customFormat="1" ht="13.5">
      <c r="B651" s="244"/>
      <c r="C651" s="245"/>
      <c r="D651" s="235" t="s">
        <v>162</v>
      </c>
      <c r="E651" s="246" t="s">
        <v>22</v>
      </c>
      <c r="F651" s="247" t="s">
        <v>1984</v>
      </c>
      <c r="G651" s="245"/>
      <c r="H651" s="248">
        <v>723.49</v>
      </c>
      <c r="I651" s="249"/>
      <c r="J651" s="245"/>
      <c r="K651" s="245"/>
      <c r="L651" s="250"/>
      <c r="M651" s="251"/>
      <c r="N651" s="252"/>
      <c r="O651" s="252"/>
      <c r="P651" s="252"/>
      <c r="Q651" s="252"/>
      <c r="R651" s="252"/>
      <c r="S651" s="252"/>
      <c r="T651" s="253"/>
      <c r="AT651" s="254" t="s">
        <v>162</v>
      </c>
      <c r="AU651" s="254" t="s">
        <v>82</v>
      </c>
      <c r="AV651" s="12" t="s">
        <v>82</v>
      </c>
      <c r="AW651" s="12" t="s">
        <v>37</v>
      </c>
      <c r="AX651" s="12" t="s">
        <v>73</v>
      </c>
      <c r="AY651" s="254" t="s">
        <v>153</v>
      </c>
    </row>
    <row r="652" spans="2:51" s="11" customFormat="1" ht="13.5">
      <c r="B652" s="233"/>
      <c r="C652" s="234"/>
      <c r="D652" s="235" t="s">
        <v>162</v>
      </c>
      <c r="E652" s="236" t="s">
        <v>22</v>
      </c>
      <c r="F652" s="237" t="s">
        <v>1985</v>
      </c>
      <c r="G652" s="234"/>
      <c r="H652" s="236" t="s">
        <v>22</v>
      </c>
      <c r="I652" s="238"/>
      <c r="J652" s="234"/>
      <c r="K652" s="234"/>
      <c r="L652" s="239"/>
      <c r="M652" s="240"/>
      <c r="N652" s="241"/>
      <c r="O652" s="241"/>
      <c r="P652" s="241"/>
      <c r="Q652" s="241"/>
      <c r="R652" s="241"/>
      <c r="S652" s="241"/>
      <c r="T652" s="242"/>
      <c r="AT652" s="243" t="s">
        <v>162</v>
      </c>
      <c r="AU652" s="243" t="s">
        <v>82</v>
      </c>
      <c r="AV652" s="11" t="s">
        <v>24</v>
      </c>
      <c r="AW652" s="11" t="s">
        <v>37</v>
      </c>
      <c r="AX652" s="11" t="s">
        <v>73</v>
      </c>
      <c r="AY652" s="243" t="s">
        <v>153</v>
      </c>
    </row>
    <row r="653" spans="2:51" s="12" customFormat="1" ht="13.5">
      <c r="B653" s="244"/>
      <c r="C653" s="245"/>
      <c r="D653" s="235" t="s">
        <v>162</v>
      </c>
      <c r="E653" s="246" t="s">
        <v>22</v>
      </c>
      <c r="F653" s="247" t="s">
        <v>1986</v>
      </c>
      <c r="G653" s="245"/>
      <c r="H653" s="248">
        <v>114.9</v>
      </c>
      <c r="I653" s="249"/>
      <c r="J653" s="245"/>
      <c r="K653" s="245"/>
      <c r="L653" s="250"/>
      <c r="M653" s="251"/>
      <c r="N653" s="252"/>
      <c r="O653" s="252"/>
      <c r="P653" s="252"/>
      <c r="Q653" s="252"/>
      <c r="R653" s="252"/>
      <c r="S653" s="252"/>
      <c r="T653" s="253"/>
      <c r="AT653" s="254" t="s">
        <v>162</v>
      </c>
      <c r="AU653" s="254" t="s">
        <v>82</v>
      </c>
      <c r="AV653" s="12" t="s">
        <v>82</v>
      </c>
      <c r="AW653" s="12" t="s">
        <v>37</v>
      </c>
      <c r="AX653" s="12" t="s">
        <v>73</v>
      </c>
      <c r="AY653" s="254" t="s">
        <v>153</v>
      </c>
    </row>
    <row r="654" spans="2:51" s="11" customFormat="1" ht="13.5">
      <c r="B654" s="233"/>
      <c r="C654" s="234"/>
      <c r="D654" s="235" t="s">
        <v>162</v>
      </c>
      <c r="E654" s="236" t="s">
        <v>22</v>
      </c>
      <c r="F654" s="237" t="s">
        <v>1987</v>
      </c>
      <c r="G654" s="234"/>
      <c r="H654" s="236" t="s">
        <v>22</v>
      </c>
      <c r="I654" s="238"/>
      <c r="J654" s="234"/>
      <c r="K654" s="234"/>
      <c r="L654" s="239"/>
      <c r="M654" s="240"/>
      <c r="N654" s="241"/>
      <c r="O654" s="241"/>
      <c r="P654" s="241"/>
      <c r="Q654" s="241"/>
      <c r="R654" s="241"/>
      <c r="S654" s="241"/>
      <c r="T654" s="242"/>
      <c r="AT654" s="243" t="s">
        <v>162</v>
      </c>
      <c r="AU654" s="243" t="s">
        <v>82</v>
      </c>
      <c r="AV654" s="11" t="s">
        <v>24</v>
      </c>
      <c r="AW654" s="11" t="s">
        <v>37</v>
      </c>
      <c r="AX654" s="11" t="s">
        <v>73</v>
      </c>
      <c r="AY654" s="243" t="s">
        <v>153</v>
      </c>
    </row>
    <row r="655" spans="2:51" s="12" customFormat="1" ht="13.5">
      <c r="B655" s="244"/>
      <c r="C655" s="245"/>
      <c r="D655" s="235" t="s">
        <v>162</v>
      </c>
      <c r="E655" s="246" t="s">
        <v>22</v>
      </c>
      <c r="F655" s="247" t="s">
        <v>1988</v>
      </c>
      <c r="G655" s="245"/>
      <c r="H655" s="248">
        <v>539.43</v>
      </c>
      <c r="I655" s="249"/>
      <c r="J655" s="245"/>
      <c r="K655" s="245"/>
      <c r="L655" s="250"/>
      <c r="M655" s="251"/>
      <c r="N655" s="252"/>
      <c r="O655" s="252"/>
      <c r="P655" s="252"/>
      <c r="Q655" s="252"/>
      <c r="R655" s="252"/>
      <c r="S655" s="252"/>
      <c r="T655" s="253"/>
      <c r="AT655" s="254" t="s">
        <v>162</v>
      </c>
      <c r="AU655" s="254" t="s">
        <v>82</v>
      </c>
      <c r="AV655" s="12" t="s">
        <v>82</v>
      </c>
      <c r="AW655" s="12" t="s">
        <v>37</v>
      </c>
      <c r="AX655" s="12" t="s">
        <v>73</v>
      </c>
      <c r="AY655" s="254" t="s">
        <v>153</v>
      </c>
    </row>
    <row r="656" spans="2:51" s="11" customFormat="1" ht="13.5">
      <c r="B656" s="233"/>
      <c r="C656" s="234"/>
      <c r="D656" s="235" t="s">
        <v>162</v>
      </c>
      <c r="E656" s="236" t="s">
        <v>22</v>
      </c>
      <c r="F656" s="237" t="s">
        <v>1989</v>
      </c>
      <c r="G656" s="234"/>
      <c r="H656" s="236" t="s">
        <v>22</v>
      </c>
      <c r="I656" s="238"/>
      <c r="J656" s="234"/>
      <c r="K656" s="234"/>
      <c r="L656" s="239"/>
      <c r="M656" s="240"/>
      <c r="N656" s="241"/>
      <c r="O656" s="241"/>
      <c r="P656" s="241"/>
      <c r="Q656" s="241"/>
      <c r="R656" s="241"/>
      <c r="S656" s="241"/>
      <c r="T656" s="242"/>
      <c r="AT656" s="243" t="s">
        <v>162</v>
      </c>
      <c r="AU656" s="243" t="s">
        <v>82</v>
      </c>
      <c r="AV656" s="11" t="s">
        <v>24</v>
      </c>
      <c r="AW656" s="11" t="s">
        <v>37</v>
      </c>
      <c r="AX656" s="11" t="s">
        <v>73</v>
      </c>
      <c r="AY656" s="243" t="s">
        <v>153</v>
      </c>
    </row>
    <row r="657" spans="2:51" s="12" customFormat="1" ht="13.5">
      <c r="B657" s="244"/>
      <c r="C657" s="245"/>
      <c r="D657" s="235" t="s">
        <v>162</v>
      </c>
      <c r="E657" s="246" t="s">
        <v>22</v>
      </c>
      <c r="F657" s="247" t="s">
        <v>1990</v>
      </c>
      <c r="G657" s="245"/>
      <c r="H657" s="248">
        <v>787.175</v>
      </c>
      <c r="I657" s="249"/>
      <c r="J657" s="245"/>
      <c r="K657" s="245"/>
      <c r="L657" s="250"/>
      <c r="M657" s="251"/>
      <c r="N657" s="252"/>
      <c r="O657" s="252"/>
      <c r="P657" s="252"/>
      <c r="Q657" s="252"/>
      <c r="R657" s="252"/>
      <c r="S657" s="252"/>
      <c r="T657" s="253"/>
      <c r="AT657" s="254" t="s">
        <v>162</v>
      </c>
      <c r="AU657" s="254" t="s">
        <v>82</v>
      </c>
      <c r="AV657" s="12" t="s">
        <v>82</v>
      </c>
      <c r="AW657" s="12" t="s">
        <v>37</v>
      </c>
      <c r="AX657" s="12" t="s">
        <v>73</v>
      </c>
      <c r="AY657" s="254" t="s">
        <v>153</v>
      </c>
    </row>
    <row r="658" spans="2:51" s="11" customFormat="1" ht="13.5">
      <c r="B658" s="233"/>
      <c r="C658" s="234"/>
      <c r="D658" s="235" t="s">
        <v>162</v>
      </c>
      <c r="E658" s="236" t="s">
        <v>22</v>
      </c>
      <c r="F658" s="237" t="s">
        <v>1991</v>
      </c>
      <c r="G658" s="234"/>
      <c r="H658" s="236" t="s">
        <v>22</v>
      </c>
      <c r="I658" s="238"/>
      <c r="J658" s="234"/>
      <c r="K658" s="234"/>
      <c r="L658" s="239"/>
      <c r="M658" s="240"/>
      <c r="N658" s="241"/>
      <c r="O658" s="241"/>
      <c r="P658" s="241"/>
      <c r="Q658" s="241"/>
      <c r="R658" s="241"/>
      <c r="S658" s="241"/>
      <c r="T658" s="242"/>
      <c r="AT658" s="243" t="s">
        <v>162</v>
      </c>
      <c r="AU658" s="243" t="s">
        <v>82</v>
      </c>
      <c r="AV658" s="11" t="s">
        <v>24</v>
      </c>
      <c r="AW658" s="11" t="s">
        <v>37</v>
      </c>
      <c r="AX658" s="11" t="s">
        <v>73</v>
      </c>
      <c r="AY658" s="243" t="s">
        <v>153</v>
      </c>
    </row>
    <row r="659" spans="2:51" s="12" customFormat="1" ht="13.5">
      <c r="B659" s="244"/>
      <c r="C659" s="245"/>
      <c r="D659" s="235" t="s">
        <v>162</v>
      </c>
      <c r="E659" s="246" t="s">
        <v>22</v>
      </c>
      <c r="F659" s="247" t="s">
        <v>1992</v>
      </c>
      <c r="G659" s="245"/>
      <c r="H659" s="248">
        <v>336.3</v>
      </c>
      <c r="I659" s="249"/>
      <c r="J659" s="245"/>
      <c r="K659" s="245"/>
      <c r="L659" s="250"/>
      <c r="M659" s="251"/>
      <c r="N659" s="252"/>
      <c r="O659" s="252"/>
      <c r="P659" s="252"/>
      <c r="Q659" s="252"/>
      <c r="R659" s="252"/>
      <c r="S659" s="252"/>
      <c r="T659" s="253"/>
      <c r="AT659" s="254" t="s">
        <v>162</v>
      </c>
      <c r="AU659" s="254" t="s">
        <v>82</v>
      </c>
      <c r="AV659" s="12" t="s">
        <v>82</v>
      </c>
      <c r="AW659" s="12" t="s">
        <v>37</v>
      </c>
      <c r="AX659" s="12" t="s">
        <v>73</v>
      </c>
      <c r="AY659" s="254" t="s">
        <v>153</v>
      </c>
    </row>
    <row r="660" spans="2:51" s="11" customFormat="1" ht="13.5">
      <c r="B660" s="233"/>
      <c r="C660" s="234"/>
      <c r="D660" s="235" t="s">
        <v>162</v>
      </c>
      <c r="E660" s="236" t="s">
        <v>22</v>
      </c>
      <c r="F660" s="237" t="s">
        <v>1269</v>
      </c>
      <c r="G660" s="234"/>
      <c r="H660" s="236" t="s">
        <v>22</v>
      </c>
      <c r="I660" s="238"/>
      <c r="J660" s="234"/>
      <c r="K660" s="234"/>
      <c r="L660" s="239"/>
      <c r="M660" s="240"/>
      <c r="N660" s="241"/>
      <c r="O660" s="241"/>
      <c r="P660" s="241"/>
      <c r="Q660" s="241"/>
      <c r="R660" s="241"/>
      <c r="S660" s="241"/>
      <c r="T660" s="242"/>
      <c r="AT660" s="243" t="s">
        <v>162</v>
      </c>
      <c r="AU660" s="243" t="s">
        <v>82</v>
      </c>
      <c r="AV660" s="11" t="s">
        <v>24</v>
      </c>
      <c r="AW660" s="11" t="s">
        <v>37</v>
      </c>
      <c r="AX660" s="11" t="s">
        <v>73</v>
      </c>
      <c r="AY660" s="243" t="s">
        <v>153</v>
      </c>
    </row>
    <row r="661" spans="2:51" s="12" customFormat="1" ht="13.5">
      <c r="B661" s="244"/>
      <c r="C661" s="245"/>
      <c r="D661" s="235" t="s">
        <v>162</v>
      </c>
      <c r="E661" s="246" t="s">
        <v>22</v>
      </c>
      <c r="F661" s="247" t="s">
        <v>1993</v>
      </c>
      <c r="G661" s="245"/>
      <c r="H661" s="248">
        <v>144.725</v>
      </c>
      <c r="I661" s="249"/>
      <c r="J661" s="245"/>
      <c r="K661" s="245"/>
      <c r="L661" s="250"/>
      <c r="M661" s="251"/>
      <c r="N661" s="252"/>
      <c r="O661" s="252"/>
      <c r="P661" s="252"/>
      <c r="Q661" s="252"/>
      <c r="R661" s="252"/>
      <c r="S661" s="252"/>
      <c r="T661" s="253"/>
      <c r="AT661" s="254" t="s">
        <v>162</v>
      </c>
      <c r="AU661" s="254" t="s">
        <v>82</v>
      </c>
      <c r="AV661" s="12" t="s">
        <v>82</v>
      </c>
      <c r="AW661" s="12" t="s">
        <v>37</v>
      </c>
      <c r="AX661" s="12" t="s">
        <v>73</v>
      </c>
      <c r="AY661" s="254" t="s">
        <v>153</v>
      </c>
    </row>
    <row r="662" spans="2:51" s="12" customFormat="1" ht="13.5">
      <c r="B662" s="244"/>
      <c r="C662" s="245"/>
      <c r="D662" s="235" t="s">
        <v>162</v>
      </c>
      <c r="E662" s="246" t="s">
        <v>22</v>
      </c>
      <c r="F662" s="247" t="s">
        <v>1994</v>
      </c>
      <c r="G662" s="245"/>
      <c r="H662" s="248">
        <v>30</v>
      </c>
      <c r="I662" s="249"/>
      <c r="J662" s="245"/>
      <c r="K662" s="245"/>
      <c r="L662" s="250"/>
      <c r="M662" s="251"/>
      <c r="N662" s="252"/>
      <c r="O662" s="252"/>
      <c r="P662" s="252"/>
      <c r="Q662" s="252"/>
      <c r="R662" s="252"/>
      <c r="S662" s="252"/>
      <c r="T662" s="253"/>
      <c r="AT662" s="254" t="s">
        <v>162</v>
      </c>
      <c r="AU662" s="254" t="s">
        <v>82</v>
      </c>
      <c r="AV662" s="12" t="s">
        <v>82</v>
      </c>
      <c r="AW662" s="12" t="s">
        <v>37</v>
      </c>
      <c r="AX662" s="12" t="s">
        <v>73</v>
      </c>
      <c r="AY662" s="254" t="s">
        <v>153</v>
      </c>
    </row>
    <row r="663" spans="2:51" s="11" customFormat="1" ht="13.5">
      <c r="B663" s="233"/>
      <c r="C663" s="234"/>
      <c r="D663" s="235" t="s">
        <v>162</v>
      </c>
      <c r="E663" s="236" t="s">
        <v>22</v>
      </c>
      <c r="F663" s="237" t="s">
        <v>1201</v>
      </c>
      <c r="G663" s="234"/>
      <c r="H663" s="236" t="s">
        <v>22</v>
      </c>
      <c r="I663" s="238"/>
      <c r="J663" s="234"/>
      <c r="K663" s="234"/>
      <c r="L663" s="239"/>
      <c r="M663" s="240"/>
      <c r="N663" s="241"/>
      <c r="O663" s="241"/>
      <c r="P663" s="241"/>
      <c r="Q663" s="241"/>
      <c r="R663" s="241"/>
      <c r="S663" s="241"/>
      <c r="T663" s="242"/>
      <c r="AT663" s="243" t="s">
        <v>162</v>
      </c>
      <c r="AU663" s="243" t="s">
        <v>82</v>
      </c>
      <c r="AV663" s="11" t="s">
        <v>24</v>
      </c>
      <c r="AW663" s="11" t="s">
        <v>37</v>
      </c>
      <c r="AX663" s="11" t="s">
        <v>73</v>
      </c>
      <c r="AY663" s="243" t="s">
        <v>153</v>
      </c>
    </row>
    <row r="664" spans="2:51" s="12" customFormat="1" ht="13.5">
      <c r="B664" s="244"/>
      <c r="C664" s="245"/>
      <c r="D664" s="235" t="s">
        <v>162</v>
      </c>
      <c r="E664" s="246" t="s">
        <v>22</v>
      </c>
      <c r="F664" s="247" t="s">
        <v>1995</v>
      </c>
      <c r="G664" s="245"/>
      <c r="H664" s="248">
        <v>257.885</v>
      </c>
      <c r="I664" s="249"/>
      <c r="J664" s="245"/>
      <c r="K664" s="245"/>
      <c r="L664" s="250"/>
      <c r="M664" s="251"/>
      <c r="N664" s="252"/>
      <c r="O664" s="252"/>
      <c r="P664" s="252"/>
      <c r="Q664" s="252"/>
      <c r="R664" s="252"/>
      <c r="S664" s="252"/>
      <c r="T664" s="253"/>
      <c r="AT664" s="254" t="s">
        <v>162</v>
      </c>
      <c r="AU664" s="254" t="s">
        <v>82</v>
      </c>
      <c r="AV664" s="12" t="s">
        <v>82</v>
      </c>
      <c r="AW664" s="12" t="s">
        <v>37</v>
      </c>
      <c r="AX664" s="12" t="s">
        <v>73</v>
      </c>
      <c r="AY664" s="254" t="s">
        <v>153</v>
      </c>
    </row>
    <row r="665" spans="2:51" s="11" customFormat="1" ht="13.5">
      <c r="B665" s="233"/>
      <c r="C665" s="234"/>
      <c r="D665" s="235" t="s">
        <v>162</v>
      </c>
      <c r="E665" s="236" t="s">
        <v>22</v>
      </c>
      <c r="F665" s="237" t="s">
        <v>1996</v>
      </c>
      <c r="G665" s="234"/>
      <c r="H665" s="236" t="s">
        <v>22</v>
      </c>
      <c r="I665" s="238"/>
      <c r="J665" s="234"/>
      <c r="K665" s="234"/>
      <c r="L665" s="239"/>
      <c r="M665" s="240"/>
      <c r="N665" s="241"/>
      <c r="O665" s="241"/>
      <c r="P665" s="241"/>
      <c r="Q665" s="241"/>
      <c r="R665" s="241"/>
      <c r="S665" s="241"/>
      <c r="T665" s="242"/>
      <c r="AT665" s="243" t="s">
        <v>162</v>
      </c>
      <c r="AU665" s="243" t="s">
        <v>82</v>
      </c>
      <c r="AV665" s="11" t="s">
        <v>24</v>
      </c>
      <c r="AW665" s="11" t="s">
        <v>37</v>
      </c>
      <c r="AX665" s="11" t="s">
        <v>73</v>
      </c>
      <c r="AY665" s="243" t="s">
        <v>153</v>
      </c>
    </row>
    <row r="666" spans="2:51" s="12" customFormat="1" ht="13.5">
      <c r="B666" s="244"/>
      <c r="C666" s="245"/>
      <c r="D666" s="235" t="s">
        <v>162</v>
      </c>
      <c r="E666" s="246" t="s">
        <v>22</v>
      </c>
      <c r="F666" s="247" t="s">
        <v>1962</v>
      </c>
      <c r="G666" s="245"/>
      <c r="H666" s="248">
        <v>22.5</v>
      </c>
      <c r="I666" s="249"/>
      <c r="J666" s="245"/>
      <c r="K666" s="245"/>
      <c r="L666" s="250"/>
      <c r="M666" s="251"/>
      <c r="N666" s="252"/>
      <c r="O666" s="252"/>
      <c r="P666" s="252"/>
      <c r="Q666" s="252"/>
      <c r="R666" s="252"/>
      <c r="S666" s="252"/>
      <c r="T666" s="253"/>
      <c r="AT666" s="254" t="s">
        <v>162</v>
      </c>
      <c r="AU666" s="254" t="s">
        <v>82</v>
      </c>
      <c r="AV666" s="12" t="s">
        <v>82</v>
      </c>
      <c r="AW666" s="12" t="s">
        <v>37</v>
      </c>
      <c r="AX666" s="12" t="s">
        <v>73</v>
      </c>
      <c r="AY666" s="254" t="s">
        <v>153</v>
      </c>
    </row>
    <row r="667" spans="2:51" s="11" customFormat="1" ht="13.5">
      <c r="B667" s="233"/>
      <c r="C667" s="234"/>
      <c r="D667" s="235" t="s">
        <v>162</v>
      </c>
      <c r="E667" s="236" t="s">
        <v>22</v>
      </c>
      <c r="F667" s="237" t="s">
        <v>1997</v>
      </c>
      <c r="G667" s="234"/>
      <c r="H667" s="236" t="s">
        <v>22</v>
      </c>
      <c r="I667" s="238"/>
      <c r="J667" s="234"/>
      <c r="K667" s="234"/>
      <c r="L667" s="239"/>
      <c r="M667" s="240"/>
      <c r="N667" s="241"/>
      <c r="O667" s="241"/>
      <c r="P667" s="241"/>
      <c r="Q667" s="241"/>
      <c r="R667" s="241"/>
      <c r="S667" s="241"/>
      <c r="T667" s="242"/>
      <c r="AT667" s="243" t="s">
        <v>162</v>
      </c>
      <c r="AU667" s="243" t="s">
        <v>82</v>
      </c>
      <c r="AV667" s="11" t="s">
        <v>24</v>
      </c>
      <c r="AW667" s="11" t="s">
        <v>37</v>
      </c>
      <c r="AX667" s="11" t="s">
        <v>73</v>
      </c>
      <c r="AY667" s="243" t="s">
        <v>153</v>
      </c>
    </row>
    <row r="668" spans="2:51" s="12" customFormat="1" ht="13.5">
      <c r="B668" s="244"/>
      <c r="C668" s="245"/>
      <c r="D668" s="235" t="s">
        <v>162</v>
      </c>
      <c r="E668" s="246" t="s">
        <v>22</v>
      </c>
      <c r="F668" s="247" t="s">
        <v>1998</v>
      </c>
      <c r="G668" s="245"/>
      <c r="H668" s="248">
        <v>-103.2</v>
      </c>
      <c r="I668" s="249"/>
      <c r="J668" s="245"/>
      <c r="K668" s="245"/>
      <c r="L668" s="250"/>
      <c r="M668" s="251"/>
      <c r="N668" s="252"/>
      <c r="O668" s="252"/>
      <c r="P668" s="252"/>
      <c r="Q668" s="252"/>
      <c r="R668" s="252"/>
      <c r="S668" s="252"/>
      <c r="T668" s="253"/>
      <c r="AT668" s="254" t="s">
        <v>162</v>
      </c>
      <c r="AU668" s="254" t="s">
        <v>82</v>
      </c>
      <c r="AV668" s="12" t="s">
        <v>82</v>
      </c>
      <c r="AW668" s="12" t="s">
        <v>37</v>
      </c>
      <c r="AX668" s="12" t="s">
        <v>73</v>
      </c>
      <c r="AY668" s="254" t="s">
        <v>153</v>
      </c>
    </row>
    <row r="669" spans="2:51" s="11" customFormat="1" ht="13.5">
      <c r="B669" s="233"/>
      <c r="C669" s="234"/>
      <c r="D669" s="235" t="s">
        <v>162</v>
      </c>
      <c r="E669" s="236" t="s">
        <v>22</v>
      </c>
      <c r="F669" s="237" t="s">
        <v>1294</v>
      </c>
      <c r="G669" s="234"/>
      <c r="H669" s="236" t="s">
        <v>22</v>
      </c>
      <c r="I669" s="238"/>
      <c r="J669" s="234"/>
      <c r="K669" s="234"/>
      <c r="L669" s="239"/>
      <c r="M669" s="240"/>
      <c r="N669" s="241"/>
      <c r="O669" s="241"/>
      <c r="P669" s="241"/>
      <c r="Q669" s="241"/>
      <c r="R669" s="241"/>
      <c r="S669" s="241"/>
      <c r="T669" s="242"/>
      <c r="AT669" s="243" t="s">
        <v>162</v>
      </c>
      <c r="AU669" s="243" t="s">
        <v>82</v>
      </c>
      <c r="AV669" s="11" t="s">
        <v>24</v>
      </c>
      <c r="AW669" s="11" t="s">
        <v>37</v>
      </c>
      <c r="AX669" s="11" t="s">
        <v>73</v>
      </c>
      <c r="AY669" s="243" t="s">
        <v>153</v>
      </c>
    </row>
    <row r="670" spans="2:51" s="11" customFormat="1" ht="13.5">
      <c r="B670" s="233"/>
      <c r="C670" s="234"/>
      <c r="D670" s="235" t="s">
        <v>162</v>
      </c>
      <c r="E670" s="236" t="s">
        <v>22</v>
      </c>
      <c r="F670" s="237" t="s">
        <v>2002</v>
      </c>
      <c r="G670" s="234"/>
      <c r="H670" s="236" t="s">
        <v>22</v>
      </c>
      <c r="I670" s="238"/>
      <c r="J670" s="234"/>
      <c r="K670" s="234"/>
      <c r="L670" s="239"/>
      <c r="M670" s="240"/>
      <c r="N670" s="241"/>
      <c r="O670" s="241"/>
      <c r="P670" s="241"/>
      <c r="Q670" s="241"/>
      <c r="R670" s="241"/>
      <c r="S670" s="241"/>
      <c r="T670" s="242"/>
      <c r="AT670" s="243" t="s">
        <v>162</v>
      </c>
      <c r="AU670" s="243" t="s">
        <v>82</v>
      </c>
      <c r="AV670" s="11" t="s">
        <v>24</v>
      </c>
      <c r="AW670" s="11" t="s">
        <v>37</v>
      </c>
      <c r="AX670" s="11" t="s">
        <v>73</v>
      </c>
      <c r="AY670" s="243" t="s">
        <v>153</v>
      </c>
    </row>
    <row r="671" spans="2:51" s="12" customFormat="1" ht="13.5">
      <c r="B671" s="244"/>
      <c r="C671" s="245"/>
      <c r="D671" s="235" t="s">
        <v>162</v>
      </c>
      <c r="E671" s="246" t="s">
        <v>22</v>
      </c>
      <c r="F671" s="247" t="s">
        <v>2003</v>
      </c>
      <c r="G671" s="245"/>
      <c r="H671" s="248">
        <v>-54</v>
      </c>
      <c r="I671" s="249"/>
      <c r="J671" s="245"/>
      <c r="K671" s="245"/>
      <c r="L671" s="250"/>
      <c r="M671" s="251"/>
      <c r="N671" s="252"/>
      <c r="O671" s="252"/>
      <c r="P671" s="252"/>
      <c r="Q671" s="252"/>
      <c r="R671" s="252"/>
      <c r="S671" s="252"/>
      <c r="T671" s="253"/>
      <c r="AT671" s="254" t="s">
        <v>162</v>
      </c>
      <c r="AU671" s="254" t="s">
        <v>82</v>
      </c>
      <c r="AV671" s="12" t="s">
        <v>82</v>
      </c>
      <c r="AW671" s="12" t="s">
        <v>37</v>
      </c>
      <c r="AX671" s="12" t="s">
        <v>73</v>
      </c>
      <c r="AY671" s="254" t="s">
        <v>153</v>
      </c>
    </row>
    <row r="672" spans="2:51" s="11" customFormat="1" ht="13.5">
      <c r="B672" s="233"/>
      <c r="C672" s="234"/>
      <c r="D672" s="235" t="s">
        <v>162</v>
      </c>
      <c r="E672" s="236" t="s">
        <v>22</v>
      </c>
      <c r="F672" s="237" t="s">
        <v>2004</v>
      </c>
      <c r="G672" s="234"/>
      <c r="H672" s="236" t="s">
        <v>22</v>
      </c>
      <c r="I672" s="238"/>
      <c r="J672" s="234"/>
      <c r="K672" s="234"/>
      <c r="L672" s="239"/>
      <c r="M672" s="240"/>
      <c r="N672" s="241"/>
      <c r="O672" s="241"/>
      <c r="P672" s="241"/>
      <c r="Q672" s="241"/>
      <c r="R672" s="241"/>
      <c r="S672" s="241"/>
      <c r="T672" s="242"/>
      <c r="AT672" s="243" t="s">
        <v>162</v>
      </c>
      <c r="AU672" s="243" t="s">
        <v>82</v>
      </c>
      <c r="AV672" s="11" t="s">
        <v>24</v>
      </c>
      <c r="AW672" s="11" t="s">
        <v>37</v>
      </c>
      <c r="AX672" s="11" t="s">
        <v>73</v>
      </c>
      <c r="AY672" s="243" t="s">
        <v>153</v>
      </c>
    </row>
    <row r="673" spans="2:51" s="12" customFormat="1" ht="13.5">
      <c r="B673" s="244"/>
      <c r="C673" s="245"/>
      <c r="D673" s="235" t="s">
        <v>162</v>
      </c>
      <c r="E673" s="246" t="s">
        <v>22</v>
      </c>
      <c r="F673" s="247" t="s">
        <v>2005</v>
      </c>
      <c r="G673" s="245"/>
      <c r="H673" s="248">
        <v>-217.89</v>
      </c>
      <c r="I673" s="249"/>
      <c r="J673" s="245"/>
      <c r="K673" s="245"/>
      <c r="L673" s="250"/>
      <c r="M673" s="251"/>
      <c r="N673" s="252"/>
      <c r="O673" s="252"/>
      <c r="P673" s="252"/>
      <c r="Q673" s="252"/>
      <c r="R673" s="252"/>
      <c r="S673" s="252"/>
      <c r="T673" s="253"/>
      <c r="AT673" s="254" t="s">
        <v>162</v>
      </c>
      <c r="AU673" s="254" t="s">
        <v>82</v>
      </c>
      <c r="AV673" s="12" t="s">
        <v>82</v>
      </c>
      <c r="AW673" s="12" t="s">
        <v>37</v>
      </c>
      <c r="AX673" s="12" t="s">
        <v>73</v>
      </c>
      <c r="AY673" s="254" t="s">
        <v>153</v>
      </c>
    </row>
    <row r="674" spans="2:51" s="12" customFormat="1" ht="13.5">
      <c r="B674" s="244"/>
      <c r="C674" s="245"/>
      <c r="D674" s="235" t="s">
        <v>162</v>
      </c>
      <c r="E674" s="246" t="s">
        <v>22</v>
      </c>
      <c r="F674" s="247" t="s">
        <v>2006</v>
      </c>
      <c r="G674" s="245"/>
      <c r="H674" s="248">
        <v>-1036.8</v>
      </c>
      <c r="I674" s="249"/>
      <c r="J674" s="245"/>
      <c r="K674" s="245"/>
      <c r="L674" s="250"/>
      <c r="M674" s="251"/>
      <c r="N674" s="252"/>
      <c r="O674" s="252"/>
      <c r="P674" s="252"/>
      <c r="Q674" s="252"/>
      <c r="R674" s="252"/>
      <c r="S674" s="252"/>
      <c r="T674" s="253"/>
      <c r="AT674" s="254" t="s">
        <v>162</v>
      </c>
      <c r="AU674" s="254" t="s">
        <v>82</v>
      </c>
      <c r="AV674" s="12" t="s">
        <v>82</v>
      </c>
      <c r="AW674" s="12" t="s">
        <v>37</v>
      </c>
      <c r="AX674" s="12" t="s">
        <v>73</v>
      </c>
      <c r="AY674" s="254" t="s">
        <v>153</v>
      </c>
    </row>
    <row r="675" spans="2:51" s="12" customFormat="1" ht="13.5">
      <c r="B675" s="244"/>
      <c r="C675" s="245"/>
      <c r="D675" s="235" t="s">
        <v>162</v>
      </c>
      <c r="E675" s="246" t="s">
        <v>22</v>
      </c>
      <c r="F675" s="247" t="s">
        <v>2007</v>
      </c>
      <c r="G675" s="245"/>
      <c r="H675" s="248">
        <v>-587.34</v>
      </c>
      <c r="I675" s="249"/>
      <c r="J675" s="245"/>
      <c r="K675" s="245"/>
      <c r="L675" s="250"/>
      <c r="M675" s="251"/>
      <c r="N675" s="252"/>
      <c r="O675" s="252"/>
      <c r="P675" s="252"/>
      <c r="Q675" s="252"/>
      <c r="R675" s="252"/>
      <c r="S675" s="252"/>
      <c r="T675" s="253"/>
      <c r="AT675" s="254" t="s">
        <v>162</v>
      </c>
      <c r="AU675" s="254" t="s">
        <v>82</v>
      </c>
      <c r="AV675" s="12" t="s">
        <v>82</v>
      </c>
      <c r="AW675" s="12" t="s">
        <v>37</v>
      </c>
      <c r="AX675" s="12" t="s">
        <v>73</v>
      </c>
      <c r="AY675" s="254" t="s">
        <v>153</v>
      </c>
    </row>
    <row r="676" spans="2:51" s="12" customFormat="1" ht="13.5">
      <c r="B676" s="244"/>
      <c r="C676" s="245"/>
      <c r="D676" s="235" t="s">
        <v>162</v>
      </c>
      <c r="E676" s="246" t="s">
        <v>22</v>
      </c>
      <c r="F676" s="247" t="s">
        <v>2008</v>
      </c>
      <c r="G676" s="245"/>
      <c r="H676" s="248">
        <v>-419.85</v>
      </c>
      <c r="I676" s="249"/>
      <c r="J676" s="245"/>
      <c r="K676" s="245"/>
      <c r="L676" s="250"/>
      <c r="M676" s="251"/>
      <c r="N676" s="252"/>
      <c r="O676" s="252"/>
      <c r="P676" s="252"/>
      <c r="Q676" s="252"/>
      <c r="R676" s="252"/>
      <c r="S676" s="252"/>
      <c r="T676" s="253"/>
      <c r="AT676" s="254" t="s">
        <v>162</v>
      </c>
      <c r="AU676" s="254" t="s">
        <v>82</v>
      </c>
      <c r="AV676" s="12" t="s">
        <v>82</v>
      </c>
      <c r="AW676" s="12" t="s">
        <v>37</v>
      </c>
      <c r="AX676" s="12" t="s">
        <v>73</v>
      </c>
      <c r="AY676" s="254" t="s">
        <v>153</v>
      </c>
    </row>
    <row r="677" spans="2:51" s="12" customFormat="1" ht="13.5">
      <c r="B677" s="244"/>
      <c r="C677" s="245"/>
      <c r="D677" s="235" t="s">
        <v>162</v>
      </c>
      <c r="E677" s="246" t="s">
        <v>22</v>
      </c>
      <c r="F677" s="247" t="s">
        <v>2009</v>
      </c>
      <c r="G677" s="245"/>
      <c r="H677" s="248">
        <v>-18.83</v>
      </c>
      <c r="I677" s="249"/>
      <c r="J677" s="245"/>
      <c r="K677" s="245"/>
      <c r="L677" s="250"/>
      <c r="M677" s="251"/>
      <c r="N677" s="252"/>
      <c r="O677" s="252"/>
      <c r="P677" s="252"/>
      <c r="Q677" s="252"/>
      <c r="R677" s="252"/>
      <c r="S677" s="252"/>
      <c r="T677" s="253"/>
      <c r="AT677" s="254" t="s">
        <v>162</v>
      </c>
      <c r="AU677" s="254" t="s">
        <v>82</v>
      </c>
      <c r="AV677" s="12" t="s">
        <v>82</v>
      </c>
      <c r="AW677" s="12" t="s">
        <v>37</v>
      </c>
      <c r="AX677" s="12" t="s">
        <v>73</v>
      </c>
      <c r="AY677" s="254" t="s">
        <v>153</v>
      </c>
    </row>
    <row r="678" spans="2:51" s="11" customFormat="1" ht="13.5">
      <c r="B678" s="233"/>
      <c r="C678" s="234"/>
      <c r="D678" s="235" t="s">
        <v>162</v>
      </c>
      <c r="E678" s="236" t="s">
        <v>22</v>
      </c>
      <c r="F678" s="237" t="s">
        <v>1888</v>
      </c>
      <c r="G678" s="234"/>
      <c r="H678" s="236" t="s">
        <v>22</v>
      </c>
      <c r="I678" s="238"/>
      <c r="J678" s="234"/>
      <c r="K678" s="234"/>
      <c r="L678" s="239"/>
      <c r="M678" s="240"/>
      <c r="N678" s="241"/>
      <c r="O678" s="241"/>
      <c r="P678" s="241"/>
      <c r="Q678" s="241"/>
      <c r="R678" s="241"/>
      <c r="S678" s="241"/>
      <c r="T678" s="242"/>
      <c r="AT678" s="243" t="s">
        <v>162</v>
      </c>
      <c r="AU678" s="243" t="s">
        <v>82</v>
      </c>
      <c r="AV678" s="11" t="s">
        <v>24</v>
      </c>
      <c r="AW678" s="11" t="s">
        <v>37</v>
      </c>
      <c r="AX678" s="11" t="s">
        <v>73</v>
      </c>
      <c r="AY678" s="243" t="s">
        <v>153</v>
      </c>
    </row>
    <row r="679" spans="2:51" s="12" customFormat="1" ht="13.5">
      <c r="B679" s="244"/>
      <c r="C679" s="245"/>
      <c r="D679" s="235" t="s">
        <v>162</v>
      </c>
      <c r="E679" s="246" t="s">
        <v>22</v>
      </c>
      <c r="F679" s="247" t="s">
        <v>2010</v>
      </c>
      <c r="G679" s="245"/>
      <c r="H679" s="248">
        <v>179.82</v>
      </c>
      <c r="I679" s="249"/>
      <c r="J679" s="245"/>
      <c r="K679" s="245"/>
      <c r="L679" s="250"/>
      <c r="M679" s="251"/>
      <c r="N679" s="252"/>
      <c r="O679" s="252"/>
      <c r="P679" s="252"/>
      <c r="Q679" s="252"/>
      <c r="R679" s="252"/>
      <c r="S679" s="252"/>
      <c r="T679" s="253"/>
      <c r="AT679" s="254" t="s">
        <v>162</v>
      </c>
      <c r="AU679" s="254" t="s">
        <v>82</v>
      </c>
      <c r="AV679" s="12" t="s">
        <v>82</v>
      </c>
      <c r="AW679" s="12" t="s">
        <v>37</v>
      </c>
      <c r="AX679" s="12" t="s">
        <v>73</v>
      </c>
      <c r="AY679" s="254" t="s">
        <v>153</v>
      </c>
    </row>
    <row r="680" spans="2:51" s="12" customFormat="1" ht="13.5">
      <c r="B680" s="244"/>
      <c r="C680" s="245"/>
      <c r="D680" s="235" t="s">
        <v>162</v>
      </c>
      <c r="E680" s="246" t="s">
        <v>22</v>
      </c>
      <c r="F680" s="247" t="s">
        <v>2011</v>
      </c>
      <c r="G680" s="245"/>
      <c r="H680" s="248">
        <v>183.03</v>
      </c>
      <c r="I680" s="249"/>
      <c r="J680" s="245"/>
      <c r="K680" s="245"/>
      <c r="L680" s="250"/>
      <c r="M680" s="251"/>
      <c r="N680" s="252"/>
      <c r="O680" s="252"/>
      <c r="P680" s="252"/>
      <c r="Q680" s="252"/>
      <c r="R680" s="252"/>
      <c r="S680" s="252"/>
      <c r="T680" s="253"/>
      <c r="AT680" s="254" t="s">
        <v>162</v>
      </c>
      <c r="AU680" s="254" t="s">
        <v>82</v>
      </c>
      <c r="AV680" s="12" t="s">
        <v>82</v>
      </c>
      <c r="AW680" s="12" t="s">
        <v>37</v>
      </c>
      <c r="AX680" s="12" t="s">
        <v>73</v>
      </c>
      <c r="AY680" s="254" t="s">
        <v>153</v>
      </c>
    </row>
    <row r="681" spans="2:51" s="12" customFormat="1" ht="13.5">
      <c r="B681" s="244"/>
      <c r="C681" s="245"/>
      <c r="D681" s="235" t="s">
        <v>162</v>
      </c>
      <c r="E681" s="246" t="s">
        <v>22</v>
      </c>
      <c r="F681" s="247" t="s">
        <v>2012</v>
      </c>
      <c r="G681" s="245"/>
      <c r="H681" s="248">
        <v>11.13</v>
      </c>
      <c r="I681" s="249"/>
      <c r="J681" s="245"/>
      <c r="K681" s="245"/>
      <c r="L681" s="250"/>
      <c r="M681" s="251"/>
      <c r="N681" s="252"/>
      <c r="O681" s="252"/>
      <c r="P681" s="252"/>
      <c r="Q681" s="252"/>
      <c r="R681" s="252"/>
      <c r="S681" s="252"/>
      <c r="T681" s="253"/>
      <c r="AT681" s="254" t="s">
        <v>162</v>
      </c>
      <c r="AU681" s="254" t="s">
        <v>82</v>
      </c>
      <c r="AV681" s="12" t="s">
        <v>82</v>
      </c>
      <c r="AW681" s="12" t="s">
        <v>37</v>
      </c>
      <c r="AX681" s="12" t="s">
        <v>73</v>
      </c>
      <c r="AY681" s="254" t="s">
        <v>153</v>
      </c>
    </row>
    <row r="682" spans="2:51" s="11" customFormat="1" ht="13.5">
      <c r="B682" s="233"/>
      <c r="C682" s="234"/>
      <c r="D682" s="235" t="s">
        <v>162</v>
      </c>
      <c r="E682" s="236" t="s">
        <v>22</v>
      </c>
      <c r="F682" s="237" t="s">
        <v>480</v>
      </c>
      <c r="G682" s="234"/>
      <c r="H682" s="236" t="s">
        <v>22</v>
      </c>
      <c r="I682" s="238"/>
      <c r="J682" s="234"/>
      <c r="K682" s="234"/>
      <c r="L682" s="239"/>
      <c r="M682" s="240"/>
      <c r="N682" s="241"/>
      <c r="O682" s="241"/>
      <c r="P682" s="241"/>
      <c r="Q682" s="241"/>
      <c r="R682" s="241"/>
      <c r="S682" s="241"/>
      <c r="T682" s="242"/>
      <c r="AT682" s="243" t="s">
        <v>162</v>
      </c>
      <c r="AU682" s="243" t="s">
        <v>82</v>
      </c>
      <c r="AV682" s="11" t="s">
        <v>24</v>
      </c>
      <c r="AW682" s="11" t="s">
        <v>37</v>
      </c>
      <c r="AX682" s="11" t="s">
        <v>73</v>
      </c>
      <c r="AY682" s="243" t="s">
        <v>153</v>
      </c>
    </row>
    <row r="683" spans="2:51" s="12" customFormat="1" ht="13.5">
      <c r="B683" s="244"/>
      <c r="C683" s="245"/>
      <c r="D683" s="235" t="s">
        <v>162</v>
      </c>
      <c r="E683" s="246" t="s">
        <v>22</v>
      </c>
      <c r="F683" s="247" t="s">
        <v>2013</v>
      </c>
      <c r="G683" s="245"/>
      <c r="H683" s="248">
        <v>124.92</v>
      </c>
      <c r="I683" s="249"/>
      <c r="J683" s="245"/>
      <c r="K683" s="245"/>
      <c r="L683" s="250"/>
      <c r="M683" s="251"/>
      <c r="N683" s="252"/>
      <c r="O683" s="252"/>
      <c r="P683" s="252"/>
      <c r="Q683" s="252"/>
      <c r="R683" s="252"/>
      <c r="S683" s="252"/>
      <c r="T683" s="253"/>
      <c r="AT683" s="254" t="s">
        <v>162</v>
      </c>
      <c r="AU683" s="254" t="s">
        <v>82</v>
      </c>
      <c r="AV683" s="12" t="s">
        <v>82</v>
      </c>
      <c r="AW683" s="12" t="s">
        <v>37</v>
      </c>
      <c r="AX683" s="12" t="s">
        <v>73</v>
      </c>
      <c r="AY683" s="254" t="s">
        <v>153</v>
      </c>
    </row>
    <row r="684" spans="2:51" s="12" customFormat="1" ht="13.5">
      <c r="B684" s="244"/>
      <c r="C684" s="245"/>
      <c r="D684" s="235" t="s">
        <v>162</v>
      </c>
      <c r="E684" s="246" t="s">
        <v>22</v>
      </c>
      <c r="F684" s="247" t="s">
        <v>2014</v>
      </c>
      <c r="G684" s="245"/>
      <c r="H684" s="248">
        <v>8.048</v>
      </c>
      <c r="I684" s="249"/>
      <c r="J684" s="245"/>
      <c r="K684" s="245"/>
      <c r="L684" s="250"/>
      <c r="M684" s="251"/>
      <c r="N684" s="252"/>
      <c r="O684" s="252"/>
      <c r="P684" s="252"/>
      <c r="Q684" s="252"/>
      <c r="R684" s="252"/>
      <c r="S684" s="252"/>
      <c r="T684" s="253"/>
      <c r="AT684" s="254" t="s">
        <v>162</v>
      </c>
      <c r="AU684" s="254" t="s">
        <v>82</v>
      </c>
      <c r="AV684" s="12" t="s">
        <v>82</v>
      </c>
      <c r="AW684" s="12" t="s">
        <v>37</v>
      </c>
      <c r="AX684" s="12" t="s">
        <v>73</v>
      </c>
      <c r="AY684" s="254" t="s">
        <v>153</v>
      </c>
    </row>
    <row r="685" spans="2:51" s="12" customFormat="1" ht="13.5">
      <c r="B685" s="244"/>
      <c r="C685" s="245"/>
      <c r="D685" s="235" t="s">
        <v>162</v>
      </c>
      <c r="E685" s="246" t="s">
        <v>22</v>
      </c>
      <c r="F685" s="247" t="s">
        <v>1893</v>
      </c>
      <c r="G685" s="245"/>
      <c r="H685" s="248">
        <v>53.65</v>
      </c>
      <c r="I685" s="249"/>
      <c r="J685" s="245"/>
      <c r="K685" s="245"/>
      <c r="L685" s="250"/>
      <c r="M685" s="251"/>
      <c r="N685" s="252"/>
      <c r="O685" s="252"/>
      <c r="P685" s="252"/>
      <c r="Q685" s="252"/>
      <c r="R685" s="252"/>
      <c r="S685" s="252"/>
      <c r="T685" s="253"/>
      <c r="AT685" s="254" t="s">
        <v>162</v>
      </c>
      <c r="AU685" s="254" t="s">
        <v>82</v>
      </c>
      <c r="AV685" s="12" t="s">
        <v>82</v>
      </c>
      <c r="AW685" s="12" t="s">
        <v>37</v>
      </c>
      <c r="AX685" s="12" t="s">
        <v>73</v>
      </c>
      <c r="AY685" s="254" t="s">
        <v>153</v>
      </c>
    </row>
    <row r="686" spans="2:51" s="13" customFormat="1" ht="13.5">
      <c r="B686" s="255"/>
      <c r="C686" s="256"/>
      <c r="D686" s="235" t="s">
        <v>162</v>
      </c>
      <c r="E686" s="257" t="s">
        <v>22</v>
      </c>
      <c r="F686" s="258" t="s">
        <v>172</v>
      </c>
      <c r="G686" s="256"/>
      <c r="H686" s="259">
        <v>5647.702</v>
      </c>
      <c r="I686" s="260"/>
      <c r="J686" s="256"/>
      <c r="K686" s="256"/>
      <c r="L686" s="261"/>
      <c r="M686" s="262"/>
      <c r="N686" s="263"/>
      <c r="O686" s="263"/>
      <c r="P686" s="263"/>
      <c r="Q686" s="263"/>
      <c r="R686" s="263"/>
      <c r="S686" s="263"/>
      <c r="T686" s="264"/>
      <c r="AT686" s="265" t="s">
        <v>162</v>
      </c>
      <c r="AU686" s="265" t="s">
        <v>82</v>
      </c>
      <c r="AV686" s="13" t="s">
        <v>160</v>
      </c>
      <c r="AW686" s="13" t="s">
        <v>37</v>
      </c>
      <c r="AX686" s="13" t="s">
        <v>24</v>
      </c>
      <c r="AY686" s="265" t="s">
        <v>153</v>
      </c>
    </row>
    <row r="687" spans="2:65" s="1" customFormat="1" ht="16.5" customHeight="1">
      <c r="B687" s="46"/>
      <c r="C687" s="221" t="s">
        <v>573</v>
      </c>
      <c r="D687" s="221" t="s">
        <v>155</v>
      </c>
      <c r="E687" s="222" t="s">
        <v>526</v>
      </c>
      <c r="F687" s="223" t="s">
        <v>527</v>
      </c>
      <c r="G687" s="224" t="s">
        <v>158</v>
      </c>
      <c r="H687" s="225">
        <v>2280.71</v>
      </c>
      <c r="I687" s="226"/>
      <c r="J687" s="227">
        <f>ROUND(I687*H687,2)</f>
        <v>0</v>
      </c>
      <c r="K687" s="223" t="s">
        <v>159</v>
      </c>
      <c r="L687" s="72"/>
      <c r="M687" s="228" t="s">
        <v>22</v>
      </c>
      <c r="N687" s="229" t="s">
        <v>44</v>
      </c>
      <c r="O687" s="47"/>
      <c r="P687" s="230">
        <f>O687*H687</f>
        <v>0</v>
      </c>
      <c r="Q687" s="230">
        <v>0.00012</v>
      </c>
      <c r="R687" s="230">
        <f>Q687*H687</f>
        <v>0.2736852</v>
      </c>
      <c r="S687" s="230">
        <v>0</v>
      </c>
      <c r="T687" s="231">
        <f>S687*H687</f>
        <v>0</v>
      </c>
      <c r="AR687" s="24" t="s">
        <v>160</v>
      </c>
      <c r="AT687" s="24" t="s">
        <v>155</v>
      </c>
      <c r="AU687" s="24" t="s">
        <v>82</v>
      </c>
      <c r="AY687" s="24" t="s">
        <v>153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24" t="s">
        <v>24</v>
      </c>
      <c r="BK687" s="232">
        <f>ROUND(I687*H687,2)</f>
        <v>0</v>
      </c>
      <c r="BL687" s="24" t="s">
        <v>160</v>
      </c>
      <c r="BM687" s="24" t="s">
        <v>2070</v>
      </c>
    </row>
    <row r="688" spans="2:51" s="12" customFormat="1" ht="13.5">
      <c r="B688" s="244"/>
      <c r="C688" s="245"/>
      <c r="D688" s="235" t="s">
        <v>162</v>
      </c>
      <c r="E688" s="246" t="s">
        <v>22</v>
      </c>
      <c r="F688" s="247" t="s">
        <v>2071</v>
      </c>
      <c r="G688" s="245"/>
      <c r="H688" s="248">
        <v>217.89</v>
      </c>
      <c r="I688" s="249"/>
      <c r="J688" s="245"/>
      <c r="K688" s="245"/>
      <c r="L688" s="250"/>
      <c r="M688" s="251"/>
      <c r="N688" s="252"/>
      <c r="O688" s="252"/>
      <c r="P688" s="252"/>
      <c r="Q688" s="252"/>
      <c r="R688" s="252"/>
      <c r="S688" s="252"/>
      <c r="T688" s="253"/>
      <c r="AT688" s="254" t="s">
        <v>162</v>
      </c>
      <c r="AU688" s="254" t="s">
        <v>82</v>
      </c>
      <c r="AV688" s="12" t="s">
        <v>82</v>
      </c>
      <c r="AW688" s="12" t="s">
        <v>37</v>
      </c>
      <c r="AX688" s="12" t="s">
        <v>73</v>
      </c>
      <c r="AY688" s="254" t="s">
        <v>153</v>
      </c>
    </row>
    <row r="689" spans="2:51" s="12" customFormat="1" ht="13.5">
      <c r="B689" s="244"/>
      <c r="C689" s="245"/>
      <c r="D689" s="235" t="s">
        <v>162</v>
      </c>
      <c r="E689" s="246" t="s">
        <v>22</v>
      </c>
      <c r="F689" s="247" t="s">
        <v>2072</v>
      </c>
      <c r="G689" s="245"/>
      <c r="H689" s="248">
        <v>1036.8</v>
      </c>
      <c r="I689" s="249"/>
      <c r="J689" s="245"/>
      <c r="K689" s="245"/>
      <c r="L689" s="250"/>
      <c r="M689" s="251"/>
      <c r="N689" s="252"/>
      <c r="O689" s="252"/>
      <c r="P689" s="252"/>
      <c r="Q689" s="252"/>
      <c r="R689" s="252"/>
      <c r="S689" s="252"/>
      <c r="T689" s="253"/>
      <c r="AT689" s="254" t="s">
        <v>162</v>
      </c>
      <c r="AU689" s="254" t="s">
        <v>82</v>
      </c>
      <c r="AV689" s="12" t="s">
        <v>82</v>
      </c>
      <c r="AW689" s="12" t="s">
        <v>37</v>
      </c>
      <c r="AX689" s="12" t="s">
        <v>73</v>
      </c>
      <c r="AY689" s="254" t="s">
        <v>153</v>
      </c>
    </row>
    <row r="690" spans="2:51" s="12" customFormat="1" ht="13.5">
      <c r="B690" s="244"/>
      <c r="C690" s="245"/>
      <c r="D690" s="235" t="s">
        <v>162</v>
      </c>
      <c r="E690" s="246" t="s">
        <v>22</v>
      </c>
      <c r="F690" s="247" t="s">
        <v>2073</v>
      </c>
      <c r="G690" s="245"/>
      <c r="H690" s="248">
        <v>587.34</v>
      </c>
      <c r="I690" s="249"/>
      <c r="J690" s="245"/>
      <c r="K690" s="245"/>
      <c r="L690" s="250"/>
      <c r="M690" s="251"/>
      <c r="N690" s="252"/>
      <c r="O690" s="252"/>
      <c r="P690" s="252"/>
      <c r="Q690" s="252"/>
      <c r="R690" s="252"/>
      <c r="S690" s="252"/>
      <c r="T690" s="253"/>
      <c r="AT690" s="254" t="s">
        <v>162</v>
      </c>
      <c r="AU690" s="254" t="s">
        <v>82</v>
      </c>
      <c r="AV690" s="12" t="s">
        <v>82</v>
      </c>
      <c r="AW690" s="12" t="s">
        <v>37</v>
      </c>
      <c r="AX690" s="12" t="s">
        <v>73</v>
      </c>
      <c r="AY690" s="254" t="s">
        <v>153</v>
      </c>
    </row>
    <row r="691" spans="2:51" s="12" customFormat="1" ht="13.5">
      <c r="B691" s="244"/>
      <c r="C691" s="245"/>
      <c r="D691" s="235" t="s">
        <v>162</v>
      </c>
      <c r="E691" s="246" t="s">
        <v>22</v>
      </c>
      <c r="F691" s="247" t="s">
        <v>2074</v>
      </c>
      <c r="G691" s="245"/>
      <c r="H691" s="248">
        <v>419.85</v>
      </c>
      <c r="I691" s="249"/>
      <c r="J691" s="245"/>
      <c r="K691" s="245"/>
      <c r="L691" s="250"/>
      <c r="M691" s="251"/>
      <c r="N691" s="252"/>
      <c r="O691" s="252"/>
      <c r="P691" s="252"/>
      <c r="Q691" s="252"/>
      <c r="R691" s="252"/>
      <c r="S691" s="252"/>
      <c r="T691" s="253"/>
      <c r="AT691" s="254" t="s">
        <v>162</v>
      </c>
      <c r="AU691" s="254" t="s">
        <v>82</v>
      </c>
      <c r="AV691" s="12" t="s">
        <v>82</v>
      </c>
      <c r="AW691" s="12" t="s">
        <v>37</v>
      </c>
      <c r="AX691" s="12" t="s">
        <v>73</v>
      </c>
      <c r="AY691" s="254" t="s">
        <v>153</v>
      </c>
    </row>
    <row r="692" spans="2:51" s="12" customFormat="1" ht="13.5">
      <c r="B692" s="244"/>
      <c r="C692" s="245"/>
      <c r="D692" s="235" t="s">
        <v>162</v>
      </c>
      <c r="E692" s="246" t="s">
        <v>22</v>
      </c>
      <c r="F692" s="247" t="s">
        <v>2075</v>
      </c>
      <c r="G692" s="245"/>
      <c r="H692" s="248">
        <v>18.83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AT692" s="254" t="s">
        <v>162</v>
      </c>
      <c r="AU692" s="254" t="s">
        <v>82</v>
      </c>
      <c r="AV692" s="12" t="s">
        <v>82</v>
      </c>
      <c r="AW692" s="12" t="s">
        <v>37</v>
      </c>
      <c r="AX692" s="12" t="s">
        <v>73</v>
      </c>
      <c r="AY692" s="254" t="s">
        <v>153</v>
      </c>
    </row>
    <row r="693" spans="2:51" s="13" customFormat="1" ht="13.5">
      <c r="B693" s="255"/>
      <c r="C693" s="256"/>
      <c r="D693" s="235" t="s">
        <v>162</v>
      </c>
      <c r="E693" s="257" t="s">
        <v>22</v>
      </c>
      <c r="F693" s="258" t="s">
        <v>172</v>
      </c>
      <c r="G693" s="256"/>
      <c r="H693" s="259">
        <v>2280.71</v>
      </c>
      <c r="I693" s="260"/>
      <c r="J693" s="256"/>
      <c r="K693" s="256"/>
      <c r="L693" s="261"/>
      <c r="M693" s="262"/>
      <c r="N693" s="263"/>
      <c r="O693" s="263"/>
      <c r="P693" s="263"/>
      <c r="Q693" s="263"/>
      <c r="R693" s="263"/>
      <c r="S693" s="263"/>
      <c r="T693" s="264"/>
      <c r="AT693" s="265" t="s">
        <v>162</v>
      </c>
      <c r="AU693" s="265" t="s">
        <v>82</v>
      </c>
      <c r="AV693" s="13" t="s">
        <v>160</v>
      </c>
      <c r="AW693" s="13" t="s">
        <v>37</v>
      </c>
      <c r="AX693" s="13" t="s">
        <v>24</v>
      </c>
      <c r="AY693" s="265" t="s">
        <v>153</v>
      </c>
    </row>
    <row r="694" spans="2:65" s="1" customFormat="1" ht="16.5" customHeight="1">
      <c r="B694" s="46"/>
      <c r="C694" s="221" t="s">
        <v>579</v>
      </c>
      <c r="D694" s="221" t="s">
        <v>155</v>
      </c>
      <c r="E694" s="222" t="s">
        <v>532</v>
      </c>
      <c r="F694" s="223" t="s">
        <v>533</v>
      </c>
      <c r="G694" s="224" t="s">
        <v>158</v>
      </c>
      <c r="H694" s="225">
        <v>5600.2</v>
      </c>
      <c r="I694" s="226"/>
      <c r="J694" s="227">
        <f>ROUND(I694*H694,2)</f>
        <v>0</v>
      </c>
      <c r="K694" s="223" t="s">
        <v>159</v>
      </c>
      <c r="L694" s="72"/>
      <c r="M694" s="228" t="s">
        <v>22</v>
      </c>
      <c r="N694" s="229" t="s">
        <v>44</v>
      </c>
      <c r="O694" s="47"/>
      <c r="P694" s="230">
        <f>O694*H694</f>
        <v>0</v>
      </c>
      <c r="Q694" s="230">
        <v>0</v>
      </c>
      <c r="R694" s="230">
        <f>Q694*H694</f>
        <v>0</v>
      </c>
      <c r="S694" s="230">
        <v>0</v>
      </c>
      <c r="T694" s="231">
        <f>S694*H694</f>
        <v>0</v>
      </c>
      <c r="AR694" s="24" t="s">
        <v>160</v>
      </c>
      <c r="AT694" s="24" t="s">
        <v>155</v>
      </c>
      <c r="AU694" s="24" t="s">
        <v>82</v>
      </c>
      <c r="AY694" s="24" t="s">
        <v>153</v>
      </c>
      <c r="BE694" s="232">
        <f>IF(N694="základní",J694,0)</f>
        <v>0</v>
      </c>
      <c r="BF694" s="232">
        <f>IF(N694="snížená",J694,0)</f>
        <v>0</v>
      </c>
      <c r="BG694" s="232">
        <f>IF(N694="zákl. přenesená",J694,0)</f>
        <v>0</v>
      </c>
      <c r="BH694" s="232">
        <f>IF(N694="sníž. přenesená",J694,0)</f>
        <v>0</v>
      </c>
      <c r="BI694" s="232">
        <f>IF(N694="nulová",J694,0)</f>
        <v>0</v>
      </c>
      <c r="BJ694" s="24" t="s">
        <v>24</v>
      </c>
      <c r="BK694" s="232">
        <f>ROUND(I694*H694,2)</f>
        <v>0</v>
      </c>
      <c r="BL694" s="24" t="s">
        <v>160</v>
      </c>
      <c r="BM694" s="24" t="s">
        <v>2076</v>
      </c>
    </row>
    <row r="695" spans="2:51" s="11" customFormat="1" ht="13.5">
      <c r="B695" s="233"/>
      <c r="C695" s="234"/>
      <c r="D695" s="235" t="s">
        <v>162</v>
      </c>
      <c r="E695" s="236" t="s">
        <v>22</v>
      </c>
      <c r="F695" s="237" t="s">
        <v>1955</v>
      </c>
      <c r="G695" s="234"/>
      <c r="H695" s="236" t="s">
        <v>22</v>
      </c>
      <c r="I695" s="238"/>
      <c r="J695" s="234"/>
      <c r="K695" s="234"/>
      <c r="L695" s="239"/>
      <c r="M695" s="240"/>
      <c r="N695" s="241"/>
      <c r="O695" s="241"/>
      <c r="P695" s="241"/>
      <c r="Q695" s="241"/>
      <c r="R695" s="241"/>
      <c r="S695" s="241"/>
      <c r="T695" s="242"/>
      <c r="AT695" s="243" t="s">
        <v>162</v>
      </c>
      <c r="AU695" s="243" t="s">
        <v>82</v>
      </c>
      <c r="AV695" s="11" t="s">
        <v>24</v>
      </c>
      <c r="AW695" s="11" t="s">
        <v>37</v>
      </c>
      <c r="AX695" s="11" t="s">
        <v>73</v>
      </c>
      <c r="AY695" s="243" t="s">
        <v>153</v>
      </c>
    </row>
    <row r="696" spans="2:51" s="11" customFormat="1" ht="13.5">
      <c r="B696" s="233"/>
      <c r="C696" s="234"/>
      <c r="D696" s="235" t="s">
        <v>162</v>
      </c>
      <c r="E696" s="236" t="s">
        <v>22</v>
      </c>
      <c r="F696" s="237" t="s">
        <v>1203</v>
      </c>
      <c r="G696" s="234"/>
      <c r="H696" s="236" t="s">
        <v>22</v>
      </c>
      <c r="I696" s="238"/>
      <c r="J696" s="234"/>
      <c r="K696" s="234"/>
      <c r="L696" s="239"/>
      <c r="M696" s="240"/>
      <c r="N696" s="241"/>
      <c r="O696" s="241"/>
      <c r="P696" s="241"/>
      <c r="Q696" s="241"/>
      <c r="R696" s="241"/>
      <c r="S696" s="241"/>
      <c r="T696" s="242"/>
      <c r="AT696" s="243" t="s">
        <v>162</v>
      </c>
      <c r="AU696" s="243" t="s">
        <v>82</v>
      </c>
      <c r="AV696" s="11" t="s">
        <v>24</v>
      </c>
      <c r="AW696" s="11" t="s">
        <v>37</v>
      </c>
      <c r="AX696" s="11" t="s">
        <v>73</v>
      </c>
      <c r="AY696" s="243" t="s">
        <v>153</v>
      </c>
    </row>
    <row r="697" spans="2:51" s="11" customFormat="1" ht="13.5">
      <c r="B697" s="233"/>
      <c r="C697" s="234"/>
      <c r="D697" s="235" t="s">
        <v>162</v>
      </c>
      <c r="E697" s="236" t="s">
        <v>22</v>
      </c>
      <c r="F697" s="237" t="s">
        <v>1956</v>
      </c>
      <c r="G697" s="234"/>
      <c r="H697" s="236" t="s">
        <v>22</v>
      </c>
      <c r="I697" s="238"/>
      <c r="J697" s="234"/>
      <c r="K697" s="234"/>
      <c r="L697" s="239"/>
      <c r="M697" s="240"/>
      <c r="N697" s="241"/>
      <c r="O697" s="241"/>
      <c r="P697" s="241"/>
      <c r="Q697" s="241"/>
      <c r="R697" s="241"/>
      <c r="S697" s="241"/>
      <c r="T697" s="242"/>
      <c r="AT697" s="243" t="s">
        <v>162</v>
      </c>
      <c r="AU697" s="243" t="s">
        <v>82</v>
      </c>
      <c r="AV697" s="11" t="s">
        <v>24</v>
      </c>
      <c r="AW697" s="11" t="s">
        <v>37</v>
      </c>
      <c r="AX697" s="11" t="s">
        <v>73</v>
      </c>
      <c r="AY697" s="243" t="s">
        <v>153</v>
      </c>
    </row>
    <row r="698" spans="2:51" s="12" customFormat="1" ht="13.5">
      <c r="B698" s="244"/>
      <c r="C698" s="245"/>
      <c r="D698" s="235" t="s">
        <v>162</v>
      </c>
      <c r="E698" s="246" t="s">
        <v>22</v>
      </c>
      <c r="F698" s="247" t="s">
        <v>2055</v>
      </c>
      <c r="G698" s="245"/>
      <c r="H698" s="248">
        <v>2418.891</v>
      </c>
      <c r="I698" s="249"/>
      <c r="J698" s="245"/>
      <c r="K698" s="245"/>
      <c r="L698" s="250"/>
      <c r="M698" s="251"/>
      <c r="N698" s="252"/>
      <c r="O698" s="252"/>
      <c r="P698" s="252"/>
      <c r="Q698" s="252"/>
      <c r="R698" s="252"/>
      <c r="S698" s="252"/>
      <c r="T698" s="253"/>
      <c r="AT698" s="254" t="s">
        <v>162</v>
      </c>
      <c r="AU698" s="254" t="s">
        <v>82</v>
      </c>
      <c r="AV698" s="12" t="s">
        <v>82</v>
      </c>
      <c r="AW698" s="12" t="s">
        <v>37</v>
      </c>
      <c r="AX698" s="12" t="s">
        <v>73</v>
      </c>
      <c r="AY698" s="254" t="s">
        <v>153</v>
      </c>
    </row>
    <row r="699" spans="2:51" s="12" customFormat="1" ht="13.5">
      <c r="B699" s="244"/>
      <c r="C699" s="245"/>
      <c r="D699" s="235" t="s">
        <v>162</v>
      </c>
      <c r="E699" s="246" t="s">
        <v>22</v>
      </c>
      <c r="F699" s="247" t="s">
        <v>1958</v>
      </c>
      <c r="G699" s="245"/>
      <c r="H699" s="248">
        <v>182</v>
      </c>
      <c r="I699" s="249"/>
      <c r="J699" s="245"/>
      <c r="K699" s="245"/>
      <c r="L699" s="250"/>
      <c r="M699" s="251"/>
      <c r="N699" s="252"/>
      <c r="O699" s="252"/>
      <c r="P699" s="252"/>
      <c r="Q699" s="252"/>
      <c r="R699" s="252"/>
      <c r="S699" s="252"/>
      <c r="T699" s="253"/>
      <c r="AT699" s="254" t="s">
        <v>162</v>
      </c>
      <c r="AU699" s="254" t="s">
        <v>82</v>
      </c>
      <c r="AV699" s="12" t="s">
        <v>82</v>
      </c>
      <c r="AW699" s="12" t="s">
        <v>37</v>
      </c>
      <c r="AX699" s="12" t="s">
        <v>73</v>
      </c>
      <c r="AY699" s="254" t="s">
        <v>153</v>
      </c>
    </row>
    <row r="700" spans="2:51" s="11" customFormat="1" ht="13.5">
      <c r="B700" s="233"/>
      <c r="C700" s="234"/>
      <c r="D700" s="235" t="s">
        <v>162</v>
      </c>
      <c r="E700" s="236" t="s">
        <v>22</v>
      </c>
      <c r="F700" s="237" t="s">
        <v>1959</v>
      </c>
      <c r="G700" s="234"/>
      <c r="H700" s="236" t="s">
        <v>22</v>
      </c>
      <c r="I700" s="238"/>
      <c r="J700" s="234"/>
      <c r="K700" s="234"/>
      <c r="L700" s="239"/>
      <c r="M700" s="240"/>
      <c r="N700" s="241"/>
      <c r="O700" s="241"/>
      <c r="P700" s="241"/>
      <c r="Q700" s="241"/>
      <c r="R700" s="241"/>
      <c r="S700" s="241"/>
      <c r="T700" s="242"/>
      <c r="AT700" s="243" t="s">
        <v>162</v>
      </c>
      <c r="AU700" s="243" t="s">
        <v>82</v>
      </c>
      <c r="AV700" s="11" t="s">
        <v>24</v>
      </c>
      <c r="AW700" s="11" t="s">
        <v>37</v>
      </c>
      <c r="AX700" s="11" t="s">
        <v>73</v>
      </c>
      <c r="AY700" s="243" t="s">
        <v>153</v>
      </c>
    </row>
    <row r="701" spans="2:51" s="12" customFormat="1" ht="13.5">
      <c r="B701" s="244"/>
      <c r="C701" s="245"/>
      <c r="D701" s="235" t="s">
        <v>162</v>
      </c>
      <c r="E701" s="246" t="s">
        <v>22</v>
      </c>
      <c r="F701" s="247" t="s">
        <v>2056</v>
      </c>
      <c r="G701" s="245"/>
      <c r="H701" s="248">
        <v>111.6</v>
      </c>
      <c r="I701" s="249"/>
      <c r="J701" s="245"/>
      <c r="K701" s="245"/>
      <c r="L701" s="250"/>
      <c r="M701" s="251"/>
      <c r="N701" s="252"/>
      <c r="O701" s="252"/>
      <c r="P701" s="252"/>
      <c r="Q701" s="252"/>
      <c r="R701" s="252"/>
      <c r="S701" s="252"/>
      <c r="T701" s="253"/>
      <c r="AT701" s="254" t="s">
        <v>162</v>
      </c>
      <c r="AU701" s="254" t="s">
        <v>82</v>
      </c>
      <c r="AV701" s="12" t="s">
        <v>82</v>
      </c>
      <c r="AW701" s="12" t="s">
        <v>37</v>
      </c>
      <c r="AX701" s="12" t="s">
        <v>73</v>
      </c>
      <c r="AY701" s="254" t="s">
        <v>153</v>
      </c>
    </row>
    <row r="702" spans="2:51" s="11" customFormat="1" ht="13.5">
      <c r="B702" s="233"/>
      <c r="C702" s="234"/>
      <c r="D702" s="235" t="s">
        <v>162</v>
      </c>
      <c r="E702" s="236" t="s">
        <v>22</v>
      </c>
      <c r="F702" s="237" t="s">
        <v>1963</v>
      </c>
      <c r="G702" s="234"/>
      <c r="H702" s="236" t="s">
        <v>22</v>
      </c>
      <c r="I702" s="238"/>
      <c r="J702" s="234"/>
      <c r="K702" s="234"/>
      <c r="L702" s="239"/>
      <c r="M702" s="240"/>
      <c r="N702" s="241"/>
      <c r="O702" s="241"/>
      <c r="P702" s="241"/>
      <c r="Q702" s="241"/>
      <c r="R702" s="241"/>
      <c r="S702" s="241"/>
      <c r="T702" s="242"/>
      <c r="AT702" s="243" t="s">
        <v>162</v>
      </c>
      <c r="AU702" s="243" t="s">
        <v>82</v>
      </c>
      <c r="AV702" s="11" t="s">
        <v>24</v>
      </c>
      <c r="AW702" s="11" t="s">
        <v>37</v>
      </c>
      <c r="AX702" s="11" t="s">
        <v>73</v>
      </c>
      <c r="AY702" s="243" t="s">
        <v>153</v>
      </c>
    </row>
    <row r="703" spans="2:51" s="11" customFormat="1" ht="13.5">
      <c r="B703" s="233"/>
      <c r="C703" s="234"/>
      <c r="D703" s="235" t="s">
        <v>162</v>
      </c>
      <c r="E703" s="236" t="s">
        <v>22</v>
      </c>
      <c r="F703" s="237" t="s">
        <v>1964</v>
      </c>
      <c r="G703" s="234"/>
      <c r="H703" s="236" t="s">
        <v>22</v>
      </c>
      <c r="I703" s="238"/>
      <c r="J703" s="234"/>
      <c r="K703" s="234"/>
      <c r="L703" s="239"/>
      <c r="M703" s="240"/>
      <c r="N703" s="241"/>
      <c r="O703" s="241"/>
      <c r="P703" s="241"/>
      <c r="Q703" s="241"/>
      <c r="R703" s="241"/>
      <c r="S703" s="241"/>
      <c r="T703" s="242"/>
      <c r="AT703" s="243" t="s">
        <v>162</v>
      </c>
      <c r="AU703" s="243" t="s">
        <v>82</v>
      </c>
      <c r="AV703" s="11" t="s">
        <v>24</v>
      </c>
      <c r="AW703" s="11" t="s">
        <v>37</v>
      </c>
      <c r="AX703" s="11" t="s">
        <v>73</v>
      </c>
      <c r="AY703" s="243" t="s">
        <v>153</v>
      </c>
    </row>
    <row r="704" spans="2:51" s="12" customFormat="1" ht="13.5">
      <c r="B704" s="244"/>
      <c r="C704" s="245"/>
      <c r="D704" s="235" t="s">
        <v>162</v>
      </c>
      <c r="E704" s="246" t="s">
        <v>22</v>
      </c>
      <c r="F704" s="247" t="s">
        <v>1965</v>
      </c>
      <c r="G704" s="245"/>
      <c r="H704" s="248">
        <v>695.388</v>
      </c>
      <c r="I704" s="249"/>
      <c r="J704" s="245"/>
      <c r="K704" s="245"/>
      <c r="L704" s="250"/>
      <c r="M704" s="251"/>
      <c r="N704" s="252"/>
      <c r="O704" s="252"/>
      <c r="P704" s="252"/>
      <c r="Q704" s="252"/>
      <c r="R704" s="252"/>
      <c r="S704" s="252"/>
      <c r="T704" s="253"/>
      <c r="AT704" s="254" t="s">
        <v>162</v>
      </c>
      <c r="AU704" s="254" t="s">
        <v>82</v>
      </c>
      <c r="AV704" s="12" t="s">
        <v>82</v>
      </c>
      <c r="AW704" s="12" t="s">
        <v>37</v>
      </c>
      <c r="AX704" s="12" t="s">
        <v>73</v>
      </c>
      <c r="AY704" s="254" t="s">
        <v>153</v>
      </c>
    </row>
    <row r="705" spans="2:51" s="11" customFormat="1" ht="13.5">
      <c r="B705" s="233"/>
      <c r="C705" s="234"/>
      <c r="D705" s="235" t="s">
        <v>162</v>
      </c>
      <c r="E705" s="236" t="s">
        <v>22</v>
      </c>
      <c r="F705" s="237" t="s">
        <v>1966</v>
      </c>
      <c r="G705" s="234"/>
      <c r="H705" s="236" t="s">
        <v>22</v>
      </c>
      <c r="I705" s="238"/>
      <c r="J705" s="234"/>
      <c r="K705" s="234"/>
      <c r="L705" s="239"/>
      <c r="M705" s="240"/>
      <c r="N705" s="241"/>
      <c r="O705" s="241"/>
      <c r="P705" s="241"/>
      <c r="Q705" s="241"/>
      <c r="R705" s="241"/>
      <c r="S705" s="241"/>
      <c r="T705" s="242"/>
      <c r="AT705" s="243" t="s">
        <v>162</v>
      </c>
      <c r="AU705" s="243" t="s">
        <v>82</v>
      </c>
      <c r="AV705" s="11" t="s">
        <v>24</v>
      </c>
      <c r="AW705" s="11" t="s">
        <v>37</v>
      </c>
      <c r="AX705" s="11" t="s">
        <v>73</v>
      </c>
      <c r="AY705" s="243" t="s">
        <v>153</v>
      </c>
    </row>
    <row r="706" spans="2:51" s="11" customFormat="1" ht="13.5">
      <c r="B706" s="233"/>
      <c r="C706" s="234"/>
      <c r="D706" s="235" t="s">
        <v>162</v>
      </c>
      <c r="E706" s="236" t="s">
        <v>22</v>
      </c>
      <c r="F706" s="237" t="s">
        <v>1967</v>
      </c>
      <c r="G706" s="234"/>
      <c r="H706" s="236" t="s">
        <v>22</v>
      </c>
      <c r="I706" s="238"/>
      <c r="J706" s="234"/>
      <c r="K706" s="234"/>
      <c r="L706" s="239"/>
      <c r="M706" s="240"/>
      <c r="N706" s="241"/>
      <c r="O706" s="241"/>
      <c r="P706" s="241"/>
      <c r="Q706" s="241"/>
      <c r="R706" s="241"/>
      <c r="S706" s="241"/>
      <c r="T706" s="242"/>
      <c r="AT706" s="243" t="s">
        <v>162</v>
      </c>
      <c r="AU706" s="243" t="s">
        <v>82</v>
      </c>
      <c r="AV706" s="11" t="s">
        <v>24</v>
      </c>
      <c r="AW706" s="11" t="s">
        <v>37</v>
      </c>
      <c r="AX706" s="11" t="s">
        <v>73</v>
      </c>
      <c r="AY706" s="243" t="s">
        <v>153</v>
      </c>
    </row>
    <row r="707" spans="2:51" s="12" customFormat="1" ht="13.5">
      <c r="B707" s="244"/>
      <c r="C707" s="245"/>
      <c r="D707" s="235" t="s">
        <v>162</v>
      </c>
      <c r="E707" s="246" t="s">
        <v>22</v>
      </c>
      <c r="F707" s="247" t="s">
        <v>1968</v>
      </c>
      <c r="G707" s="245"/>
      <c r="H707" s="248">
        <v>215.16</v>
      </c>
      <c r="I707" s="249"/>
      <c r="J707" s="245"/>
      <c r="K707" s="245"/>
      <c r="L707" s="250"/>
      <c r="M707" s="251"/>
      <c r="N707" s="252"/>
      <c r="O707" s="252"/>
      <c r="P707" s="252"/>
      <c r="Q707" s="252"/>
      <c r="R707" s="252"/>
      <c r="S707" s="252"/>
      <c r="T707" s="253"/>
      <c r="AT707" s="254" t="s">
        <v>162</v>
      </c>
      <c r="AU707" s="254" t="s">
        <v>82</v>
      </c>
      <c r="AV707" s="12" t="s">
        <v>82</v>
      </c>
      <c r="AW707" s="12" t="s">
        <v>37</v>
      </c>
      <c r="AX707" s="12" t="s">
        <v>73</v>
      </c>
      <c r="AY707" s="254" t="s">
        <v>153</v>
      </c>
    </row>
    <row r="708" spans="2:51" s="11" customFormat="1" ht="13.5">
      <c r="B708" s="233"/>
      <c r="C708" s="234"/>
      <c r="D708" s="235" t="s">
        <v>162</v>
      </c>
      <c r="E708" s="236" t="s">
        <v>22</v>
      </c>
      <c r="F708" s="237" t="s">
        <v>1969</v>
      </c>
      <c r="G708" s="234"/>
      <c r="H708" s="236" t="s">
        <v>22</v>
      </c>
      <c r="I708" s="238"/>
      <c r="J708" s="234"/>
      <c r="K708" s="234"/>
      <c r="L708" s="239"/>
      <c r="M708" s="240"/>
      <c r="N708" s="241"/>
      <c r="O708" s="241"/>
      <c r="P708" s="241"/>
      <c r="Q708" s="241"/>
      <c r="R708" s="241"/>
      <c r="S708" s="241"/>
      <c r="T708" s="242"/>
      <c r="AT708" s="243" t="s">
        <v>162</v>
      </c>
      <c r="AU708" s="243" t="s">
        <v>82</v>
      </c>
      <c r="AV708" s="11" t="s">
        <v>24</v>
      </c>
      <c r="AW708" s="11" t="s">
        <v>37</v>
      </c>
      <c r="AX708" s="11" t="s">
        <v>73</v>
      </c>
      <c r="AY708" s="243" t="s">
        <v>153</v>
      </c>
    </row>
    <row r="709" spans="2:51" s="12" customFormat="1" ht="13.5">
      <c r="B709" s="244"/>
      <c r="C709" s="245"/>
      <c r="D709" s="235" t="s">
        <v>162</v>
      </c>
      <c r="E709" s="246" t="s">
        <v>22</v>
      </c>
      <c r="F709" s="247" t="s">
        <v>2057</v>
      </c>
      <c r="G709" s="245"/>
      <c r="H709" s="248">
        <v>45.85</v>
      </c>
      <c r="I709" s="249"/>
      <c r="J709" s="245"/>
      <c r="K709" s="245"/>
      <c r="L709" s="250"/>
      <c r="M709" s="251"/>
      <c r="N709" s="252"/>
      <c r="O709" s="252"/>
      <c r="P709" s="252"/>
      <c r="Q709" s="252"/>
      <c r="R709" s="252"/>
      <c r="S709" s="252"/>
      <c r="T709" s="253"/>
      <c r="AT709" s="254" t="s">
        <v>162</v>
      </c>
      <c r="AU709" s="254" t="s">
        <v>82</v>
      </c>
      <c r="AV709" s="12" t="s">
        <v>82</v>
      </c>
      <c r="AW709" s="12" t="s">
        <v>37</v>
      </c>
      <c r="AX709" s="12" t="s">
        <v>73</v>
      </c>
      <c r="AY709" s="254" t="s">
        <v>153</v>
      </c>
    </row>
    <row r="710" spans="2:51" s="11" customFormat="1" ht="13.5">
      <c r="B710" s="233"/>
      <c r="C710" s="234"/>
      <c r="D710" s="235" t="s">
        <v>162</v>
      </c>
      <c r="E710" s="236" t="s">
        <v>22</v>
      </c>
      <c r="F710" s="237" t="s">
        <v>1971</v>
      </c>
      <c r="G710" s="234"/>
      <c r="H710" s="236" t="s">
        <v>22</v>
      </c>
      <c r="I710" s="238"/>
      <c r="J710" s="234"/>
      <c r="K710" s="234"/>
      <c r="L710" s="239"/>
      <c r="M710" s="240"/>
      <c r="N710" s="241"/>
      <c r="O710" s="241"/>
      <c r="P710" s="241"/>
      <c r="Q710" s="241"/>
      <c r="R710" s="241"/>
      <c r="S710" s="241"/>
      <c r="T710" s="242"/>
      <c r="AT710" s="243" t="s">
        <v>162</v>
      </c>
      <c r="AU710" s="243" t="s">
        <v>82</v>
      </c>
      <c r="AV710" s="11" t="s">
        <v>24</v>
      </c>
      <c r="AW710" s="11" t="s">
        <v>37</v>
      </c>
      <c r="AX710" s="11" t="s">
        <v>73</v>
      </c>
      <c r="AY710" s="243" t="s">
        <v>153</v>
      </c>
    </row>
    <row r="711" spans="2:51" s="12" customFormat="1" ht="13.5">
      <c r="B711" s="244"/>
      <c r="C711" s="245"/>
      <c r="D711" s="235" t="s">
        <v>162</v>
      </c>
      <c r="E711" s="246" t="s">
        <v>22</v>
      </c>
      <c r="F711" s="247" t="s">
        <v>2058</v>
      </c>
      <c r="G711" s="245"/>
      <c r="H711" s="248">
        <v>79.455</v>
      </c>
      <c r="I711" s="249"/>
      <c r="J711" s="245"/>
      <c r="K711" s="245"/>
      <c r="L711" s="250"/>
      <c r="M711" s="251"/>
      <c r="N711" s="252"/>
      <c r="O711" s="252"/>
      <c r="P711" s="252"/>
      <c r="Q711" s="252"/>
      <c r="R711" s="252"/>
      <c r="S711" s="252"/>
      <c r="T711" s="253"/>
      <c r="AT711" s="254" t="s">
        <v>162</v>
      </c>
      <c r="AU711" s="254" t="s">
        <v>82</v>
      </c>
      <c r="AV711" s="12" t="s">
        <v>82</v>
      </c>
      <c r="AW711" s="12" t="s">
        <v>37</v>
      </c>
      <c r="AX711" s="12" t="s">
        <v>73</v>
      </c>
      <c r="AY711" s="254" t="s">
        <v>153</v>
      </c>
    </row>
    <row r="712" spans="2:51" s="11" customFormat="1" ht="13.5">
      <c r="B712" s="233"/>
      <c r="C712" s="234"/>
      <c r="D712" s="235" t="s">
        <v>162</v>
      </c>
      <c r="E712" s="236" t="s">
        <v>22</v>
      </c>
      <c r="F712" s="237" t="s">
        <v>1973</v>
      </c>
      <c r="G712" s="234"/>
      <c r="H712" s="236" t="s">
        <v>22</v>
      </c>
      <c r="I712" s="238"/>
      <c r="J712" s="234"/>
      <c r="K712" s="234"/>
      <c r="L712" s="239"/>
      <c r="M712" s="240"/>
      <c r="N712" s="241"/>
      <c r="O712" s="241"/>
      <c r="P712" s="241"/>
      <c r="Q712" s="241"/>
      <c r="R712" s="241"/>
      <c r="S712" s="241"/>
      <c r="T712" s="242"/>
      <c r="AT712" s="243" t="s">
        <v>162</v>
      </c>
      <c r="AU712" s="243" t="s">
        <v>82</v>
      </c>
      <c r="AV712" s="11" t="s">
        <v>24</v>
      </c>
      <c r="AW712" s="11" t="s">
        <v>37</v>
      </c>
      <c r="AX712" s="11" t="s">
        <v>73</v>
      </c>
      <c r="AY712" s="243" t="s">
        <v>153</v>
      </c>
    </row>
    <row r="713" spans="2:51" s="12" customFormat="1" ht="13.5">
      <c r="B713" s="244"/>
      <c r="C713" s="245"/>
      <c r="D713" s="235" t="s">
        <v>162</v>
      </c>
      <c r="E713" s="246" t="s">
        <v>22</v>
      </c>
      <c r="F713" s="247" t="s">
        <v>1974</v>
      </c>
      <c r="G713" s="245"/>
      <c r="H713" s="248">
        <v>36.4</v>
      </c>
      <c r="I713" s="249"/>
      <c r="J713" s="245"/>
      <c r="K713" s="245"/>
      <c r="L713" s="250"/>
      <c r="M713" s="251"/>
      <c r="N713" s="252"/>
      <c r="O713" s="252"/>
      <c r="P713" s="252"/>
      <c r="Q713" s="252"/>
      <c r="R713" s="252"/>
      <c r="S713" s="252"/>
      <c r="T713" s="253"/>
      <c r="AT713" s="254" t="s">
        <v>162</v>
      </c>
      <c r="AU713" s="254" t="s">
        <v>82</v>
      </c>
      <c r="AV713" s="12" t="s">
        <v>82</v>
      </c>
      <c r="AW713" s="12" t="s">
        <v>37</v>
      </c>
      <c r="AX713" s="12" t="s">
        <v>73</v>
      </c>
      <c r="AY713" s="254" t="s">
        <v>153</v>
      </c>
    </row>
    <row r="714" spans="2:51" s="11" customFormat="1" ht="13.5">
      <c r="B714" s="233"/>
      <c r="C714" s="234"/>
      <c r="D714" s="235" t="s">
        <v>162</v>
      </c>
      <c r="E714" s="236" t="s">
        <v>22</v>
      </c>
      <c r="F714" s="237" t="s">
        <v>1199</v>
      </c>
      <c r="G714" s="234"/>
      <c r="H714" s="236" t="s">
        <v>22</v>
      </c>
      <c r="I714" s="238"/>
      <c r="J714" s="234"/>
      <c r="K714" s="234"/>
      <c r="L714" s="239"/>
      <c r="M714" s="240"/>
      <c r="N714" s="241"/>
      <c r="O714" s="241"/>
      <c r="P714" s="241"/>
      <c r="Q714" s="241"/>
      <c r="R714" s="241"/>
      <c r="S714" s="241"/>
      <c r="T714" s="242"/>
      <c r="AT714" s="243" t="s">
        <v>162</v>
      </c>
      <c r="AU714" s="243" t="s">
        <v>82</v>
      </c>
      <c r="AV714" s="11" t="s">
        <v>24</v>
      </c>
      <c r="AW714" s="11" t="s">
        <v>37</v>
      </c>
      <c r="AX714" s="11" t="s">
        <v>73</v>
      </c>
      <c r="AY714" s="243" t="s">
        <v>153</v>
      </c>
    </row>
    <row r="715" spans="2:51" s="11" customFormat="1" ht="13.5">
      <c r="B715" s="233"/>
      <c r="C715" s="234"/>
      <c r="D715" s="235" t="s">
        <v>162</v>
      </c>
      <c r="E715" s="236" t="s">
        <v>22</v>
      </c>
      <c r="F715" s="237" t="s">
        <v>1975</v>
      </c>
      <c r="G715" s="234"/>
      <c r="H715" s="236" t="s">
        <v>22</v>
      </c>
      <c r="I715" s="238"/>
      <c r="J715" s="234"/>
      <c r="K715" s="234"/>
      <c r="L715" s="239"/>
      <c r="M715" s="240"/>
      <c r="N715" s="241"/>
      <c r="O715" s="241"/>
      <c r="P715" s="241"/>
      <c r="Q715" s="241"/>
      <c r="R715" s="241"/>
      <c r="S715" s="241"/>
      <c r="T715" s="242"/>
      <c r="AT715" s="243" t="s">
        <v>162</v>
      </c>
      <c r="AU715" s="243" t="s">
        <v>82</v>
      </c>
      <c r="AV715" s="11" t="s">
        <v>24</v>
      </c>
      <c r="AW715" s="11" t="s">
        <v>37</v>
      </c>
      <c r="AX715" s="11" t="s">
        <v>73</v>
      </c>
      <c r="AY715" s="243" t="s">
        <v>153</v>
      </c>
    </row>
    <row r="716" spans="2:51" s="11" customFormat="1" ht="13.5">
      <c r="B716" s="233"/>
      <c r="C716" s="234"/>
      <c r="D716" s="235" t="s">
        <v>162</v>
      </c>
      <c r="E716" s="236" t="s">
        <v>22</v>
      </c>
      <c r="F716" s="237" t="s">
        <v>1976</v>
      </c>
      <c r="G716" s="234"/>
      <c r="H716" s="236" t="s">
        <v>22</v>
      </c>
      <c r="I716" s="238"/>
      <c r="J716" s="234"/>
      <c r="K716" s="234"/>
      <c r="L716" s="239"/>
      <c r="M716" s="240"/>
      <c r="N716" s="241"/>
      <c r="O716" s="241"/>
      <c r="P716" s="241"/>
      <c r="Q716" s="241"/>
      <c r="R716" s="241"/>
      <c r="S716" s="241"/>
      <c r="T716" s="242"/>
      <c r="AT716" s="243" t="s">
        <v>162</v>
      </c>
      <c r="AU716" s="243" t="s">
        <v>82</v>
      </c>
      <c r="AV716" s="11" t="s">
        <v>24</v>
      </c>
      <c r="AW716" s="11" t="s">
        <v>37</v>
      </c>
      <c r="AX716" s="11" t="s">
        <v>73</v>
      </c>
      <c r="AY716" s="243" t="s">
        <v>153</v>
      </c>
    </row>
    <row r="717" spans="2:51" s="12" customFormat="1" ht="13.5">
      <c r="B717" s="244"/>
      <c r="C717" s="245"/>
      <c r="D717" s="235" t="s">
        <v>162</v>
      </c>
      <c r="E717" s="246" t="s">
        <v>22</v>
      </c>
      <c r="F717" s="247" t="s">
        <v>2059</v>
      </c>
      <c r="G717" s="245"/>
      <c r="H717" s="248">
        <v>88.92</v>
      </c>
      <c r="I717" s="249"/>
      <c r="J717" s="245"/>
      <c r="K717" s="245"/>
      <c r="L717" s="250"/>
      <c r="M717" s="251"/>
      <c r="N717" s="252"/>
      <c r="O717" s="252"/>
      <c r="P717" s="252"/>
      <c r="Q717" s="252"/>
      <c r="R717" s="252"/>
      <c r="S717" s="252"/>
      <c r="T717" s="253"/>
      <c r="AT717" s="254" t="s">
        <v>162</v>
      </c>
      <c r="AU717" s="254" t="s">
        <v>82</v>
      </c>
      <c r="AV717" s="12" t="s">
        <v>82</v>
      </c>
      <c r="AW717" s="12" t="s">
        <v>37</v>
      </c>
      <c r="AX717" s="12" t="s">
        <v>73</v>
      </c>
      <c r="AY717" s="254" t="s">
        <v>153</v>
      </c>
    </row>
    <row r="718" spans="2:51" s="11" customFormat="1" ht="13.5">
      <c r="B718" s="233"/>
      <c r="C718" s="234"/>
      <c r="D718" s="235" t="s">
        <v>162</v>
      </c>
      <c r="E718" s="236" t="s">
        <v>22</v>
      </c>
      <c r="F718" s="237" t="s">
        <v>1959</v>
      </c>
      <c r="G718" s="234"/>
      <c r="H718" s="236" t="s">
        <v>22</v>
      </c>
      <c r="I718" s="238"/>
      <c r="J718" s="234"/>
      <c r="K718" s="234"/>
      <c r="L718" s="239"/>
      <c r="M718" s="240"/>
      <c r="N718" s="241"/>
      <c r="O718" s="241"/>
      <c r="P718" s="241"/>
      <c r="Q718" s="241"/>
      <c r="R718" s="241"/>
      <c r="S718" s="241"/>
      <c r="T718" s="242"/>
      <c r="AT718" s="243" t="s">
        <v>162</v>
      </c>
      <c r="AU718" s="243" t="s">
        <v>82</v>
      </c>
      <c r="AV718" s="11" t="s">
        <v>24</v>
      </c>
      <c r="AW718" s="11" t="s">
        <v>37</v>
      </c>
      <c r="AX718" s="11" t="s">
        <v>73</v>
      </c>
      <c r="AY718" s="243" t="s">
        <v>153</v>
      </c>
    </row>
    <row r="719" spans="2:51" s="12" customFormat="1" ht="13.5">
      <c r="B719" s="244"/>
      <c r="C719" s="245"/>
      <c r="D719" s="235" t="s">
        <v>162</v>
      </c>
      <c r="E719" s="246" t="s">
        <v>22</v>
      </c>
      <c r="F719" s="247" t="s">
        <v>2060</v>
      </c>
      <c r="G719" s="245"/>
      <c r="H719" s="248">
        <v>184.512</v>
      </c>
      <c r="I719" s="249"/>
      <c r="J719" s="245"/>
      <c r="K719" s="245"/>
      <c r="L719" s="250"/>
      <c r="M719" s="251"/>
      <c r="N719" s="252"/>
      <c r="O719" s="252"/>
      <c r="P719" s="252"/>
      <c r="Q719" s="252"/>
      <c r="R719" s="252"/>
      <c r="S719" s="252"/>
      <c r="T719" s="253"/>
      <c r="AT719" s="254" t="s">
        <v>162</v>
      </c>
      <c r="AU719" s="254" t="s">
        <v>82</v>
      </c>
      <c r="AV719" s="12" t="s">
        <v>82</v>
      </c>
      <c r="AW719" s="12" t="s">
        <v>37</v>
      </c>
      <c r="AX719" s="12" t="s">
        <v>73</v>
      </c>
      <c r="AY719" s="254" t="s">
        <v>153</v>
      </c>
    </row>
    <row r="720" spans="2:51" s="11" customFormat="1" ht="13.5">
      <c r="B720" s="233"/>
      <c r="C720" s="234"/>
      <c r="D720" s="235" t="s">
        <v>162</v>
      </c>
      <c r="E720" s="236" t="s">
        <v>22</v>
      </c>
      <c r="F720" s="237" t="s">
        <v>1979</v>
      </c>
      <c r="G720" s="234"/>
      <c r="H720" s="236" t="s">
        <v>22</v>
      </c>
      <c r="I720" s="238"/>
      <c r="J720" s="234"/>
      <c r="K720" s="234"/>
      <c r="L720" s="239"/>
      <c r="M720" s="240"/>
      <c r="N720" s="241"/>
      <c r="O720" s="241"/>
      <c r="P720" s="241"/>
      <c r="Q720" s="241"/>
      <c r="R720" s="241"/>
      <c r="S720" s="241"/>
      <c r="T720" s="242"/>
      <c r="AT720" s="243" t="s">
        <v>162</v>
      </c>
      <c r="AU720" s="243" t="s">
        <v>82</v>
      </c>
      <c r="AV720" s="11" t="s">
        <v>24</v>
      </c>
      <c r="AW720" s="11" t="s">
        <v>37</v>
      </c>
      <c r="AX720" s="11" t="s">
        <v>73</v>
      </c>
      <c r="AY720" s="243" t="s">
        <v>153</v>
      </c>
    </row>
    <row r="721" spans="2:51" s="12" customFormat="1" ht="13.5">
      <c r="B721" s="244"/>
      <c r="C721" s="245"/>
      <c r="D721" s="235" t="s">
        <v>162</v>
      </c>
      <c r="E721" s="246" t="s">
        <v>22</v>
      </c>
      <c r="F721" s="247" t="s">
        <v>1980</v>
      </c>
      <c r="G721" s="245"/>
      <c r="H721" s="248">
        <v>162.189</v>
      </c>
      <c r="I721" s="249"/>
      <c r="J721" s="245"/>
      <c r="K721" s="245"/>
      <c r="L721" s="250"/>
      <c r="M721" s="251"/>
      <c r="N721" s="252"/>
      <c r="O721" s="252"/>
      <c r="P721" s="252"/>
      <c r="Q721" s="252"/>
      <c r="R721" s="252"/>
      <c r="S721" s="252"/>
      <c r="T721" s="253"/>
      <c r="AT721" s="254" t="s">
        <v>162</v>
      </c>
      <c r="AU721" s="254" t="s">
        <v>82</v>
      </c>
      <c r="AV721" s="12" t="s">
        <v>82</v>
      </c>
      <c r="AW721" s="12" t="s">
        <v>37</v>
      </c>
      <c r="AX721" s="12" t="s">
        <v>73</v>
      </c>
      <c r="AY721" s="254" t="s">
        <v>153</v>
      </c>
    </row>
    <row r="722" spans="2:51" s="11" customFormat="1" ht="13.5">
      <c r="B722" s="233"/>
      <c r="C722" s="234"/>
      <c r="D722" s="235" t="s">
        <v>162</v>
      </c>
      <c r="E722" s="236" t="s">
        <v>22</v>
      </c>
      <c r="F722" s="237" t="s">
        <v>1981</v>
      </c>
      <c r="G722" s="234"/>
      <c r="H722" s="236" t="s">
        <v>22</v>
      </c>
      <c r="I722" s="238"/>
      <c r="J722" s="234"/>
      <c r="K722" s="234"/>
      <c r="L722" s="239"/>
      <c r="M722" s="240"/>
      <c r="N722" s="241"/>
      <c r="O722" s="241"/>
      <c r="P722" s="241"/>
      <c r="Q722" s="241"/>
      <c r="R722" s="241"/>
      <c r="S722" s="241"/>
      <c r="T722" s="242"/>
      <c r="AT722" s="243" t="s">
        <v>162</v>
      </c>
      <c r="AU722" s="243" t="s">
        <v>82</v>
      </c>
      <c r="AV722" s="11" t="s">
        <v>24</v>
      </c>
      <c r="AW722" s="11" t="s">
        <v>37</v>
      </c>
      <c r="AX722" s="11" t="s">
        <v>73</v>
      </c>
      <c r="AY722" s="243" t="s">
        <v>153</v>
      </c>
    </row>
    <row r="723" spans="2:51" s="12" customFormat="1" ht="13.5">
      <c r="B723" s="244"/>
      <c r="C723" s="245"/>
      <c r="D723" s="235" t="s">
        <v>162</v>
      </c>
      <c r="E723" s="246" t="s">
        <v>22</v>
      </c>
      <c r="F723" s="247" t="s">
        <v>1982</v>
      </c>
      <c r="G723" s="245"/>
      <c r="H723" s="248">
        <v>259.527</v>
      </c>
      <c r="I723" s="249"/>
      <c r="J723" s="245"/>
      <c r="K723" s="245"/>
      <c r="L723" s="250"/>
      <c r="M723" s="251"/>
      <c r="N723" s="252"/>
      <c r="O723" s="252"/>
      <c r="P723" s="252"/>
      <c r="Q723" s="252"/>
      <c r="R723" s="252"/>
      <c r="S723" s="252"/>
      <c r="T723" s="253"/>
      <c r="AT723" s="254" t="s">
        <v>162</v>
      </c>
      <c r="AU723" s="254" t="s">
        <v>82</v>
      </c>
      <c r="AV723" s="12" t="s">
        <v>82</v>
      </c>
      <c r="AW723" s="12" t="s">
        <v>37</v>
      </c>
      <c r="AX723" s="12" t="s">
        <v>73</v>
      </c>
      <c r="AY723" s="254" t="s">
        <v>153</v>
      </c>
    </row>
    <row r="724" spans="2:51" s="11" customFormat="1" ht="13.5">
      <c r="B724" s="233"/>
      <c r="C724" s="234"/>
      <c r="D724" s="235" t="s">
        <v>162</v>
      </c>
      <c r="E724" s="236" t="s">
        <v>22</v>
      </c>
      <c r="F724" s="237" t="s">
        <v>1983</v>
      </c>
      <c r="G724" s="234"/>
      <c r="H724" s="236" t="s">
        <v>22</v>
      </c>
      <c r="I724" s="238"/>
      <c r="J724" s="234"/>
      <c r="K724" s="234"/>
      <c r="L724" s="239"/>
      <c r="M724" s="240"/>
      <c r="N724" s="241"/>
      <c r="O724" s="241"/>
      <c r="P724" s="241"/>
      <c r="Q724" s="241"/>
      <c r="R724" s="241"/>
      <c r="S724" s="241"/>
      <c r="T724" s="242"/>
      <c r="AT724" s="243" t="s">
        <v>162</v>
      </c>
      <c r="AU724" s="243" t="s">
        <v>82</v>
      </c>
      <c r="AV724" s="11" t="s">
        <v>24</v>
      </c>
      <c r="AW724" s="11" t="s">
        <v>6</v>
      </c>
      <c r="AX724" s="11" t="s">
        <v>73</v>
      </c>
      <c r="AY724" s="243" t="s">
        <v>153</v>
      </c>
    </row>
    <row r="725" spans="2:51" s="12" customFormat="1" ht="13.5">
      <c r="B725" s="244"/>
      <c r="C725" s="245"/>
      <c r="D725" s="235" t="s">
        <v>162</v>
      </c>
      <c r="E725" s="246" t="s">
        <v>22</v>
      </c>
      <c r="F725" s="247" t="s">
        <v>1984</v>
      </c>
      <c r="G725" s="245"/>
      <c r="H725" s="248">
        <v>723.49</v>
      </c>
      <c r="I725" s="249"/>
      <c r="J725" s="245"/>
      <c r="K725" s="245"/>
      <c r="L725" s="250"/>
      <c r="M725" s="251"/>
      <c r="N725" s="252"/>
      <c r="O725" s="252"/>
      <c r="P725" s="252"/>
      <c r="Q725" s="252"/>
      <c r="R725" s="252"/>
      <c r="S725" s="252"/>
      <c r="T725" s="253"/>
      <c r="AT725" s="254" t="s">
        <v>162</v>
      </c>
      <c r="AU725" s="254" t="s">
        <v>82</v>
      </c>
      <c r="AV725" s="12" t="s">
        <v>82</v>
      </c>
      <c r="AW725" s="12" t="s">
        <v>37</v>
      </c>
      <c r="AX725" s="12" t="s">
        <v>73</v>
      </c>
      <c r="AY725" s="254" t="s">
        <v>153</v>
      </c>
    </row>
    <row r="726" spans="2:51" s="11" customFormat="1" ht="13.5">
      <c r="B726" s="233"/>
      <c r="C726" s="234"/>
      <c r="D726" s="235" t="s">
        <v>162</v>
      </c>
      <c r="E726" s="236" t="s">
        <v>22</v>
      </c>
      <c r="F726" s="237" t="s">
        <v>1985</v>
      </c>
      <c r="G726" s="234"/>
      <c r="H726" s="236" t="s">
        <v>22</v>
      </c>
      <c r="I726" s="238"/>
      <c r="J726" s="234"/>
      <c r="K726" s="234"/>
      <c r="L726" s="239"/>
      <c r="M726" s="240"/>
      <c r="N726" s="241"/>
      <c r="O726" s="241"/>
      <c r="P726" s="241"/>
      <c r="Q726" s="241"/>
      <c r="R726" s="241"/>
      <c r="S726" s="241"/>
      <c r="T726" s="242"/>
      <c r="AT726" s="243" t="s">
        <v>162</v>
      </c>
      <c r="AU726" s="243" t="s">
        <v>82</v>
      </c>
      <c r="AV726" s="11" t="s">
        <v>24</v>
      </c>
      <c r="AW726" s="11" t="s">
        <v>37</v>
      </c>
      <c r="AX726" s="11" t="s">
        <v>73</v>
      </c>
      <c r="AY726" s="243" t="s">
        <v>153</v>
      </c>
    </row>
    <row r="727" spans="2:51" s="12" customFormat="1" ht="13.5">
      <c r="B727" s="244"/>
      <c r="C727" s="245"/>
      <c r="D727" s="235" t="s">
        <v>162</v>
      </c>
      <c r="E727" s="246" t="s">
        <v>22</v>
      </c>
      <c r="F727" s="247" t="s">
        <v>1986</v>
      </c>
      <c r="G727" s="245"/>
      <c r="H727" s="248">
        <v>114.9</v>
      </c>
      <c r="I727" s="249"/>
      <c r="J727" s="245"/>
      <c r="K727" s="245"/>
      <c r="L727" s="250"/>
      <c r="M727" s="251"/>
      <c r="N727" s="252"/>
      <c r="O727" s="252"/>
      <c r="P727" s="252"/>
      <c r="Q727" s="252"/>
      <c r="R727" s="252"/>
      <c r="S727" s="252"/>
      <c r="T727" s="253"/>
      <c r="AT727" s="254" t="s">
        <v>162</v>
      </c>
      <c r="AU727" s="254" t="s">
        <v>82</v>
      </c>
      <c r="AV727" s="12" t="s">
        <v>82</v>
      </c>
      <c r="AW727" s="12" t="s">
        <v>37</v>
      </c>
      <c r="AX727" s="12" t="s">
        <v>73</v>
      </c>
      <c r="AY727" s="254" t="s">
        <v>153</v>
      </c>
    </row>
    <row r="728" spans="2:51" s="11" customFormat="1" ht="13.5">
      <c r="B728" s="233"/>
      <c r="C728" s="234"/>
      <c r="D728" s="235" t="s">
        <v>162</v>
      </c>
      <c r="E728" s="236" t="s">
        <v>22</v>
      </c>
      <c r="F728" s="237" t="s">
        <v>1987</v>
      </c>
      <c r="G728" s="234"/>
      <c r="H728" s="236" t="s">
        <v>22</v>
      </c>
      <c r="I728" s="238"/>
      <c r="J728" s="234"/>
      <c r="K728" s="234"/>
      <c r="L728" s="239"/>
      <c r="M728" s="240"/>
      <c r="N728" s="241"/>
      <c r="O728" s="241"/>
      <c r="P728" s="241"/>
      <c r="Q728" s="241"/>
      <c r="R728" s="241"/>
      <c r="S728" s="241"/>
      <c r="T728" s="242"/>
      <c r="AT728" s="243" t="s">
        <v>162</v>
      </c>
      <c r="AU728" s="243" t="s">
        <v>82</v>
      </c>
      <c r="AV728" s="11" t="s">
        <v>24</v>
      </c>
      <c r="AW728" s="11" t="s">
        <v>37</v>
      </c>
      <c r="AX728" s="11" t="s">
        <v>73</v>
      </c>
      <c r="AY728" s="243" t="s">
        <v>153</v>
      </c>
    </row>
    <row r="729" spans="2:51" s="12" customFormat="1" ht="13.5">
      <c r="B729" s="244"/>
      <c r="C729" s="245"/>
      <c r="D729" s="235" t="s">
        <v>162</v>
      </c>
      <c r="E729" s="246" t="s">
        <v>22</v>
      </c>
      <c r="F729" s="247" t="s">
        <v>2061</v>
      </c>
      <c r="G729" s="245"/>
      <c r="H729" s="248">
        <v>537.608</v>
      </c>
      <c r="I729" s="249"/>
      <c r="J729" s="245"/>
      <c r="K729" s="245"/>
      <c r="L729" s="250"/>
      <c r="M729" s="251"/>
      <c r="N729" s="252"/>
      <c r="O729" s="252"/>
      <c r="P729" s="252"/>
      <c r="Q729" s="252"/>
      <c r="R729" s="252"/>
      <c r="S729" s="252"/>
      <c r="T729" s="253"/>
      <c r="AT729" s="254" t="s">
        <v>162</v>
      </c>
      <c r="AU729" s="254" t="s">
        <v>82</v>
      </c>
      <c r="AV729" s="12" t="s">
        <v>82</v>
      </c>
      <c r="AW729" s="12" t="s">
        <v>37</v>
      </c>
      <c r="AX729" s="12" t="s">
        <v>73</v>
      </c>
      <c r="AY729" s="254" t="s">
        <v>153</v>
      </c>
    </row>
    <row r="730" spans="2:51" s="11" customFormat="1" ht="13.5">
      <c r="B730" s="233"/>
      <c r="C730" s="234"/>
      <c r="D730" s="235" t="s">
        <v>162</v>
      </c>
      <c r="E730" s="236" t="s">
        <v>22</v>
      </c>
      <c r="F730" s="237" t="s">
        <v>1989</v>
      </c>
      <c r="G730" s="234"/>
      <c r="H730" s="236" t="s">
        <v>22</v>
      </c>
      <c r="I730" s="238"/>
      <c r="J730" s="234"/>
      <c r="K730" s="234"/>
      <c r="L730" s="239"/>
      <c r="M730" s="240"/>
      <c r="N730" s="241"/>
      <c r="O730" s="241"/>
      <c r="P730" s="241"/>
      <c r="Q730" s="241"/>
      <c r="R730" s="241"/>
      <c r="S730" s="241"/>
      <c r="T730" s="242"/>
      <c r="AT730" s="243" t="s">
        <v>162</v>
      </c>
      <c r="AU730" s="243" t="s">
        <v>82</v>
      </c>
      <c r="AV730" s="11" t="s">
        <v>24</v>
      </c>
      <c r="AW730" s="11" t="s">
        <v>37</v>
      </c>
      <c r="AX730" s="11" t="s">
        <v>73</v>
      </c>
      <c r="AY730" s="243" t="s">
        <v>153</v>
      </c>
    </row>
    <row r="731" spans="2:51" s="12" customFormat="1" ht="13.5">
      <c r="B731" s="244"/>
      <c r="C731" s="245"/>
      <c r="D731" s="235" t="s">
        <v>162</v>
      </c>
      <c r="E731" s="246" t="s">
        <v>22</v>
      </c>
      <c r="F731" s="247" t="s">
        <v>2062</v>
      </c>
      <c r="G731" s="245"/>
      <c r="H731" s="248">
        <v>784.618</v>
      </c>
      <c r="I731" s="249"/>
      <c r="J731" s="245"/>
      <c r="K731" s="245"/>
      <c r="L731" s="250"/>
      <c r="M731" s="251"/>
      <c r="N731" s="252"/>
      <c r="O731" s="252"/>
      <c r="P731" s="252"/>
      <c r="Q731" s="252"/>
      <c r="R731" s="252"/>
      <c r="S731" s="252"/>
      <c r="T731" s="253"/>
      <c r="AT731" s="254" t="s">
        <v>162</v>
      </c>
      <c r="AU731" s="254" t="s">
        <v>82</v>
      </c>
      <c r="AV731" s="12" t="s">
        <v>82</v>
      </c>
      <c r="AW731" s="12" t="s">
        <v>37</v>
      </c>
      <c r="AX731" s="12" t="s">
        <v>73</v>
      </c>
      <c r="AY731" s="254" t="s">
        <v>153</v>
      </c>
    </row>
    <row r="732" spans="2:51" s="11" customFormat="1" ht="13.5">
      <c r="B732" s="233"/>
      <c r="C732" s="234"/>
      <c r="D732" s="235" t="s">
        <v>162</v>
      </c>
      <c r="E732" s="236" t="s">
        <v>22</v>
      </c>
      <c r="F732" s="237" t="s">
        <v>1991</v>
      </c>
      <c r="G732" s="234"/>
      <c r="H732" s="236" t="s">
        <v>22</v>
      </c>
      <c r="I732" s="238"/>
      <c r="J732" s="234"/>
      <c r="K732" s="234"/>
      <c r="L732" s="239"/>
      <c r="M732" s="240"/>
      <c r="N732" s="241"/>
      <c r="O732" s="241"/>
      <c r="P732" s="241"/>
      <c r="Q732" s="241"/>
      <c r="R732" s="241"/>
      <c r="S732" s="241"/>
      <c r="T732" s="242"/>
      <c r="AT732" s="243" t="s">
        <v>162</v>
      </c>
      <c r="AU732" s="243" t="s">
        <v>82</v>
      </c>
      <c r="AV732" s="11" t="s">
        <v>24</v>
      </c>
      <c r="AW732" s="11" t="s">
        <v>37</v>
      </c>
      <c r="AX732" s="11" t="s">
        <v>73</v>
      </c>
      <c r="AY732" s="243" t="s">
        <v>153</v>
      </c>
    </row>
    <row r="733" spans="2:51" s="12" customFormat="1" ht="13.5">
      <c r="B733" s="244"/>
      <c r="C733" s="245"/>
      <c r="D733" s="235" t="s">
        <v>162</v>
      </c>
      <c r="E733" s="246" t="s">
        <v>22</v>
      </c>
      <c r="F733" s="247" t="s">
        <v>1992</v>
      </c>
      <c r="G733" s="245"/>
      <c r="H733" s="248">
        <v>336.3</v>
      </c>
      <c r="I733" s="249"/>
      <c r="J733" s="245"/>
      <c r="K733" s="245"/>
      <c r="L733" s="250"/>
      <c r="M733" s="251"/>
      <c r="N733" s="252"/>
      <c r="O733" s="252"/>
      <c r="P733" s="252"/>
      <c r="Q733" s="252"/>
      <c r="R733" s="252"/>
      <c r="S733" s="252"/>
      <c r="T733" s="253"/>
      <c r="AT733" s="254" t="s">
        <v>162</v>
      </c>
      <c r="AU733" s="254" t="s">
        <v>82</v>
      </c>
      <c r="AV733" s="12" t="s">
        <v>82</v>
      </c>
      <c r="AW733" s="12" t="s">
        <v>37</v>
      </c>
      <c r="AX733" s="12" t="s">
        <v>73</v>
      </c>
      <c r="AY733" s="254" t="s">
        <v>153</v>
      </c>
    </row>
    <row r="734" spans="2:51" s="11" customFormat="1" ht="13.5">
      <c r="B734" s="233"/>
      <c r="C734" s="234"/>
      <c r="D734" s="235" t="s">
        <v>162</v>
      </c>
      <c r="E734" s="236" t="s">
        <v>22</v>
      </c>
      <c r="F734" s="237" t="s">
        <v>1269</v>
      </c>
      <c r="G734" s="234"/>
      <c r="H734" s="236" t="s">
        <v>22</v>
      </c>
      <c r="I734" s="238"/>
      <c r="J734" s="234"/>
      <c r="K734" s="234"/>
      <c r="L734" s="239"/>
      <c r="M734" s="240"/>
      <c r="N734" s="241"/>
      <c r="O734" s="241"/>
      <c r="P734" s="241"/>
      <c r="Q734" s="241"/>
      <c r="R734" s="241"/>
      <c r="S734" s="241"/>
      <c r="T734" s="242"/>
      <c r="AT734" s="243" t="s">
        <v>162</v>
      </c>
      <c r="AU734" s="243" t="s">
        <v>82</v>
      </c>
      <c r="AV734" s="11" t="s">
        <v>24</v>
      </c>
      <c r="AW734" s="11" t="s">
        <v>37</v>
      </c>
      <c r="AX734" s="11" t="s">
        <v>73</v>
      </c>
      <c r="AY734" s="243" t="s">
        <v>153</v>
      </c>
    </row>
    <row r="735" spans="2:51" s="12" customFormat="1" ht="13.5">
      <c r="B735" s="244"/>
      <c r="C735" s="245"/>
      <c r="D735" s="235" t="s">
        <v>162</v>
      </c>
      <c r="E735" s="246" t="s">
        <v>22</v>
      </c>
      <c r="F735" s="247" t="s">
        <v>1993</v>
      </c>
      <c r="G735" s="245"/>
      <c r="H735" s="248">
        <v>144.725</v>
      </c>
      <c r="I735" s="249"/>
      <c r="J735" s="245"/>
      <c r="K735" s="245"/>
      <c r="L735" s="250"/>
      <c r="M735" s="251"/>
      <c r="N735" s="252"/>
      <c r="O735" s="252"/>
      <c r="P735" s="252"/>
      <c r="Q735" s="252"/>
      <c r="R735" s="252"/>
      <c r="S735" s="252"/>
      <c r="T735" s="253"/>
      <c r="AT735" s="254" t="s">
        <v>162</v>
      </c>
      <c r="AU735" s="254" t="s">
        <v>82</v>
      </c>
      <c r="AV735" s="12" t="s">
        <v>82</v>
      </c>
      <c r="AW735" s="12" t="s">
        <v>37</v>
      </c>
      <c r="AX735" s="12" t="s">
        <v>73</v>
      </c>
      <c r="AY735" s="254" t="s">
        <v>153</v>
      </c>
    </row>
    <row r="736" spans="2:51" s="12" customFormat="1" ht="13.5">
      <c r="B736" s="244"/>
      <c r="C736" s="245"/>
      <c r="D736" s="235" t="s">
        <v>162</v>
      </c>
      <c r="E736" s="246" t="s">
        <v>22</v>
      </c>
      <c r="F736" s="247" t="s">
        <v>1994</v>
      </c>
      <c r="G736" s="245"/>
      <c r="H736" s="248">
        <v>30</v>
      </c>
      <c r="I736" s="249"/>
      <c r="J736" s="245"/>
      <c r="K736" s="245"/>
      <c r="L736" s="250"/>
      <c r="M736" s="251"/>
      <c r="N736" s="252"/>
      <c r="O736" s="252"/>
      <c r="P736" s="252"/>
      <c r="Q736" s="252"/>
      <c r="R736" s="252"/>
      <c r="S736" s="252"/>
      <c r="T736" s="253"/>
      <c r="AT736" s="254" t="s">
        <v>162</v>
      </c>
      <c r="AU736" s="254" t="s">
        <v>82</v>
      </c>
      <c r="AV736" s="12" t="s">
        <v>82</v>
      </c>
      <c r="AW736" s="12" t="s">
        <v>37</v>
      </c>
      <c r="AX736" s="12" t="s">
        <v>73</v>
      </c>
      <c r="AY736" s="254" t="s">
        <v>153</v>
      </c>
    </row>
    <row r="737" spans="2:51" s="11" customFormat="1" ht="13.5">
      <c r="B737" s="233"/>
      <c r="C737" s="234"/>
      <c r="D737" s="235" t="s">
        <v>162</v>
      </c>
      <c r="E737" s="236" t="s">
        <v>22</v>
      </c>
      <c r="F737" s="237" t="s">
        <v>1201</v>
      </c>
      <c r="G737" s="234"/>
      <c r="H737" s="236" t="s">
        <v>22</v>
      </c>
      <c r="I737" s="238"/>
      <c r="J737" s="234"/>
      <c r="K737" s="234"/>
      <c r="L737" s="239"/>
      <c r="M737" s="240"/>
      <c r="N737" s="241"/>
      <c r="O737" s="241"/>
      <c r="P737" s="241"/>
      <c r="Q737" s="241"/>
      <c r="R737" s="241"/>
      <c r="S737" s="241"/>
      <c r="T737" s="242"/>
      <c r="AT737" s="243" t="s">
        <v>162</v>
      </c>
      <c r="AU737" s="243" t="s">
        <v>82</v>
      </c>
      <c r="AV737" s="11" t="s">
        <v>24</v>
      </c>
      <c r="AW737" s="11" t="s">
        <v>37</v>
      </c>
      <c r="AX737" s="11" t="s">
        <v>73</v>
      </c>
      <c r="AY737" s="243" t="s">
        <v>153</v>
      </c>
    </row>
    <row r="738" spans="2:51" s="12" customFormat="1" ht="13.5">
      <c r="B738" s="244"/>
      <c r="C738" s="245"/>
      <c r="D738" s="235" t="s">
        <v>162</v>
      </c>
      <c r="E738" s="246" t="s">
        <v>22</v>
      </c>
      <c r="F738" s="247" t="s">
        <v>2063</v>
      </c>
      <c r="G738" s="245"/>
      <c r="H738" s="248">
        <v>253.933</v>
      </c>
      <c r="I738" s="249"/>
      <c r="J738" s="245"/>
      <c r="K738" s="245"/>
      <c r="L738" s="250"/>
      <c r="M738" s="251"/>
      <c r="N738" s="252"/>
      <c r="O738" s="252"/>
      <c r="P738" s="252"/>
      <c r="Q738" s="252"/>
      <c r="R738" s="252"/>
      <c r="S738" s="252"/>
      <c r="T738" s="253"/>
      <c r="AT738" s="254" t="s">
        <v>162</v>
      </c>
      <c r="AU738" s="254" t="s">
        <v>82</v>
      </c>
      <c r="AV738" s="12" t="s">
        <v>82</v>
      </c>
      <c r="AW738" s="12" t="s">
        <v>37</v>
      </c>
      <c r="AX738" s="12" t="s">
        <v>73</v>
      </c>
      <c r="AY738" s="254" t="s">
        <v>153</v>
      </c>
    </row>
    <row r="739" spans="2:51" s="11" customFormat="1" ht="13.5">
      <c r="B739" s="233"/>
      <c r="C739" s="234"/>
      <c r="D739" s="235" t="s">
        <v>162</v>
      </c>
      <c r="E739" s="236" t="s">
        <v>22</v>
      </c>
      <c r="F739" s="237" t="s">
        <v>1996</v>
      </c>
      <c r="G739" s="234"/>
      <c r="H739" s="236" t="s">
        <v>22</v>
      </c>
      <c r="I739" s="238"/>
      <c r="J739" s="234"/>
      <c r="K739" s="234"/>
      <c r="L739" s="239"/>
      <c r="M739" s="240"/>
      <c r="N739" s="241"/>
      <c r="O739" s="241"/>
      <c r="P739" s="241"/>
      <c r="Q739" s="241"/>
      <c r="R739" s="241"/>
      <c r="S739" s="241"/>
      <c r="T739" s="242"/>
      <c r="AT739" s="243" t="s">
        <v>162</v>
      </c>
      <c r="AU739" s="243" t="s">
        <v>82</v>
      </c>
      <c r="AV739" s="11" t="s">
        <v>24</v>
      </c>
      <c r="AW739" s="11" t="s">
        <v>37</v>
      </c>
      <c r="AX739" s="11" t="s">
        <v>73</v>
      </c>
      <c r="AY739" s="243" t="s">
        <v>153</v>
      </c>
    </row>
    <row r="740" spans="2:51" s="12" customFormat="1" ht="13.5">
      <c r="B740" s="244"/>
      <c r="C740" s="245"/>
      <c r="D740" s="235" t="s">
        <v>162</v>
      </c>
      <c r="E740" s="246" t="s">
        <v>22</v>
      </c>
      <c r="F740" s="247" t="s">
        <v>1962</v>
      </c>
      <c r="G740" s="245"/>
      <c r="H740" s="248">
        <v>22.5</v>
      </c>
      <c r="I740" s="249"/>
      <c r="J740" s="245"/>
      <c r="K740" s="245"/>
      <c r="L740" s="250"/>
      <c r="M740" s="251"/>
      <c r="N740" s="252"/>
      <c r="O740" s="252"/>
      <c r="P740" s="252"/>
      <c r="Q740" s="252"/>
      <c r="R740" s="252"/>
      <c r="S740" s="252"/>
      <c r="T740" s="253"/>
      <c r="AT740" s="254" t="s">
        <v>162</v>
      </c>
      <c r="AU740" s="254" t="s">
        <v>82</v>
      </c>
      <c r="AV740" s="12" t="s">
        <v>82</v>
      </c>
      <c r="AW740" s="12" t="s">
        <v>37</v>
      </c>
      <c r="AX740" s="12" t="s">
        <v>73</v>
      </c>
      <c r="AY740" s="254" t="s">
        <v>153</v>
      </c>
    </row>
    <row r="741" spans="2:51" s="11" customFormat="1" ht="13.5">
      <c r="B741" s="233"/>
      <c r="C741" s="234"/>
      <c r="D741" s="235" t="s">
        <v>162</v>
      </c>
      <c r="E741" s="236" t="s">
        <v>22</v>
      </c>
      <c r="F741" s="237" t="s">
        <v>1294</v>
      </c>
      <c r="G741" s="234"/>
      <c r="H741" s="236" t="s">
        <v>22</v>
      </c>
      <c r="I741" s="238"/>
      <c r="J741" s="234"/>
      <c r="K741" s="234"/>
      <c r="L741" s="239"/>
      <c r="M741" s="240"/>
      <c r="N741" s="241"/>
      <c r="O741" s="241"/>
      <c r="P741" s="241"/>
      <c r="Q741" s="241"/>
      <c r="R741" s="241"/>
      <c r="S741" s="241"/>
      <c r="T741" s="242"/>
      <c r="AT741" s="243" t="s">
        <v>162</v>
      </c>
      <c r="AU741" s="243" t="s">
        <v>82</v>
      </c>
      <c r="AV741" s="11" t="s">
        <v>24</v>
      </c>
      <c r="AW741" s="11" t="s">
        <v>37</v>
      </c>
      <c r="AX741" s="11" t="s">
        <v>73</v>
      </c>
      <c r="AY741" s="243" t="s">
        <v>153</v>
      </c>
    </row>
    <row r="742" spans="2:51" s="11" customFormat="1" ht="13.5">
      <c r="B742" s="233"/>
      <c r="C742" s="234"/>
      <c r="D742" s="235" t="s">
        <v>162</v>
      </c>
      <c r="E742" s="236" t="s">
        <v>22</v>
      </c>
      <c r="F742" s="237" t="s">
        <v>2002</v>
      </c>
      <c r="G742" s="234"/>
      <c r="H742" s="236" t="s">
        <v>22</v>
      </c>
      <c r="I742" s="238"/>
      <c r="J742" s="234"/>
      <c r="K742" s="234"/>
      <c r="L742" s="239"/>
      <c r="M742" s="240"/>
      <c r="N742" s="241"/>
      <c r="O742" s="241"/>
      <c r="P742" s="241"/>
      <c r="Q742" s="241"/>
      <c r="R742" s="241"/>
      <c r="S742" s="241"/>
      <c r="T742" s="242"/>
      <c r="AT742" s="243" t="s">
        <v>162</v>
      </c>
      <c r="AU742" s="243" t="s">
        <v>82</v>
      </c>
      <c r="AV742" s="11" t="s">
        <v>24</v>
      </c>
      <c r="AW742" s="11" t="s">
        <v>37</v>
      </c>
      <c r="AX742" s="11" t="s">
        <v>73</v>
      </c>
      <c r="AY742" s="243" t="s">
        <v>153</v>
      </c>
    </row>
    <row r="743" spans="2:51" s="12" customFormat="1" ht="13.5">
      <c r="B743" s="244"/>
      <c r="C743" s="245"/>
      <c r="D743" s="235" t="s">
        <v>162</v>
      </c>
      <c r="E743" s="246" t="s">
        <v>22</v>
      </c>
      <c r="F743" s="247" t="s">
        <v>2003</v>
      </c>
      <c r="G743" s="245"/>
      <c r="H743" s="248">
        <v>-54</v>
      </c>
      <c r="I743" s="249"/>
      <c r="J743" s="245"/>
      <c r="K743" s="245"/>
      <c r="L743" s="250"/>
      <c r="M743" s="251"/>
      <c r="N743" s="252"/>
      <c r="O743" s="252"/>
      <c r="P743" s="252"/>
      <c r="Q743" s="252"/>
      <c r="R743" s="252"/>
      <c r="S743" s="252"/>
      <c r="T743" s="253"/>
      <c r="AT743" s="254" t="s">
        <v>162</v>
      </c>
      <c r="AU743" s="254" t="s">
        <v>82</v>
      </c>
      <c r="AV743" s="12" t="s">
        <v>82</v>
      </c>
      <c r="AW743" s="12" t="s">
        <v>37</v>
      </c>
      <c r="AX743" s="12" t="s">
        <v>73</v>
      </c>
      <c r="AY743" s="254" t="s">
        <v>153</v>
      </c>
    </row>
    <row r="744" spans="2:51" s="11" customFormat="1" ht="13.5">
      <c r="B744" s="233"/>
      <c r="C744" s="234"/>
      <c r="D744" s="235" t="s">
        <v>162</v>
      </c>
      <c r="E744" s="236" t="s">
        <v>22</v>
      </c>
      <c r="F744" s="237" t="s">
        <v>2004</v>
      </c>
      <c r="G744" s="234"/>
      <c r="H744" s="236" t="s">
        <v>22</v>
      </c>
      <c r="I744" s="238"/>
      <c r="J744" s="234"/>
      <c r="K744" s="234"/>
      <c r="L744" s="239"/>
      <c r="M744" s="240"/>
      <c r="N744" s="241"/>
      <c r="O744" s="241"/>
      <c r="P744" s="241"/>
      <c r="Q744" s="241"/>
      <c r="R744" s="241"/>
      <c r="S744" s="241"/>
      <c r="T744" s="242"/>
      <c r="AT744" s="243" t="s">
        <v>162</v>
      </c>
      <c r="AU744" s="243" t="s">
        <v>82</v>
      </c>
      <c r="AV744" s="11" t="s">
        <v>24</v>
      </c>
      <c r="AW744" s="11" t="s">
        <v>37</v>
      </c>
      <c r="AX744" s="11" t="s">
        <v>73</v>
      </c>
      <c r="AY744" s="243" t="s">
        <v>153</v>
      </c>
    </row>
    <row r="745" spans="2:51" s="12" customFormat="1" ht="13.5">
      <c r="B745" s="244"/>
      <c r="C745" s="245"/>
      <c r="D745" s="235" t="s">
        <v>162</v>
      </c>
      <c r="E745" s="246" t="s">
        <v>22</v>
      </c>
      <c r="F745" s="247" t="s">
        <v>2005</v>
      </c>
      <c r="G745" s="245"/>
      <c r="H745" s="248">
        <v>-217.89</v>
      </c>
      <c r="I745" s="249"/>
      <c r="J745" s="245"/>
      <c r="K745" s="245"/>
      <c r="L745" s="250"/>
      <c r="M745" s="251"/>
      <c r="N745" s="252"/>
      <c r="O745" s="252"/>
      <c r="P745" s="252"/>
      <c r="Q745" s="252"/>
      <c r="R745" s="252"/>
      <c r="S745" s="252"/>
      <c r="T745" s="253"/>
      <c r="AT745" s="254" t="s">
        <v>162</v>
      </c>
      <c r="AU745" s="254" t="s">
        <v>82</v>
      </c>
      <c r="AV745" s="12" t="s">
        <v>82</v>
      </c>
      <c r="AW745" s="12" t="s">
        <v>37</v>
      </c>
      <c r="AX745" s="12" t="s">
        <v>73</v>
      </c>
      <c r="AY745" s="254" t="s">
        <v>153</v>
      </c>
    </row>
    <row r="746" spans="2:51" s="12" customFormat="1" ht="13.5">
      <c r="B746" s="244"/>
      <c r="C746" s="245"/>
      <c r="D746" s="235" t="s">
        <v>162</v>
      </c>
      <c r="E746" s="246" t="s">
        <v>22</v>
      </c>
      <c r="F746" s="247" t="s">
        <v>2006</v>
      </c>
      <c r="G746" s="245"/>
      <c r="H746" s="248">
        <v>-1036.8</v>
      </c>
      <c r="I746" s="249"/>
      <c r="J746" s="245"/>
      <c r="K746" s="245"/>
      <c r="L746" s="250"/>
      <c r="M746" s="251"/>
      <c r="N746" s="252"/>
      <c r="O746" s="252"/>
      <c r="P746" s="252"/>
      <c r="Q746" s="252"/>
      <c r="R746" s="252"/>
      <c r="S746" s="252"/>
      <c r="T746" s="253"/>
      <c r="AT746" s="254" t="s">
        <v>162</v>
      </c>
      <c r="AU746" s="254" t="s">
        <v>82</v>
      </c>
      <c r="AV746" s="12" t="s">
        <v>82</v>
      </c>
      <c r="AW746" s="12" t="s">
        <v>37</v>
      </c>
      <c r="AX746" s="12" t="s">
        <v>73</v>
      </c>
      <c r="AY746" s="254" t="s">
        <v>153</v>
      </c>
    </row>
    <row r="747" spans="2:51" s="12" customFormat="1" ht="13.5">
      <c r="B747" s="244"/>
      <c r="C747" s="245"/>
      <c r="D747" s="235" t="s">
        <v>162</v>
      </c>
      <c r="E747" s="246" t="s">
        <v>22</v>
      </c>
      <c r="F747" s="247" t="s">
        <v>2007</v>
      </c>
      <c r="G747" s="245"/>
      <c r="H747" s="248">
        <v>-587.34</v>
      </c>
      <c r="I747" s="249"/>
      <c r="J747" s="245"/>
      <c r="K747" s="245"/>
      <c r="L747" s="250"/>
      <c r="M747" s="251"/>
      <c r="N747" s="252"/>
      <c r="O747" s="252"/>
      <c r="P747" s="252"/>
      <c r="Q747" s="252"/>
      <c r="R747" s="252"/>
      <c r="S747" s="252"/>
      <c r="T747" s="253"/>
      <c r="AT747" s="254" t="s">
        <v>162</v>
      </c>
      <c r="AU747" s="254" t="s">
        <v>82</v>
      </c>
      <c r="AV747" s="12" t="s">
        <v>82</v>
      </c>
      <c r="AW747" s="12" t="s">
        <v>37</v>
      </c>
      <c r="AX747" s="12" t="s">
        <v>73</v>
      </c>
      <c r="AY747" s="254" t="s">
        <v>153</v>
      </c>
    </row>
    <row r="748" spans="2:51" s="12" customFormat="1" ht="13.5">
      <c r="B748" s="244"/>
      <c r="C748" s="245"/>
      <c r="D748" s="235" t="s">
        <v>162</v>
      </c>
      <c r="E748" s="246" t="s">
        <v>22</v>
      </c>
      <c r="F748" s="247" t="s">
        <v>2008</v>
      </c>
      <c r="G748" s="245"/>
      <c r="H748" s="248">
        <v>-419.85</v>
      </c>
      <c r="I748" s="249"/>
      <c r="J748" s="245"/>
      <c r="K748" s="245"/>
      <c r="L748" s="250"/>
      <c r="M748" s="251"/>
      <c r="N748" s="252"/>
      <c r="O748" s="252"/>
      <c r="P748" s="252"/>
      <c r="Q748" s="252"/>
      <c r="R748" s="252"/>
      <c r="S748" s="252"/>
      <c r="T748" s="253"/>
      <c r="AT748" s="254" t="s">
        <v>162</v>
      </c>
      <c r="AU748" s="254" t="s">
        <v>82</v>
      </c>
      <c r="AV748" s="12" t="s">
        <v>82</v>
      </c>
      <c r="AW748" s="12" t="s">
        <v>37</v>
      </c>
      <c r="AX748" s="12" t="s">
        <v>73</v>
      </c>
      <c r="AY748" s="254" t="s">
        <v>153</v>
      </c>
    </row>
    <row r="749" spans="2:51" s="12" customFormat="1" ht="13.5">
      <c r="B749" s="244"/>
      <c r="C749" s="245"/>
      <c r="D749" s="235" t="s">
        <v>162</v>
      </c>
      <c r="E749" s="246" t="s">
        <v>22</v>
      </c>
      <c r="F749" s="247" t="s">
        <v>2009</v>
      </c>
      <c r="G749" s="245"/>
      <c r="H749" s="248">
        <v>-18.83</v>
      </c>
      <c r="I749" s="249"/>
      <c r="J749" s="245"/>
      <c r="K749" s="245"/>
      <c r="L749" s="250"/>
      <c r="M749" s="251"/>
      <c r="N749" s="252"/>
      <c r="O749" s="252"/>
      <c r="P749" s="252"/>
      <c r="Q749" s="252"/>
      <c r="R749" s="252"/>
      <c r="S749" s="252"/>
      <c r="T749" s="253"/>
      <c r="AT749" s="254" t="s">
        <v>162</v>
      </c>
      <c r="AU749" s="254" t="s">
        <v>82</v>
      </c>
      <c r="AV749" s="12" t="s">
        <v>82</v>
      </c>
      <c r="AW749" s="12" t="s">
        <v>37</v>
      </c>
      <c r="AX749" s="12" t="s">
        <v>73</v>
      </c>
      <c r="AY749" s="254" t="s">
        <v>153</v>
      </c>
    </row>
    <row r="750" spans="2:51" s="11" customFormat="1" ht="13.5">
      <c r="B750" s="233"/>
      <c r="C750" s="234"/>
      <c r="D750" s="235" t="s">
        <v>162</v>
      </c>
      <c r="E750" s="236" t="s">
        <v>22</v>
      </c>
      <c r="F750" s="237" t="s">
        <v>1332</v>
      </c>
      <c r="G750" s="234"/>
      <c r="H750" s="236" t="s">
        <v>22</v>
      </c>
      <c r="I750" s="238"/>
      <c r="J750" s="234"/>
      <c r="K750" s="234"/>
      <c r="L750" s="239"/>
      <c r="M750" s="240"/>
      <c r="N750" s="241"/>
      <c r="O750" s="241"/>
      <c r="P750" s="241"/>
      <c r="Q750" s="241"/>
      <c r="R750" s="241"/>
      <c r="S750" s="241"/>
      <c r="T750" s="242"/>
      <c r="AT750" s="243" t="s">
        <v>162</v>
      </c>
      <c r="AU750" s="243" t="s">
        <v>82</v>
      </c>
      <c r="AV750" s="11" t="s">
        <v>24</v>
      </c>
      <c r="AW750" s="11" t="s">
        <v>37</v>
      </c>
      <c r="AX750" s="11" t="s">
        <v>73</v>
      </c>
      <c r="AY750" s="243" t="s">
        <v>153</v>
      </c>
    </row>
    <row r="751" spans="2:51" s="12" customFormat="1" ht="13.5">
      <c r="B751" s="244"/>
      <c r="C751" s="245"/>
      <c r="D751" s="235" t="s">
        <v>162</v>
      </c>
      <c r="E751" s="246" t="s">
        <v>22</v>
      </c>
      <c r="F751" s="247" t="s">
        <v>2010</v>
      </c>
      <c r="G751" s="245"/>
      <c r="H751" s="248">
        <v>179.82</v>
      </c>
      <c r="I751" s="249"/>
      <c r="J751" s="245"/>
      <c r="K751" s="245"/>
      <c r="L751" s="250"/>
      <c r="M751" s="251"/>
      <c r="N751" s="252"/>
      <c r="O751" s="252"/>
      <c r="P751" s="252"/>
      <c r="Q751" s="252"/>
      <c r="R751" s="252"/>
      <c r="S751" s="252"/>
      <c r="T751" s="253"/>
      <c r="AT751" s="254" t="s">
        <v>162</v>
      </c>
      <c r="AU751" s="254" t="s">
        <v>82</v>
      </c>
      <c r="AV751" s="12" t="s">
        <v>82</v>
      </c>
      <c r="AW751" s="12" t="s">
        <v>37</v>
      </c>
      <c r="AX751" s="12" t="s">
        <v>73</v>
      </c>
      <c r="AY751" s="254" t="s">
        <v>153</v>
      </c>
    </row>
    <row r="752" spans="2:51" s="12" customFormat="1" ht="13.5">
      <c r="B752" s="244"/>
      <c r="C752" s="245"/>
      <c r="D752" s="235" t="s">
        <v>162</v>
      </c>
      <c r="E752" s="246" t="s">
        <v>22</v>
      </c>
      <c r="F752" s="247" t="s">
        <v>2011</v>
      </c>
      <c r="G752" s="245"/>
      <c r="H752" s="248">
        <v>183.03</v>
      </c>
      <c r="I752" s="249"/>
      <c r="J752" s="245"/>
      <c r="K752" s="245"/>
      <c r="L752" s="250"/>
      <c r="M752" s="251"/>
      <c r="N752" s="252"/>
      <c r="O752" s="252"/>
      <c r="P752" s="252"/>
      <c r="Q752" s="252"/>
      <c r="R752" s="252"/>
      <c r="S752" s="252"/>
      <c r="T752" s="253"/>
      <c r="AT752" s="254" t="s">
        <v>162</v>
      </c>
      <c r="AU752" s="254" t="s">
        <v>82</v>
      </c>
      <c r="AV752" s="12" t="s">
        <v>82</v>
      </c>
      <c r="AW752" s="12" t="s">
        <v>37</v>
      </c>
      <c r="AX752" s="12" t="s">
        <v>73</v>
      </c>
      <c r="AY752" s="254" t="s">
        <v>153</v>
      </c>
    </row>
    <row r="753" spans="2:51" s="12" customFormat="1" ht="13.5">
      <c r="B753" s="244"/>
      <c r="C753" s="245"/>
      <c r="D753" s="235" t="s">
        <v>162</v>
      </c>
      <c r="E753" s="246" t="s">
        <v>22</v>
      </c>
      <c r="F753" s="247" t="s">
        <v>2012</v>
      </c>
      <c r="G753" s="245"/>
      <c r="H753" s="248">
        <v>11.13</v>
      </c>
      <c r="I753" s="249"/>
      <c r="J753" s="245"/>
      <c r="K753" s="245"/>
      <c r="L753" s="250"/>
      <c r="M753" s="251"/>
      <c r="N753" s="252"/>
      <c r="O753" s="252"/>
      <c r="P753" s="252"/>
      <c r="Q753" s="252"/>
      <c r="R753" s="252"/>
      <c r="S753" s="252"/>
      <c r="T753" s="253"/>
      <c r="AT753" s="254" t="s">
        <v>162</v>
      </c>
      <c r="AU753" s="254" t="s">
        <v>82</v>
      </c>
      <c r="AV753" s="12" t="s">
        <v>82</v>
      </c>
      <c r="AW753" s="12" t="s">
        <v>37</v>
      </c>
      <c r="AX753" s="12" t="s">
        <v>73</v>
      </c>
      <c r="AY753" s="254" t="s">
        <v>153</v>
      </c>
    </row>
    <row r="754" spans="2:51" s="11" customFormat="1" ht="13.5">
      <c r="B754" s="233"/>
      <c r="C754" s="234"/>
      <c r="D754" s="235" t="s">
        <v>162</v>
      </c>
      <c r="E754" s="236" t="s">
        <v>22</v>
      </c>
      <c r="F754" s="237" t="s">
        <v>480</v>
      </c>
      <c r="G754" s="234"/>
      <c r="H754" s="236" t="s">
        <v>22</v>
      </c>
      <c r="I754" s="238"/>
      <c r="J754" s="234"/>
      <c r="K754" s="234"/>
      <c r="L754" s="239"/>
      <c r="M754" s="240"/>
      <c r="N754" s="241"/>
      <c r="O754" s="241"/>
      <c r="P754" s="241"/>
      <c r="Q754" s="241"/>
      <c r="R754" s="241"/>
      <c r="S754" s="241"/>
      <c r="T754" s="242"/>
      <c r="AT754" s="243" t="s">
        <v>162</v>
      </c>
      <c r="AU754" s="243" t="s">
        <v>82</v>
      </c>
      <c r="AV754" s="11" t="s">
        <v>24</v>
      </c>
      <c r="AW754" s="11" t="s">
        <v>37</v>
      </c>
      <c r="AX754" s="11" t="s">
        <v>73</v>
      </c>
      <c r="AY754" s="243" t="s">
        <v>153</v>
      </c>
    </row>
    <row r="755" spans="2:51" s="12" customFormat="1" ht="13.5">
      <c r="B755" s="244"/>
      <c r="C755" s="245"/>
      <c r="D755" s="235" t="s">
        <v>162</v>
      </c>
      <c r="E755" s="246" t="s">
        <v>22</v>
      </c>
      <c r="F755" s="247" t="s">
        <v>2013</v>
      </c>
      <c r="G755" s="245"/>
      <c r="H755" s="248">
        <v>124.92</v>
      </c>
      <c r="I755" s="249"/>
      <c r="J755" s="245"/>
      <c r="K755" s="245"/>
      <c r="L755" s="250"/>
      <c r="M755" s="251"/>
      <c r="N755" s="252"/>
      <c r="O755" s="252"/>
      <c r="P755" s="252"/>
      <c r="Q755" s="252"/>
      <c r="R755" s="252"/>
      <c r="S755" s="252"/>
      <c r="T755" s="253"/>
      <c r="AT755" s="254" t="s">
        <v>162</v>
      </c>
      <c r="AU755" s="254" t="s">
        <v>82</v>
      </c>
      <c r="AV755" s="12" t="s">
        <v>82</v>
      </c>
      <c r="AW755" s="12" t="s">
        <v>37</v>
      </c>
      <c r="AX755" s="12" t="s">
        <v>73</v>
      </c>
      <c r="AY755" s="254" t="s">
        <v>153</v>
      </c>
    </row>
    <row r="756" spans="2:51" s="12" customFormat="1" ht="13.5">
      <c r="B756" s="244"/>
      <c r="C756" s="245"/>
      <c r="D756" s="235" t="s">
        <v>162</v>
      </c>
      <c r="E756" s="246" t="s">
        <v>22</v>
      </c>
      <c r="F756" s="247" t="s">
        <v>2014</v>
      </c>
      <c r="G756" s="245"/>
      <c r="H756" s="248">
        <v>8.048</v>
      </c>
      <c r="I756" s="249"/>
      <c r="J756" s="245"/>
      <c r="K756" s="245"/>
      <c r="L756" s="250"/>
      <c r="M756" s="251"/>
      <c r="N756" s="252"/>
      <c r="O756" s="252"/>
      <c r="P756" s="252"/>
      <c r="Q756" s="252"/>
      <c r="R756" s="252"/>
      <c r="S756" s="252"/>
      <c r="T756" s="253"/>
      <c r="AT756" s="254" t="s">
        <v>162</v>
      </c>
      <c r="AU756" s="254" t="s">
        <v>82</v>
      </c>
      <c r="AV756" s="12" t="s">
        <v>82</v>
      </c>
      <c r="AW756" s="12" t="s">
        <v>37</v>
      </c>
      <c r="AX756" s="12" t="s">
        <v>73</v>
      </c>
      <c r="AY756" s="254" t="s">
        <v>153</v>
      </c>
    </row>
    <row r="757" spans="2:51" s="12" customFormat="1" ht="13.5">
      <c r="B757" s="244"/>
      <c r="C757" s="245"/>
      <c r="D757" s="235" t="s">
        <v>162</v>
      </c>
      <c r="E757" s="246" t="s">
        <v>22</v>
      </c>
      <c r="F757" s="247" t="s">
        <v>2064</v>
      </c>
      <c r="G757" s="245"/>
      <c r="H757" s="248">
        <v>-0.004</v>
      </c>
      <c r="I757" s="249"/>
      <c r="J757" s="245"/>
      <c r="K757" s="245"/>
      <c r="L757" s="250"/>
      <c r="M757" s="251"/>
      <c r="N757" s="252"/>
      <c r="O757" s="252"/>
      <c r="P757" s="252"/>
      <c r="Q757" s="252"/>
      <c r="R757" s="252"/>
      <c r="S757" s="252"/>
      <c r="T757" s="253"/>
      <c r="AT757" s="254" t="s">
        <v>162</v>
      </c>
      <c r="AU757" s="254" t="s">
        <v>82</v>
      </c>
      <c r="AV757" s="12" t="s">
        <v>82</v>
      </c>
      <c r="AW757" s="12" t="s">
        <v>37</v>
      </c>
      <c r="AX757" s="12" t="s">
        <v>73</v>
      </c>
      <c r="AY757" s="254" t="s">
        <v>153</v>
      </c>
    </row>
    <row r="758" spans="2:51" s="13" customFormat="1" ht="13.5">
      <c r="B758" s="255"/>
      <c r="C758" s="256"/>
      <c r="D758" s="235" t="s">
        <v>162</v>
      </c>
      <c r="E758" s="257" t="s">
        <v>22</v>
      </c>
      <c r="F758" s="258" t="s">
        <v>172</v>
      </c>
      <c r="G758" s="256"/>
      <c r="H758" s="259">
        <v>5600.2</v>
      </c>
      <c r="I758" s="260"/>
      <c r="J758" s="256"/>
      <c r="K758" s="256"/>
      <c r="L758" s="261"/>
      <c r="M758" s="262"/>
      <c r="N758" s="263"/>
      <c r="O758" s="263"/>
      <c r="P758" s="263"/>
      <c r="Q758" s="263"/>
      <c r="R758" s="263"/>
      <c r="S758" s="263"/>
      <c r="T758" s="264"/>
      <c r="AT758" s="265" t="s">
        <v>162</v>
      </c>
      <c r="AU758" s="265" t="s">
        <v>82</v>
      </c>
      <c r="AV758" s="13" t="s">
        <v>160</v>
      </c>
      <c r="AW758" s="13" t="s">
        <v>37</v>
      </c>
      <c r="AX758" s="13" t="s">
        <v>24</v>
      </c>
      <c r="AY758" s="265" t="s">
        <v>153</v>
      </c>
    </row>
    <row r="759" spans="2:65" s="1" customFormat="1" ht="25.5" customHeight="1">
      <c r="B759" s="46"/>
      <c r="C759" s="221" t="s">
        <v>585</v>
      </c>
      <c r="D759" s="221" t="s">
        <v>155</v>
      </c>
      <c r="E759" s="222" t="s">
        <v>536</v>
      </c>
      <c r="F759" s="223" t="s">
        <v>537</v>
      </c>
      <c r="G759" s="224" t="s">
        <v>158</v>
      </c>
      <c r="H759" s="225">
        <v>5600.2</v>
      </c>
      <c r="I759" s="226"/>
      <c r="J759" s="227">
        <f>ROUND(I759*H759,2)</f>
        <v>0</v>
      </c>
      <c r="K759" s="223" t="s">
        <v>22</v>
      </c>
      <c r="L759" s="72"/>
      <c r="M759" s="228" t="s">
        <v>22</v>
      </c>
      <c r="N759" s="229" t="s">
        <v>44</v>
      </c>
      <c r="O759" s="47"/>
      <c r="P759" s="230">
        <f>O759*H759</f>
        <v>0</v>
      </c>
      <c r="Q759" s="230">
        <v>0</v>
      </c>
      <c r="R759" s="230">
        <f>Q759*H759</f>
        <v>0</v>
      </c>
      <c r="S759" s="230">
        <v>0</v>
      </c>
      <c r="T759" s="231">
        <f>S759*H759</f>
        <v>0</v>
      </c>
      <c r="AR759" s="24" t="s">
        <v>160</v>
      </c>
      <c r="AT759" s="24" t="s">
        <v>155</v>
      </c>
      <c r="AU759" s="24" t="s">
        <v>82</v>
      </c>
      <c r="AY759" s="24" t="s">
        <v>153</v>
      </c>
      <c r="BE759" s="232">
        <f>IF(N759="základní",J759,0)</f>
        <v>0</v>
      </c>
      <c r="BF759" s="232">
        <f>IF(N759="snížená",J759,0)</f>
        <v>0</v>
      </c>
      <c r="BG759" s="232">
        <f>IF(N759="zákl. přenesená",J759,0)</f>
        <v>0</v>
      </c>
      <c r="BH759" s="232">
        <f>IF(N759="sníž. přenesená",J759,0)</f>
        <v>0</v>
      </c>
      <c r="BI759" s="232">
        <f>IF(N759="nulová",J759,0)</f>
        <v>0</v>
      </c>
      <c r="BJ759" s="24" t="s">
        <v>24</v>
      </c>
      <c r="BK759" s="232">
        <f>ROUND(I759*H759,2)</f>
        <v>0</v>
      </c>
      <c r="BL759" s="24" t="s">
        <v>160</v>
      </c>
      <c r="BM759" s="24" t="s">
        <v>2077</v>
      </c>
    </row>
    <row r="760" spans="2:51" s="11" customFormat="1" ht="13.5">
      <c r="B760" s="233"/>
      <c r="C760" s="234"/>
      <c r="D760" s="235" t="s">
        <v>162</v>
      </c>
      <c r="E760" s="236" t="s">
        <v>22</v>
      </c>
      <c r="F760" s="237" t="s">
        <v>1955</v>
      </c>
      <c r="G760" s="234"/>
      <c r="H760" s="236" t="s">
        <v>22</v>
      </c>
      <c r="I760" s="238"/>
      <c r="J760" s="234"/>
      <c r="K760" s="234"/>
      <c r="L760" s="239"/>
      <c r="M760" s="240"/>
      <c r="N760" s="241"/>
      <c r="O760" s="241"/>
      <c r="P760" s="241"/>
      <c r="Q760" s="241"/>
      <c r="R760" s="241"/>
      <c r="S760" s="241"/>
      <c r="T760" s="242"/>
      <c r="AT760" s="243" t="s">
        <v>162</v>
      </c>
      <c r="AU760" s="243" t="s">
        <v>82</v>
      </c>
      <c r="AV760" s="11" t="s">
        <v>24</v>
      </c>
      <c r="AW760" s="11" t="s">
        <v>37</v>
      </c>
      <c r="AX760" s="11" t="s">
        <v>73</v>
      </c>
      <c r="AY760" s="243" t="s">
        <v>153</v>
      </c>
    </row>
    <row r="761" spans="2:51" s="11" customFormat="1" ht="13.5">
      <c r="B761" s="233"/>
      <c r="C761" s="234"/>
      <c r="D761" s="235" t="s">
        <v>162</v>
      </c>
      <c r="E761" s="236" t="s">
        <v>22</v>
      </c>
      <c r="F761" s="237" t="s">
        <v>1203</v>
      </c>
      <c r="G761" s="234"/>
      <c r="H761" s="236" t="s">
        <v>22</v>
      </c>
      <c r="I761" s="238"/>
      <c r="J761" s="234"/>
      <c r="K761" s="234"/>
      <c r="L761" s="239"/>
      <c r="M761" s="240"/>
      <c r="N761" s="241"/>
      <c r="O761" s="241"/>
      <c r="P761" s="241"/>
      <c r="Q761" s="241"/>
      <c r="R761" s="241"/>
      <c r="S761" s="241"/>
      <c r="T761" s="242"/>
      <c r="AT761" s="243" t="s">
        <v>162</v>
      </c>
      <c r="AU761" s="243" t="s">
        <v>82</v>
      </c>
      <c r="AV761" s="11" t="s">
        <v>24</v>
      </c>
      <c r="AW761" s="11" t="s">
        <v>37</v>
      </c>
      <c r="AX761" s="11" t="s">
        <v>73</v>
      </c>
      <c r="AY761" s="243" t="s">
        <v>153</v>
      </c>
    </row>
    <row r="762" spans="2:51" s="11" customFormat="1" ht="13.5">
      <c r="B762" s="233"/>
      <c r="C762" s="234"/>
      <c r="D762" s="235" t="s">
        <v>162</v>
      </c>
      <c r="E762" s="236" t="s">
        <v>22</v>
      </c>
      <c r="F762" s="237" t="s">
        <v>1956</v>
      </c>
      <c r="G762" s="234"/>
      <c r="H762" s="236" t="s">
        <v>22</v>
      </c>
      <c r="I762" s="238"/>
      <c r="J762" s="234"/>
      <c r="K762" s="234"/>
      <c r="L762" s="239"/>
      <c r="M762" s="240"/>
      <c r="N762" s="241"/>
      <c r="O762" s="241"/>
      <c r="P762" s="241"/>
      <c r="Q762" s="241"/>
      <c r="R762" s="241"/>
      <c r="S762" s="241"/>
      <c r="T762" s="242"/>
      <c r="AT762" s="243" t="s">
        <v>162</v>
      </c>
      <c r="AU762" s="243" t="s">
        <v>82</v>
      </c>
      <c r="AV762" s="11" t="s">
        <v>24</v>
      </c>
      <c r="AW762" s="11" t="s">
        <v>37</v>
      </c>
      <c r="AX762" s="11" t="s">
        <v>73</v>
      </c>
      <c r="AY762" s="243" t="s">
        <v>153</v>
      </c>
    </row>
    <row r="763" spans="2:51" s="12" customFormat="1" ht="13.5">
      <c r="B763" s="244"/>
      <c r="C763" s="245"/>
      <c r="D763" s="235" t="s">
        <v>162</v>
      </c>
      <c r="E763" s="246" t="s">
        <v>22</v>
      </c>
      <c r="F763" s="247" t="s">
        <v>2055</v>
      </c>
      <c r="G763" s="245"/>
      <c r="H763" s="248">
        <v>2418.891</v>
      </c>
      <c r="I763" s="249"/>
      <c r="J763" s="245"/>
      <c r="K763" s="245"/>
      <c r="L763" s="250"/>
      <c r="M763" s="251"/>
      <c r="N763" s="252"/>
      <c r="O763" s="252"/>
      <c r="P763" s="252"/>
      <c r="Q763" s="252"/>
      <c r="R763" s="252"/>
      <c r="S763" s="252"/>
      <c r="T763" s="253"/>
      <c r="AT763" s="254" t="s">
        <v>162</v>
      </c>
      <c r="AU763" s="254" t="s">
        <v>82</v>
      </c>
      <c r="AV763" s="12" t="s">
        <v>82</v>
      </c>
      <c r="AW763" s="12" t="s">
        <v>37</v>
      </c>
      <c r="AX763" s="12" t="s">
        <v>73</v>
      </c>
      <c r="AY763" s="254" t="s">
        <v>153</v>
      </c>
    </row>
    <row r="764" spans="2:51" s="12" customFormat="1" ht="13.5">
      <c r="B764" s="244"/>
      <c r="C764" s="245"/>
      <c r="D764" s="235" t="s">
        <v>162</v>
      </c>
      <c r="E764" s="246" t="s">
        <v>22</v>
      </c>
      <c r="F764" s="247" t="s">
        <v>1958</v>
      </c>
      <c r="G764" s="245"/>
      <c r="H764" s="248">
        <v>182</v>
      </c>
      <c r="I764" s="249"/>
      <c r="J764" s="245"/>
      <c r="K764" s="245"/>
      <c r="L764" s="250"/>
      <c r="M764" s="251"/>
      <c r="N764" s="252"/>
      <c r="O764" s="252"/>
      <c r="P764" s="252"/>
      <c r="Q764" s="252"/>
      <c r="R764" s="252"/>
      <c r="S764" s="252"/>
      <c r="T764" s="253"/>
      <c r="AT764" s="254" t="s">
        <v>162</v>
      </c>
      <c r="AU764" s="254" t="s">
        <v>82</v>
      </c>
      <c r="AV764" s="12" t="s">
        <v>82</v>
      </c>
      <c r="AW764" s="12" t="s">
        <v>37</v>
      </c>
      <c r="AX764" s="12" t="s">
        <v>73</v>
      </c>
      <c r="AY764" s="254" t="s">
        <v>153</v>
      </c>
    </row>
    <row r="765" spans="2:51" s="11" customFormat="1" ht="13.5">
      <c r="B765" s="233"/>
      <c r="C765" s="234"/>
      <c r="D765" s="235" t="s">
        <v>162</v>
      </c>
      <c r="E765" s="236" t="s">
        <v>22</v>
      </c>
      <c r="F765" s="237" t="s">
        <v>1959</v>
      </c>
      <c r="G765" s="234"/>
      <c r="H765" s="236" t="s">
        <v>22</v>
      </c>
      <c r="I765" s="238"/>
      <c r="J765" s="234"/>
      <c r="K765" s="234"/>
      <c r="L765" s="239"/>
      <c r="M765" s="240"/>
      <c r="N765" s="241"/>
      <c r="O765" s="241"/>
      <c r="P765" s="241"/>
      <c r="Q765" s="241"/>
      <c r="R765" s="241"/>
      <c r="S765" s="241"/>
      <c r="T765" s="242"/>
      <c r="AT765" s="243" t="s">
        <v>162</v>
      </c>
      <c r="AU765" s="243" t="s">
        <v>82</v>
      </c>
      <c r="AV765" s="11" t="s">
        <v>24</v>
      </c>
      <c r="AW765" s="11" t="s">
        <v>37</v>
      </c>
      <c r="AX765" s="11" t="s">
        <v>73</v>
      </c>
      <c r="AY765" s="243" t="s">
        <v>153</v>
      </c>
    </row>
    <row r="766" spans="2:51" s="12" customFormat="1" ht="13.5">
      <c r="B766" s="244"/>
      <c r="C766" s="245"/>
      <c r="D766" s="235" t="s">
        <v>162</v>
      </c>
      <c r="E766" s="246" t="s">
        <v>22</v>
      </c>
      <c r="F766" s="247" t="s">
        <v>2056</v>
      </c>
      <c r="G766" s="245"/>
      <c r="H766" s="248">
        <v>111.6</v>
      </c>
      <c r="I766" s="249"/>
      <c r="J766" s="245"/>
      <c r="K766" s="245"/>
      <c r="L766" s="250"/>
      <c r="M766" s="251"/>
      <c r="N766" s="252"/>
      <c r="O766" s="252"/>
      <c r="P766" s="252"/>
      <c r="Q766" s="252"/>
      <c r="R766" s="252"/>
      <c r="S766" s="252"/>
      <c r="T766" s="253"/>
      <c r="AT766" s="254" t="s">
        <v>162</v>
      </c>
      <c r="AU766" s="254" t="s">
        <v>82</v>
      </c>
      <c r="AV766" s="12" t="s">
        <v>82</v>
      </c>
      <c r="AW766" s="12" t="s">
        <v>37</v>
      </c>
      <c r="AX766" s="12" t="s">
        <v>73</v>
      </c>
      <c r="AY766" s="254" t="s">
        <v>153</v>
      </c>
    </row>
    <row r="767" spans="2:51" s="11" customFormat="1" ht="13.5">
      <c r="B767" s="233"/>
      <c r="C767" s="234"/>
      <c r="D767" s="235" t="s">
        <v>162</v>
      </c>
      <c r="E767" s="236" t="s">
        <v>22</v>
      </c>
      <c r="F767" s="237" t="s">
        <v>1963</v>
      </c>
      <c r="G767" s="234"/>
      <c r="H767" s="236" t="s">
        <v>22</v>
      </c>
      <c r="I767" s="238"/>
      <c r="J767" s="234"/>
      <c r="K767" s="234"/>
      <c r="L767" s="239"/>
      <c r="M767" s="240"/>
      <c r="N767" s="241"/>
      <c r="O767" s="241"/>
      <c r="P767" s="241"/>
      <c r="Q767" s="241"/>
      <c r="R767" s="241"/>
      <c r="S767" s="241"/>
      <c r="T767" s="242"/>
      <c r="AT767" s="243" t="s">
        <v>162</v>
      </c>
      <c r="AU767" s="243" t="s">
        <v>82</v>
      </c>
      <c r="AV767" s="11" t="s">
        <v>24</v>
      </c>
      <c r="AW767" s="11" t="s">
        <v>37</v>
      </c>
      <c r="AX767" s="11" t="s">
        <v>73</v>
      </c>
      <c r="AY767" s="243" t="s">
        <v>153</v>
      </c>
    </row>
    <row r="768" spans="2:51" s="11" customFormat="1" ht="13.5">
      <c r="B768" s="233"/>
      <c r="C768" s="234"/>
      <c r="D768" s="235" t="s">
        <v>162</v>
      </c>
      <c r="E768" s="236" t="s">
        <v>22</v>
      </c>
      <c r="F768" s="237" t="s">
        <v>1964</v>
      </c>
      <c r="G768" s="234"/>
      <c r="H768" s="236" t="s">
        <v>22</v>
      </c>
      <c r="I768" s="238"/>
      <c r="J768" s="234"/>
      <c r="K768" s="234"/>
      <c r="L768" s="239"/>
      <c r="M768" s="240"/>
      <c r="N768" s="241"/>
      <c r="O768" s="241"/>
      <c r="P768" s="241"/>
      <c r="Q768" s="241"/>
      <c r="R768" s="241"/>
      <c r="S768" s="241"/>
      <c r="T768" s="242"/>
      <c r="AT768" s="243" t="s">
        <v>162</v>
      </c>
      <c r="AU768" s="243" t="s">
        <v>82</v>
      </c>
      <c r="AV768" s="11" t="s">
        <v>24</v>
      </c>
      <c r="AW768" s="11" t="s">
        <v>37</v>
      </c>
      <c r="AX768" s="11" t="s">
        <v>73</v>
      </c>
      <c r="AY768" s="243" t="s">
        <v>153</v>
      </c>
    </row>
    <row r="769" spans="2:51" s="12" customFormat="1" ht="13.5">
      <c r="B769" s="244"/>
      <c r="C769" s="245"/>
      <c r="D769" s="235" t="s">
        <v>162</v>
      </c>
      <c r="E769" s="246" t="s">
        <v>22</v>
      </c>
      <c r="F769" s="247" t="s">
        <v>1965</v>
      </c>
      <c r="G769" s="245"/>
      <c r="H769" s="248">
        <v>695.388</v>
      </c>
      <c r="I769" s="249"/>
      <c r="J769" s="245"/>
      <c r="K769" s="245"/>
      <c r="L769" s="250"/>
      <c r="M769" s="251"/>
      <c r="N769" s="252"/>
      <c r="O769" s="252"/>
      <c r="P769" s="252"/>
      <c r="Q769" s="252"/>
      <c r="R769" s="252"/>
      <c r="S769" s="252"/>
      <c r="T769" s="253"/>
      <c r="AT769" s="254" t="s">
        <v>162</v>
      </c>
      <c r="AU769" s="254" t="s">
        <v>82</v>
      </c>
      <c r="AV769" s="12" t="s">
        <v>82</v>
      </c>
      <c r="AW769" s="12" t="s">
        <v>37</v>
      </c>
      <c r="AX769" s="12" t="s">
        <v>73</v>
      </c>
      <c r="AY769" s="254" t="s">
        <v>153</v>
      </c>
    </row>
    <row r="770" spans="2:51" s="11" customFormat="1" ht="13.5">
      <c r="B770" s="233"/>
      <c r="C770" s="234"/>
      <c r="D770" s="235" t="s">
        <v>162</v>
      </c>
      <c r="E770" s="236" t="s">
        <v>22</v>
      </c>
      <c r="F770" s="237" t="s">
        <v>1966</v>
      </c>
      <c r="G770" s="234"/>
      <c r="H770" s="236" t="s">
        <v>22</v>
      </c>
      <c r="I770" s="238"/>
      <c r="J770" s="234"/>
      <c r="K770" s="234"/>
      <c r="L770" s="239"/>
      <c r="M770" s="240"/>
      <c r="N770" s="241"/>
      <c r="O770" s="241"/>
      <c r="P770" s="241"/>
      <c r="Q770" s="241"/>
      <c r="R770" s="241"/>
      <c r="S770" s="241"/>
      <c r="T770" s="242"/>
      <c r="AT770" s="243" t="s">
        <v>162</v>
      </c>
      <c r="AU770" s="243" t="s">
        <v>82</v>
      </c>
      <c r="AV770" s="11" t="s">
        <v>24</v>
      </c>
      <c r="AW770" s="11" t="s">
        <v>37</v>
      </c>
      <c r="AX770" s="11" t="s">
        <v>73</v>
      </c>
      <c r="AY770" s="243" t="s">
        <v>153</v>
      </c>
    </row>
    <row r="771" spans="2:51" s="11" customFormat="1" ht="13.5">
      <c r="B771" s="233"/>
      <c r="C771" s="234"/>
      <c r="D771" s="235" t="s">
        <v>162</v>
      </c>
      <c r="E771" s="236" t="s">
        <v>22</v>
      </c>
      <c r="F771" s="237" t="s">
        <v>1967</v>
      </c>
      <c r="G771" s="234"/>
      <c r="H771" s="236" t="s">
        <v>22</v>
      </c>
      <c r="I771" s="238"/>
      <c r="J771" s="234"/>
      <c r="K771" s="234"/>
      <c r="L771" s="239"/>
      <c r="M771" s="240"/>
      <c r="N771" s="241"/>
      <c r="O771" s="241"/>
      <c r="P771" s="241"/>
      <c r="Q771" s="241"/>
      <c r="R771" s="241"/>
      <c r="S771" s="241"/>
      <c r="T771" s="242"/>
      <c r="AT771" s="243" t="s">
        <v>162</v>
      </c>
      <c r="AU771" s="243" t="s">
        <v>82</v>
      </c>
      <c r="AV771" s="11" t="s">
        <v>24</v>
      </c>
      <c r="AW771" s="11" t="s">
        <v>37</v>
      </c>
      <c r="AX771" s="11" t="s">
        <v>73</v>
      </c>
      <c r="AY771" s="243" t="s">
        <v>153</v>
      </c>
    </row>
    <row r="772" spans="2:51" s="12" customFormat="1" ht="13.5">
      <c r="B772" s="244"/>
      <c r="C772" s="245"/>
      <c r="D772" s="235" t="s">
        <v>162</v>
      </c>
      <c r="E772" s="246" t="s">
        <v>22</v>
      </c>
      <c r="F772" s="247" t="s">
        <v>1968</v>
      </c>
      <c r="G772" s="245"/>
      <c r="H772" s="248">
        <v>215.16</v>
      </c>
      <c r="I772" s="249"/>
      <c r="J772" s="245"/>
      <c r="K772" s="245"/>
      <c r="L772" s="250"/>
      <c r="M772" s="251"/>
      <c r="N772" s="252"/>
      <c r="O772" s="252"/>
      <c r="P772" s="252"/>
      <c r="Q772" s="252"/>
      <c r="R772" s="252"/>
      <c r="S772" s="252"/>
      <c r="T772" s="253"/>
      <c r="AT772" s="254" t="s">
        <v>162</v>
      </c>
      <c r="AU772" s="254" t="s">
        <v>82</v>
      </c>
      <c r="AV772" s="12" t="s">
        <v>82</v>
      </c>
      <c r="AW772" s="12" t="s">
        <v>37</v>
      </c>
      <c r="AX772" s="12" t="s">
        <v>73</v>
      </c>
      <c r="AY772" s="254" t="s">
        <v>153</v>
      </c>
    </row>
    <row r="773" spans="2:51" s="11" customFormat="1" ht="13.5">
      <c r="B773" s="233"/>
      <c r="C773" s="234"/>
      <c r="D773" s="235" t="s">
        <v>162</v>
      </c>
      <c r="E773" s="236" t="s">
        <v>22</v>
      </c>
      <c r="F773" s="237" t="s">
        <v>1969</v>
      </c>
      <c r="G773" s="234"/>
      <c r="H773" s="236" t="s">
        <v>22</v>
      </c>
      <c r="I773" s="238"/>
      <c r="J773" s="234"/>
      <c r="K773" s="234"/>
      <c r="L773" s="239"/>
      <c r="M773" s="240"/>
      <c r="N773" s="241"/>
      <c r="O773" s="241"/>
      <c r="P773" s="241"/>
      <c r="Q773" s="241"/>
      <c r="R773" s="241"/>
      <c r="S773" s="241"/>
      <c r="T773" s="242"/>
      <c r="AT773" s="243" t="s">
        <v>162</v>
      </c>
      <c r="AU773" s="243" t="s">
        <v>82</v>
      </c>
      <c r="AV773" s="11" t="s">
        <v>24</v>
      </c>
      <c r="AW773" s="11" t="s">
        <v>37</v>
      </c>
      <c r="AX773" s="11" t="s">
        <v>73</v>
      </c>
      <c r="AY773" s="243" t="s">
        <v>153</v>
      </c>
    </row>
    <row r="774" spans="2:51" s="12" customFormat="1" ht="13.5">
      <c r="B774" s="244"/>
      <c r="C774" s="245"/>
      <c r="D774" s="235" t="s">
        <v>162</v>
      </c>
      <c r="E774" s="246" t="s">
        <v>22</v>
      </c>
      <c r="F774" s="247" t="s">
        <v>2057</v>
      </c>
      <c r="G774" s="245"/>
      <c r="H774" s="248">
        <v>45.85</v>
      </c>
      <c r="I774" s="249"/>
      <c r="J774" s="245"/>
      <c r="K774" s="245"/>
      <c r="L774" s="250"/>
      <c r="M774" s="251"/>
      <c r="N774" s="252"/>
      <c r="O774" s="252"/>
      <c r="P774" s="252"/>
      <c r="Q774" s="252"/>
      <c r="R774" s="252"/>
      <c r="S774" s="252"/>
      <c r="T774" s="253"/>
      <c r="AT774" s="254" t="s">
        <v>162</v>
      </c>
      <c r="AU774" s="254" t="s">
        <v>82</v>
      </c>
      <c r="AV774" s="12" t="s">
        <v>82</v>
      </c>
      <c r="AW774" s="12" t="s">
        <v>37</v>
      </c>
      <c r="AX774" s="12" t="s">
        <v>73</v>
      </c>
      <c r="AY774" s="254" t="s">
        <v>153</v>
      </c>
    </row>
    <row r="775" spans="2:51" s="11" customFormat="1" ht="13.5">
      <c r="B775" s="233"/>
      <c r="C775" s="234"/>
      <c r="D775" s="235" t="s">
        <v>162</v>
      </c>
      <c r="E775" s="236" t="s">
        <v>22</v>
      </c>
      <c r="F775" s="237" t="s">
        <v>1971</v>
      </c>
      <c r="G775" s="234"/>
      <c r="H775" s="236" t="s">
        <v>22</v>
      </c>
      <c r="I775" s="238"/>
      <c r="J775" s="234"/>
      <c r="K775" s="234"/>
      <c r="L775" s="239"/>
      <c r="M775" s="240"/>
      <c r="N775" s="241"/>
      <c r="O775" s="241"/>
      <c r="P775" s="241"/>
      <c r="Q775" s="241"/>
      <c r="R775" s="241"/>
      <c r="S775" s="241"/>
      <c r="T775" s="242"/>
      <c r="AT775" s="243" t="s">
        <v>162</v>
      </c>
      <c r="AU775" s="243" t="s">
        <v>82</v>
      </c>
      <c r="AV775" s="11" t="s">
        <v>24</v>
      </c>
      <c r="AW775" s="11" t="s">
        <v>37</v>
      </c>
      <c r="AX775" s="11" t="s">
        <v>73</v>
      </c>
      <c r="AY775" s="243" t="s">
        <v>153</v>
      </c>
    </row>
    <row r="776" spans="2:51" s="12" customFormat="1" ht="13.5">
      <c r="B776" s="244"/>
      <c r="C776" s="245"/>
      <c r="D776" s="235" t="s">
        <v>162</v>
      </c>
      <c r="E776" s="246" t="s">
        <v>22</v>
      </c>
      <c r="F776" s="247" t="s">
        <v>2058</v>
      </c>
      <c r="G776" s="245"/>
      <c r="H776" s="248">
        <v>79.455</v>
      </c>
      <c r="I776" s="249"/>
      <c r="J776" s="245"/>
      <c r="K776" s="245"/>
      <c r="L776" s="250"/>
      <c r="M776" s="251"/>
      <c r="N776" s="252"/>
      <c r="O776" s="252"/>
      <c r="P776" s="252"/>
      <c r="Q776" s="252"/>
      <c r="R776" s="252"/>
      <c r="S776" s="252"/>
      <c r="T776" s="253"/>
      <c r="AT776" s="254" t="s">
        <v>162</v>
      </c>
      <c r="AU776" s="254" t="s">
        <v>82</v>
      </c>
      <c r="AV776" s="12" t="s">
        <v>82</v>
      </c>
      <c r="AW776" s="12" t="s">
        <v>37</v>
      </c>
      <c r="AX776" s="12" t="s">
        <v>73</v>
      </c>
      <c r="AY776" s="254" t="s">
        <v>153</v>
      </c>
    </row>
    <row r="777" spans="2:51" s="11" customFormat="1" ht="13.5">
      <c r="B777" s="233"/>
      <c r="C777" s="234"/>
      <c r="D777" s="235" t="s">
        <v>162</v>
      </c>
      <c r="E777" s="236" t="s">
        <v>22</v>
      </c>
      <c r="F777" s="237" t="s">
        <v>1973</v>
      </c>
      <c r="G777" s="234"/>
      <c r="H777" s="236" t="s">
        <v>22</v>
      </c>
      <c r="I777" s="238"/>
      <c r="J777" s="234"/>
      <c r="K777" s="234"/>
      <c r="L777" s="239"/>
      <c r="M777" s="240"/>
      <c r="N777" s="241"/>
      <c r="O777" s="241"/>
      <c r="P777" s="241"/>
      <c r="Q777" s="241"/>
      <c r="R777" s="241"/>
      <c r="S777" s="241"/>
      <c r="T777" s="242"/>
      <c r="AT777" s="243" t="s">
        <v>162</v>
      </c>
      <c r="AU777" s="243" t="s">
        <v>82</v>
      </c>
      <c r="AV777" s="11" t="s">
        <v>24</v>
      </c>
      <c r="AW777" s="11" t="s">
        <v>37</v>
      </c>
      <c r="AX777" s="11" t="s">
        <v>73</v>
      </c>
      <c r="AY777" s="243" t="s">
        <v>153</v>
      </c>
    </row>
    <row r="778" spans="2:51" s="12" customFormat="1" ht="13.5">
      <c r="B778" s="244"/>
      <c r="C778" s="245"/>
      <c r="D778" s="235" t="s">
        <v>162</v>
      </c>
      <c r="E778" s="246" t="s">
        <v>22</v>
      </c>
      <c r="F778" s="247" t="s">
        <v>1974</v>
      </c>
      <c r="G778" s="245"/>
      <c r="H778" s="248">
        <v>36.4</v>
      </c>
      <c r="I778" s="249"/>
      <c r="J778" s="245"/>
      <c r="K778" s="245"/>
      <c r="L778" s="250"/>
      <c r="M778" s="251"/>
      <c r="N778" s="252"/>
      <c r="O778" s="252"/>
      <c r="P778" s="252"/>
      <c r="Q778" s="252"/>
      <c r="R778" s="252"/>
      <c r="S778" s="252"/>
      <c r="T778" s="253"/>
      <c r="AT778" s="254" t="s">
        <v>162</v>
      </c>
      <c r="AU778" s="254" t="s">
        <v>82</v>
      </c>
      <c r="AV778" s="12" t="s">
        <v>82</v>
      </c>
      <c r="AW778" s="12" t="s">
        <v>37</v>
      </c>
      <c r="AX778" s="12" t="s">
        <v>73</v>
      </c>
      <c r="AY778" s="254" t="s">
        <v>153</v>
      </c>
    </row>
    <row r="779" spans="2:51" s="11" customFormat="1" ht="13.5">
      <c r="B779" s="233"/>
      <c r="C779" s="234"/>
      <c r="D779" s="235" t="s">
        <v>162</v>
      </c>
      <c r="E779" s="236" t="s">
        <v>22</v>
      </c>
      <c r="F779" s="237" t="s">
        <v>1199</v>
      </c>
      <c r="G779" s="234"/>
      <c r="H779" s="236" t="s">
        <v>22</v>
      </c>
      <c r="I779" s="238"/>
      <c r="J779" s="234"/>
      <c r="K779" s="234"/>
      <c r="L779" s="239"/>
      <c r="M779" s="240"/>
      <c r="N779" s="241"/>
      <c r="O779" s="241"/>
      <c r="P779" s="241"/>
      <c r="Q779" s="241"/>
      <c r="R779" s="241"/>
      <c r="S779" s="241"/>
      <c r="T779" s="242"/>
      <c r="AT779" s="243" t="s">
        <v>162</v>
      </c>
      <c r="AU779" s="243" t="s">
        <v>82</v>
      </c>
      <c r="AV779" s="11" t="s">
        <v>24</v>
      </c>
      <c r="AW779" s="11" t="s">
        <v>37</v>
      </c>
      <c r="AX779" s="11" t="s">
        <v>73</v>
      </c>
      <c r="AY779" s="243" t="s">
        <v>153</v>
      </c>
    </row>
    <row r="780" spans="2:51" s="11" customFormat="1" ht="13.5">
      <c r="B780" s="233"/>
      <c r="C780" s="234"/>
      <c r="D780" s="235" t="s">
        <v>162</v>
      </c>
      <c r="E780" s="236" t="s">
        <v>22</v>
      </c>
      <c r="F780" s="237" t="s">
        <v>1975</v>
      </c>
      <c r="G780" s="234"/>
      <c r="H780" s="236" t="s">
        <v>22</v>
      </c>
      <c r="I780" s="238"/>
      <c r="J780" s="234"/>
      <c r="K780" s="234"/>
      <c r="L780" s="239"/>
      <c r="M780" s="240"/>
      <c r="N780" s="241"/>
      <c r="O780" s="241"/>
      <c r="P780" s="241"/>
      <c r="Q780" s="241"/>
      <c r="R780" s="241"/>
      <c r="S780" s="241"/>
      <c r="T780" s="242"/>
      <c r="AT780" s="243" t="s">
        <v>162</v>
      </c>
      <c r="AU780" s="243" t="s">
        <v>82</v>
      </c>
      <c r="AV780" s="11" t="s">
        <v>24</v>
      </c>
      <c r="AW780" s="11" t="s">
        <v>37</v>
      </c>
      <c r="AX780" s="11" t="s">
        <v>73</v>
      </c>
      <c r="AY780" s="243" t="s">
        <v>153</v>
      </c>
    </row>
    <row r="781" spans="2:51" s="11" customFormat="1" ht="13.5">
      <c r="B781" s="233"/>
      <c r="C781" s="234"/>
      <c r="D781" s="235" t="s">
        <v>162</v>
      </c>
      <c r="E781" s="236" t="s">
        <v>22</v>
      </c>
      <c r="F781" s="237" t="s">
        <v>1976</v>
      </c>
      <c r="G781" s="234"/>
      <c r="H781" s="236" t="s">
        <v>22</v>
      </c>
      <c r="I781" s="238"/>
      <c r="J781" s="234"/>
      <c r="K781" s="234"/>
      <c r="L781" s="239"/>
      <c r="M781" s="240"/>
      <c r="N781" s="241"/>
      <c r="O781" s="241"/>
      <c r="P781" s="241"/>
      <c r="Q781" s="241"/>
      <c r="R781" s="241"/>
      <c r="S781" s="241"/>
      <c r="T781" s="242"/>
      <c r="AT781" s="243" t="s">
        <v>162</v>
      </c>
      <c r="AU781" s="243" t="s">
        <v>82</v>
      </c>
      <c r="AV781" s="11" t="s">
        <v>24</v>
      </c>
      <c r="AW781" s="11" t="s">
        <v>37</v>
      </c>
      <c r="AX781" s="11" t="s">
        <v>73</v>
      </c>
      <c r="AY781" s="243" t="s">
        <v>153</v>
      </c>
    </row>
    <row r="782" spans="2:51" s="12" customFormat="1" ht="13.5">
      <c r="B782" s="244"/>
      <c r="C782" s="245"/>
      <c r="D782" s="235" t="s">
        <v>162</v>
      </c>
      <c r="E782" s="246" t="s">
        <v>22</v>
      </c>
      <c r="F782" s="247" t="s">
        <v>2059</v>
      </c>
      <c r="G782" s="245"/>
      <c r="H782" s="248">
        <v>88.92</v>
      </c>
      <c r="I782" s="249"/>
      <c r="J782" s="245"/>
      <c r="K782" s="245"/>
      <c r="L782" s="250"/>
      <c r="M782" s="251"/>
      <c r="N782" s="252"/>
      <c r="O782" s="252"/>
      <c r="P782" s="252"/>
      <c r="Q782" s="252"/>
      <c r="R782" s="252"/>
      <c r="S782" s="252"/>
      <c r="T782" s="253"/>
      <c r="AT782" s="254" t="s">
        <v>162</v>
      </c>
      <c r="AU782" s="254" t="s">
        <v>82</v>
      </c>
      <c r="AV782" s="12" t="s">
        <v>82</v>
      </c>
      <c r="AW782" s="12" t="s">
        <v>37</v>
      </c>
      <c r="AX782" s="12" t="s">
        <v>73</v>
      </c>
      <c r="AY782" s="254" t="s">
        <v>153</v>
      </c>
    </row>
    <row r="783" spans="2:51" s="11" customFormat="1" ht="13.5">
      <c r="B783" s="233"/>
      <c r="C783" s="234"/>
      <c r="D783" s="235" t="s">
        <v>162</v>
      </c>
      <c r="E783" s="236" t="s">
        <v>22</v>
      </c>
      <c r="F783" s="237" t="s">
        <v>1959</v>
      </c>
      <c r="G783" s="234"/>
      <c r="H783" s="236" t="s">
        <v>22</v>
      </c>
      <c r="I783" s="238"/>
      <c r="J783" s="234"/>
      <c r="K783" s="234"/>
      <c r="L783" s="239"/>
      <c r="M783" s="240"/>
      <c r="N783" s="241"/>
      <c r="O783" s="241"/>
      <c r="P783" s="241"/>
      <c r="Q783" s="241"/>
      <c r="R783" s="241"/>
      <c r="S783" s="241"/>
      <c r="T783" s="242"/>
      <c r="AT783" s="243" t="s">
        <v>162</v>
      </c>
      <c r="AU783" s="243" t="s">
        <v>82</v>
      </c>
      <c r="AV783" s="11" t="s">
        <v>24</v>
      </c>
      <c r="AW783" s="11" t="s">
        <v>37</v>
      </c>
      <c r="AX783" s="11" t="s">
        <v>73</v>
      </c>
      <c r="AY783" s="243" t="s">
        <v>153</v>
      </c>
    </row>
    <row r="784" spans="2:51" s="12" customFormat="1" ht="13.5">
      <c r="B784" s="244"/>
      <c r="C784" s="245"/>
      <c r="D784" s="235" t="s">
        <v>162</v>
      </c>
      <c r="E784" s="246" t="s">
        <v>22</v>
      </c>
      <c r="F784" s="247" t="s">
        <v>2060</v>
      </c>
      <c r="G784" s="245"/>
      <c r="H784" s="248">
        <v>184.512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AT784" s="254" t="s">
        <v>162</v>
      </c>
      <c r="AU784" s="254" t="s">
        <v>82</v>
      </c>
      <c r="AV784" s="12" t="s">
        <v>82</v>
      </c>
      <c r="AW784" s="12" t="s">
        <v>37</v>
      </c>
      <c r="AX784" s="12" t="s">
        <v>73</v>
      </c>
      <c r="AY784" s="254" t="s">
        <v>153</v>
      </c>
    </row>
    <row r="785" spans="2:51" s="11" customFormat="1" ht="13.5">
      <c r="B785" s="233"/>
      <c r="C785" s="234"/>
      <c r="D785" s="235" t="s">
        <v>162</v>
      </c>
      <c r="E785" s="236" t="s">
        <v>22</v>
      </c>
      <c r="F785" s="237" t="s">
        <v>1979</v>
      </c>
      <c r="G785" s="234"/>
      <c r="H785" s="236" t="s">
        <v>22</v>
      </c>
      <c r="I785" s="238"/>
      <c r="J785" s="234"/>
      <c r="K785" s="234"/>
      <c r="L785" s="239"/>
      <c r="M785" s="240"/>
      <c r="N785" s="241"/>
      <c r="O785" s="241"/>
      <c r="P785" s="241"/>
      <c r="Q785" s="241"/>
      <c r="R785" s="241"/>
      <c r="S785" s="241"/>
      <c r="T785" s="242"/>
      <c r="AT785" s="243" t="s">
        <v>162</v>
      </c>
      <c r="AU785" s="243" t="s">
        <v>82</v>
      </c>
      <c r="AV785" s="11" t="s">
        <v>24</v>
      </c>
      <c r="AW785" s="11" t="s">
        <v>37</v>
      </c>
      <c r="AX785" s="11" t="s">
        <v>73</v>
      </c>
      <c r="AY785" s="243" t="s">
        <v>153</v>
      </c>
    </row>
    <row r="786" spans="2:51" s="12" customFormat="1" ht="13.5">
      <c r="B786" s="244"/>
      <c r="C786" s="245"/>
      <c r="D786" s="235" t="s">
        <v>162</v>
      </c>
      <c r="E786" s="246" t="s">
        <v>22</v>
      </c>
      <c r="F786" s="247" t="s">
        <v>1980</v>
      </c>
      <c r="G786" s="245"/>
      <c r="H786" s="248">
        <v>162.189</v>
      </c>
      <c r="I786" s="249"/>
      <c r="J786" s="245"/>
      <c r="K786" s="245"/>
      <c r="L786" s="250"/>
      <c r="M786" s="251"/>
      <c r="N786" s="252"/>
      <c r="O786" s="252"/>
      <c r="P786" s="252"/>
      <c r="Q786" s="252"/>
      <c r="R786" s="252"/>
      <c r="S786" s="252"/>
      <c r="T786" s="253"/>
      <c r="AT786" s="254" t="s">
        <v>162</v>
      </c>
      <c r="AU786" s="254" t="s">
        <v>82</v>
      </c>
      <c r="AV786" s="12" t="s">
        <v>82</v>
      </c>
      <c r="AW786" s="12" t="s">
        <v>37</v>
      </c>
      <c r="AX786" s="12" t="s">
        <v>73</v>
      </c>
      <c r="AY786" s="254" t="s">
        <v>153</v>
      </c>
    </row>
    <row r="787" spans="2:51" s="11" customFormat="1" ht="13.5">
      <c r="B787" s="233"/>
      <c r="C787" s="234"/>
      <c r="D787" s="235" t="s">
        <v>162</v>
      </c>
      <c r="E787" s="236" t="s">
        <v>22</v>
      </c>
      <c r="F787" s="237" t="s">
        <v>1981</v>
      </c>
      <c r="G787" s="234"/>
      <c r="H787" s="236" t="s">
        <v>22</v>
      </c>
      <c r="I787" s="238"/>
      <c r="J787" s="234"/>
      <c r="K787" s="234"/>
      <c r="L787" s="239"/>
      <c r="M787" s="240"/>
      <c r="N787" s="241"/>
      <c r="O787" s="241"/>
      <c r="P787" s="241"/>
      <c r="Q787" s="241"/>
      <c r="R787" s="241"/>
      <c r="S787" s="241"/>
      <c r="T787" s="242"/>
      <c r="AT787" s="243" t="s">
        <v>162</v>
      </c>
      <c r="AU787" s="243" t="s">
        <v>82</v>
      </c>
      <c r="AV787" s="11" t="s">
        <v>24</v>
      </c>
      <c r="AW787" s="11" t="s">
        <v>37</v>
      </c>
      <c r="AX787" s="11" t="s">
        <v>73</v>
      </c>
      <c r="AY787" s="243" t="s">
        <v>153</v>
      </c>
    </row>
    <row r="788" spans="2:51" s="12" customFormat="1" ht="13.5">
      <c r="B788" s="244"/>
      <c r="C788" s="245"/>
      <c r="D788" s="235" t="s">
        <v>162</v>
      </c>
      <c r="E788" s="246" t="s">
        <v>22</v>
      </c>
      <c r="F788" s="247" t="s">
        <v>1982</v>
      </c>
      <c r="G788" s="245"/>
      <c r="H788" s="248">
        <v>259.527</v>
      </c>
      <c r="I788" s="249"/>
      <c r="J788" s="245"/>
      <c r="K788" s="245"/>
      <c r="L788" s="250"/>
      <c r="M788" s="251"/>
      <c r="N788" s="252"/>
      <c r="O788" s="252"/>
      <c r="P788" s="252"/>
      <c r="Q788" s="252"/>
      <c r="R788" s="252"/>
      <c r="S788" s="252"/>
      <c r="T788" s="253"/>
      <c r="AT788" s="254" t="s">
        <v>162</v>
      </c>
      <c r="AU788" s="254" t="s">
        <v>82</v>
      </c>
      <c r="AV788" s="12" t="s">
        <v>82</v>
      </c>
      <c r="AW788" s="12" t="s">
        <v>37</v>
      </c>
      <c r="AX788" s="12" t="s">
        <v>73</v>
      </c>
      <c r="AY788" s="254" t="s">
        <v>153</v>
      </c>
    </row>
    <row r="789" spans="2:51" s="11" customFormat="1" ht="13.5">
      <c r="B789" s="233"/>
      <c r="C789" s="234"/>
      <c r="D789" s="235" t="s">
        <v>162</v>
      </c>
      <c r="E789" s="236" t="s">
        <v>22</v>
      </c>
      <c r="F789" s="237" t="s">
        <v>1983</v>
      </c>
      <c r="G789" s="234"/>
      <c r="H789" s="236" t="s">
        <v>22</v>
      </c>
      <c r="I789" s="238"/>
      <c r="J789" s="234"/>
      <c r="K789" s="234"/>
      <c r="L789" s="239"/>
      <c r="M789" s="240"/>
      <c r="N789" s="241"/>
      <c r="O789" s="241"/>
      <c r="P789" s="241"/>
      <c r="Q789" s="241"/>
      <c r="R789" s="241"/>
      <c r="S789" s="241"/>
      <c r="T789" s="242"/>
      <c r="AT789" s="243" t="s">
        <v>162</v>
      </c>
      <c r="AU789" s="243" t="s">
        <v>82</v>
      </c>
      <c r="AV789" s="11" t="s">
        <v>24</v>
      </c>
      <c r="AW789" s="11" t="s">
        <v>6</v>
      </c>
      <c r="AX789" s="11" t="s">
        <v>73</v>
      </c>
      <c r="AY789" s="243" t="s">
        <v>153</v>
      </c>
    </row>
    <row r="790" spans="2:51" s="12" customFormat="1" ht="13.5">
      <c r="B790" s="244"/>
      <c r="C790" s="245"/>
      <c r="D790" s="235" t="s">
        <v>162</v>
      </c>
      <c r="E790" s="246" t="s">
        <v>22</v>
      </c>
      <c r="F790" s="247" t="s">
        <v>1984</v>
      </c>
      <c r="G790" s="245"/>
      <c r="H790" s="248">
        <v>723.49</v>
      </c>
      <c r="I790" s="249"/>
      <c r="J790" s="245"/>
      <c r="K790" s="245"/>
      <c r="L790" s="250"/>
      <c r="M790" s="251"/>
      <c r="N790" s="252"/>
      <c r="O790" s="252"/>
      <c r="P790" s="252"/>
      <c r="Q790" s="252"/>
      <c r="R790" s="252"/>
      <c r="S790" s="252"/>
      <c r="T790" s="253"/>
      <c r="AT790" s="254" t="s">
        <v>162</v>
      </c>
      <c r="AU790" s="254" t="s">
        <v>82</v>
      </c>
      <c r="AV790" s="12" t="s">
        <v>82</v>
      </c>
      <c r="AW790" s="12" t="s">
        <v>37</v>
      </c>
      <c r="AX790" s="12" t="s">
        <v>73</v>
      </c>
      <c r="AY790" s="254" t="s">
        <v>153</v>
      </c>
    </row>
    <row r="791" spans="2:51" s="11" customFormat="1" ht="13.5">
      <c r="B791" s="233"/>
      <c r="C791" s="234"/>
      <c r="D791" s="235" t="s">
        <v>162</v>
      </c>
      <c r="E791" s="236" t="s">
        <v>22</v>
      </c>
      <c r="F791" s="237" t="s">
        <v>1985</v>
      </c>
      <c r="G791" s="234"/>
      <c r="H791" s="236" t="s">
        <v>22</v>
      </c>
      <c r="I791" s="238"/>
      <c r="J791" s="234"/>
      <c r="K791" s="234"/>
      <c r="L791" s="239"/>
      <c r="M791" s="240"/>
      <c r="N791" s="241"/>
      <c r="O791" s="241"/>
      <c r="P791" s="241"/>
      <c r="Q791" s="241"/>
      <c r="R791" s="241"/>
      <c r="S791" s="241"/>
      <c r="T791" s="242"/>
      <c r="AT791" s="243" t="s">
        <v>162</v>
      </c>
      <c r="AU791" s="243" t="s">
        <v>82</v>
      </c>
      <c r="AV791" s="11" t="s">
        <v>24</v>
      </c>
      <c r="AW791" s="11" t="s">
        <v>37</v>
      </c>
      <c r="AX791" s="11" t="s">
        <v>73</v>
      </c>
      <c r="AY791" s="243" t="s">
        <v>153</v>
      </c>
    </row>
    <row r="792" spans="2:51" s="12" customFormat="1" ht="13.5">
      <c r="B792" s="244"/>
      <c r="C792" s="245"/>
      <c r="D792" s="235" t="s">
        <v>162</v>
      </c>
      <c r="E792" s="246" t="s">
        <v>22</v>
      </c>
      <c r="F792" s="247" t="s">
        <v>1986</v>
      </c>
      <c r="G792" s="245"/>
      <c r="H792" s="248">
        <v>114.9</v>
      </c>
      <c r="I792" s="249"/>
      <c r="J792" s="245"/>
      <c r="K792" s="245"/>
      <c r="L792" s="250"/>
      <c r="M792" s="251"/>
      <c r="N792" s="252"/>
      <c r="O792" s="252"/>
      <c r="P792" s="252"/>
      <c r="Q792" s="252"/>
      <c r="R792" s="252"/>
      <c r="S792" s="252"/>
      <c r="T792" s="253"/>
      <c r="AT792" s="254" t="s">
        <v>162</v>
      </c>
      <c r="AU792" s="254" t="s">
        <v>82</v>
      </c>
      <c r="AV792" s="12" t="s">
        <v>82</v>
      </c>
      <c r="AW792" s="12" t="s">
        <v>37</v>
      </c>
      <c r="AX792" s="12" t="s">
        <v>73</v>
      </c>
      <c r="AY792" s="254" t="s">
        <v>153</v>
      </c>
    </row>
    <row r="793" spans="2:51" s="11" customFormat="1" ht="13.5">
      <c r="B793" s="233"/>
      <c r="C793" s="234"/>
      <c r="D793" s="235" t="s">
        <v>162</v>
      </c>
      <c r="E793" s="236" t="s">
        <v>22</v>
      </c>
      <c r="F793" s="237" t="s">
        <v>1987</v>
      </c>
      <c r="G793" s="234"/>
      <c r="H793" s="236" t="s">
        <v>22</v>
      </c>
      <c r="I793" s="238"/>
      <c r="J793" s="234"/>
      <c r="K793" s="234"/>
      <c r="L793" s="239"/>
      <c r="M793" s="240"/>
      <c r="N793" s="241"/>
      <c r="O793" s="241"/>
      <c r="P793" s="241"/>
      <c r="Q793" s="241"/>
      <c r="R793" s="241"/>
      <c r="S793" s="241"/>
      <c r="T793" s="242"/>
      <c r="AT793" s="243" t="s">
        <v>162</v>
      </c>
      <c r="AU793" s="243" t="s">
        <v>82</v>
      </c>
      <c r="AV793" s="11" t="s">
        <v>24</v>
      </c>
      <c r="AW793" s="11" t="s">
        <v>37</v>
      </c>
      <c r="AX793" s="11" t="s">
        <v>73</v>
      </c>
      <c r="AY793" s="243" t="s">
        <v>153</v>
      </c>
    </row>
    <row r="794" spans="2:51" s="12" customFormat="1" ht="13.5">
      <c r="B794" s="244"/>
      <c r="C794" s="245"/>
      <c r="D794" s="235" t="s">
        <v>162</v>
      </c>
      <c r="E794" s="246" t="s">
        <v>22</v>
      </c>
      <c r="F794" s="247" t="s">
        <v>2061</v>
      </c>
      <c r="G794" s="245"/>
      <c r="H794" s="248">
        <v>537.608</v>
      </c>
      <c r="I794" s="249"/>
      <c r="J794" s="245"/>
      <c r="K794" s="245"/>
      <c r="L794" s="250"/>
      <c r="M794" s="251"/>
      <c r="N794" s="252"/>
      <c r="O794" s="252"/>
      <c r="P794" s="252"/>
      <c r="Q794" s="252"/>
      <c r="R794" s="252"/>
      <c r="S794" s="252"/>
      <c r="T794" s="253"/>
      <c r="AT794" s="254" t="s">
        <v>162</v>
      </c>
      <c r="AU794" s="254" t="s">
        <v>82</v>
      </c>
      <c r="AV794" s="12" t="s">
        <v>82</v>
      </c>
      <c r="AW794" s="12" t="s">
        <v>37</v>
      </c>
      <c r="AX794" s="12" t="s">
        <v>73</v>
      </c>
      <c r="AY794" s="254" t="s">
        <v>153</v>
      </c>
    </row>
    <row r="795" spans="2:51" s="11" customFormat="1" ht="13.5">
      <c r="B795" s="233"/>
      <c r="C795" s="234"/>
      <c r="D795" s="235" t="s">
        <v>162</v>
      </c>
      <c r="E795" s="236" t="s">
        <v>22</v>
      </c>
      <c r="F795" s="237" t="s">
        <v>1989</v>
      </c>
      <c r="G795" s="234"/>
      <c r="H795" s="236" t="s">
        <v>22</v>
      </c>
      <c r="I795" s="238"/>
      <c r="J795" s="234"/>
      <c r="K795" s="234"/>
      <c r="L795" s="239"/>
      <c r="M795" s="240"/>
      <c r="N795" s="241"/>
      <c r="O795" s="241"/>
      <c r="P795" s="241"/>
      <c r="Q795" s="241"/>
      <c r="R795" s="241"/>
      <c r="S795" s="241"/>
      <c r="T795" s="242"/>
      <c r="AT795" s="243" t="s">
        <v>162</v>
      </c>
      <c r="AU795" s="243" t="s">
        <v>82</v>
      </c>
      <c r="AV795" s="11" t="s">
        <v>24</v>
      </c>
      <c r="AW795" s="11" t="s">
        <v>37</v>
      </c>
      <c r="AX795" s="11" t="s">
        <v>73</v>
      </c>
      <c r="AY795" s="243" t="s">
        <v>153</v>
      </c>
    </row>
    <row r="796" spans="2:51" s="12" customFormat="1" ht="13.5">
      <c r="B796" s="244"/>
      <c r="C796" s="245"/>
      <c r="D796" s="235" t="s">
        <v>162</v>
      </c>
      <c r="E796" s="246" t="s">
        <v>22</v>
      </c>
      <c r="F796" s="247" t="s">
        <v>2062</v>
      </c>
      <c r="G796" s="245"/>
      <c r="H796" s="248">
        <v>784.618</v>
      </c>
      <c r="I796" s="249"/>
      <c r="J796" s="245"/>
      <c r="K796" s="245"/>
      <c r="L796" s="250"/>
      <c r="M796" s="251"/>
      <c r="N796" s="252"/>
      <c r="O796" s="252"/>
      <c r="P796" s="252"/>
      <c r="Q796" s="252"/>
      <c r="R796" s="252"/>
      <c r="S796" s="252"/>
      <c r="T796" s="253"/>
      <c r="AT796" s="254" t="s">
        <v>162</v>
      </c>
      <c r="AU796" s="254" t="s">
        <v>82</v>
      </c>
      <c r="AV796" s="12" t="s">
        <v>82</v>
      </c>
      <c r="AW796" s="12" t="s">
        <v>37</v>
      </c>
      <c r="AX796" s="12" t="s">
        <v>73</v>
      </c>
      <c r="AY796" s="254" t="s">
        <v>153</v>
      </c>
    </row>
    <row r="797" spans="2:51" s="11" customFormat="1" ht="13.5">
      <c r="B797" s="233"/>
      <c r="C797" s="234"/>
      <c r="D797" s="235" t="s">
        <v>162</v>
      </c>
      <c r="E797" s="236" t="s">
        <v>22</v>
      </c>
      <c r="F797" s="237" t="s">
        <v>1991</v>
      </c>
      <c r="G797" s="234"/>
      <c r="H797" s="236" t="s">
        <v>22</v>
      </c>
      <c r="I797" s="238"/>
      <c r="J797" s="234"/>
      <c r="K797" s="234"/>
      <c r="L797" s="239"/>
      <c r="M797" s="240"/>
      <c r="N797" s="241"/>
      <c r="O797" s="241"/>
      <c r="P797" s="241"/>
      <c r="Q797" s="241"/>
      <c r="R797" s="241"/>
      <c r="S797" s="241"/>
      <c r="T797" s="242"/>
      <c r="AT797" s="243" t="s">
        <v>162</v>
      </c>
      <c r="AU797" s="243" t="s">
        <v>82</v>
      </c>
      <c r="AV797" s="11" t="s">
        <v>24</v>
      </c>
      <c r="AW797" s="11" t="s">
        <v>37</v>
      </c>
      <c r="AX797" s="11" t="s">
        <v>73</v>
      </c>
      <c r="AY797" s="243" t="s">
        <v>153</v>
      </c>
    </row>
    <row r="798" spans="2:51" s="12" customFormat="1" ht="13.5">
      <c r="B798" s="244"/>
      <c r="C798" s="245"/>
      <c r="D798" s="235" t="s">
        <v>162</v>
      </c>
      <c r="E798" s="246" t="s">
        <v>22</v>
      </c>
      <c r="F798" s="247" t="s">
        <v>1992</v>
      </c>
      <c r="G798" s="245"/>
      <c r="H798" s="248">
        <v>336.3</v>
      </c>
      <c r="I798" s="249"/>
      <c r="J798" s="245"/>
      <c r="K798" s="245"/>
      <c r="L798" s="250"/>
      <c r="M798" s="251"/>
      <c r="N798" s="252"/>
      <c r="O798" s="252"/>
      <c r="P798" s="252"/>
      <c r="Q798" s="252"/>
      <c r="R798" s="252"/>
      <c r="S798" s="252"/>
      <c r="T798" s="253"/>
      <c r="AT798" s="254" t="s">
        <v>162</v>
      </c>
      <c r="AU798" s="254" t="s">
        <v>82</v>
      </c>
      <c r="AV798" s="12" t="s">
        <v>82</v>
      </c>
      <c r="AW798" s="12" t="s">
        <v>37</v>
      </c>
      <c r="AX798" s="12" t="s">
        <v>73</v>
      </c>
      <c r="AY798" s="254" t="s">
        <v>153</v>
      </c>
    </row>
    <row r="799" spans="2:51" s="11" customFormat="1" ht="13.5">
      <c r="B799" s="233"/>
      <c r="C799" s="234"/>
      <c r="D799" s="235" t="s">
        <v>162</v>
      </c>
      <c r="E799" s="236" t="s">
        <v>22</v>
      </c>
      <c r="F799" s="237" t="s">
        <v>1269</v>
      </c>
      <c r="G799" s="234"/>
      <c r="H799" s="236" t="s">
        <v>22</v>
      </c>
      <c r="I799" s="238"/>
      <c r="J799" s="234"/>
      <c r="K799" s="234"/>
      <c r="L799" s="239"/>
      <c r="M799" s="240"/>
      <c r="N799" s="241"/>
      <c r="O799" s="241"/>
      <c r="P799" s="241"/>
      <c r="Q799" s="241"/>
      <c r="R799" s="241"/>
      <c r="S799" s="241"/>
      <c r="T799" s="242"/>
      <c r="AT799" s="243" t="s">
        <v>162</v>
      </c>
      <c r="AU799" s="243" t="s">
        <v>82</v>
      </c>
      <c r="AV799" s="11" t="s">
        <v>24</v>
      </c>
      <c r="AW799" s="11" t="s">
        <v>37</v>
      </c>
      <c r="AX799" s="11" t="s">
        <v>73</v>
      </c>
      <c r="AY799" s="243" t="s">
        <v>153</v>
      </c>
    </row>
    <row r="800" spans="2:51" s="12" customFormat="1" ht="13.5">
      <c r="B800" s="244"/>
      <c r="C800" s="245"/>
      <c r="D800" s="235" t="s">
        <v>162</v>
      </c>
      <c r="E800" s="246" t="s">
        <v>22</v>
      </c>
      <c r="F800" s="247" t="s">
        <v>1993</v>
      </c>
      <c r="G800" s="245"/>
      <c r="H800" s="248">
        <v>144.725</v>
      </c>
      <c r="I800" s="249"/>
      <c r="J800" s="245"/>
      <c r="K800" s="245"/>
      <c r="L800" s="250"/>
      <c r="M800" s="251"/>
      <c r="N800" s="252"/>
      <c r="O800" s="252"/>
      <c r="P800" s="252"/>
      <c r="Q800" s="252"/>
      <c r="R800" s="252"/>
      <c r="S800" s="252"/>
      <c r="T800" s="253"/>
      <c r="AT800" s="254" t="s">
        <v>162</v>
      </c>
      <c r="AU800" s="254" t="s">
        <v>82</v>
      </c>
      <c r="AV800" s="12" t="s">
        <v>82</v>
      </c>
      <c r="AW800" s="12" t="s">
        <v>37</v>
      </c>
      <c r="AX800" s="12" t="s">
        <v>73</v>
      </c>
      <c r="AY800" s="254" t="s">
        <v>153</v>
      </c>
    </row>
    <row r="801" spans="2:51" s="12" customFormat="1" ht="13.5">
      <c r="B801" s="244"/>
      <c r="C801" s="245"/>
      <c r="D801" s="235" t="s">
        <v>162</v>
      </c>
      <c r="E801" s="246" t="s">
        <v>22</v>
      </c>
      <c r="F801" s="247" t="s">
        <v>1994</v>
      </c>
      <c r="G801" s="245"/>
      <c r="H801" s="248">
        <v>30</v>
      </c>
      <c r="I801" s="249"/>
      <c r="J801" s="245"/>
      <c r="K801" s="245"/>
      <c r="L801" s="250"/>
      <c r="M801" s="251"/>
      <c r="N801" s="252"/>
      <c r="O801" s="252"/>
      <c r="P801" s="252"/>
      <c r="Q801" s="252"/>
      <c r="R801" s="252"/>
      <c r="S801" s="252"/>
      <c r="T801" s="253"/>
      <c r="AT801" s="254" t="s">
        <v>162</v>
      </c>
      <c r="AU801" s="254" t="s">
        <v>82</v>
      </c>
      <c r="AV801" s="12" t="s">
        <v>82</v>
      </c>
      <c r="AW801" s="12" t="s">
        <v>37</v>
      </c>
      <c r="AX801" s="12" t="s">
        <v>73</v>
      </c>
      <c r="AY801" s="254" t="s">
        <v>153</v>
      </c>
    </row>
    <row r="802" spans="2:51" s="11" customFormat="1" ht="13.5">
      <c r="B802" s="233"/>
      <c r="C802" s="234"/>
      <c r="D802" s="235" t="s">
        <v>162</v>
      </c>
      <c r="E802" s="236" t="s">
        <v>22</v>
      </c>
      <c r="F802" s="237" t="s">
        <v>1201</v>
      </c>
      <c r="G802" s="234"/>
      <c r="H802" s="236" t="s">
        <v>22</v>
      </c>
      <c r="I802" s="238"/>
      <c r="J802" s="234"/>
      <c r="K802" s="234"/>
      <c r="L802" s="239"/>
      <c r="M802" s="240"/>
      <c r="N802" s="241"/>
      <c r="O802" s="241"/>
      <c r="P802" s="241"/>
      <c r="Q802" s="241"/>
      <c r="R802" s="241"/>
      <c r="S802" s="241"/>
      <c r="T802" s="242"/>
      <c r="AT802" s="243" t="s">
        <v>162</v>
      </c>
      <c r="AU802" s="243" t="s">
        <v>82</v>
      </c>
      <c r="AV802" s="11" t="s">
        <v>24</v>
      </c>
      <c r="AW802" s="11" t="s">
        <v>37</v>
      </c>
      <c r="AX802" s="11" t="s">
        <v>73</v>
      </c>
      <c r="AY802" s="243" t="s">
        <v>153</v>
      </c>
    </row>
    <row r="803" spans="2:51" s="12" customFormat="1" ht="13.5">
      <c r="B803" s="244"/>
      <c r="C803" s="245"/>
      <c r="D803" s="235" t="s">
        <v>162</v>
      </c>
      <c r="E803" s="246" t="s">
        <v>22</v>
      </c>
      <c r="F803" s="247" t="s">
        <v>2063</v>
      </c>
      <c r="G803" s="245"/>
      <c r="H803" s="248">
        <v>253.933</v>
      </c>
      <c r="I803" s="249"/>
      <c r="J803" s="245"/>
      <c r="K803" s="245"/>
      <c r="L803" s="250"/>
      <c r="M803" s="251"/>
      <c r="N803" s="252"/>
      <c r="O803" s="252"/>
      <c r="P803" s="252"/>
      <c r="Q803" s="252"/>
      <c r="R803" s="252"/>
      <c r="S803" s="252"/>
      <c r="T803" s="253"/>
      <c r="AT803" s="254" t="s">
        <v>162</v>
      </c>
      <c r="AU803" s="254" t="s">
        <v>82</v>
      </c>
      <c r="AV803" s="12" t="s">
        <v>82</v>
      </c>
      <c r="AW803" s="12" t="s">
        <v>37</v>
      </c>
      <c r="AX803" s="12" t="s">
        <v>73</v>
      </c>
      <c r="AY803" s="254" t="s">
        <v>153</v>
      </c>
    </row>
    <row r="804" spans="2:51" s="11" customFormat="1" ht="13.5">
      <c r="B804" s="233"/>
      <c r="C804" s="234"/>
      <c r="D804" s="235" t="s">
        <v>162</v>
      </c>
      <c r="E804" s="236" t="s">
        <v>22</v>
      </c>
      <c r="F804" s="237" t="s">
        <v>1996</v>
      </c>
      <c r="G804" s="234"/>
      <c r="H804" s="236" t="s">
        <v>22</v>
      </c>
      <c r="I804" s="238"/>
      <c r="J804" s="234"/>
      <c r="K804" s="234"/>
      <c r="L804" s="239"/>
      <c r="M804" s="240"/>
      <c r="N804" s="241"/>
      <c r="O804" s="241"/>
      <c r="P804" s="241"/>
      <c r="Q804" s="241"/>
      <c r="R804" s="241"/>
      <c r="S804" s="241"/>
      <c r="T804" s="242"/>
      <c r="AT804" s="243" t="s">
        <v>162</v>
      </c>
      <c r="AU804" s="243" t="s">
        <v>82</v>
      </c>
      <c r="AV804" s="11" t="s">
        <v>24</v>
      </c>
      <c r="AW804" s="11" t="s">
        <v>37</v>
      </c>
      <c r="AX804" s="11" t="s">
        <v>73</v>
      </c>
      <c r="AY804" s="243" t="s">
        <v>153</v>
      </c>
    </row>
    <row r="805" spans="2:51" s="12" customFormat="1" ht="13.5">
      <c r="B805" s="244"/>
      <c r="C805" s="245"/>
      <c r="D805" s="235" t="s">
        <v>162</v>
      </c>
      <c r="E805" s="246" t="s">
        <v>22</v>
      </c>
      <c r="F805" s="247" t="s">
        <v>1962</v>
      </c>
      <c r="G805" s="245"/>
      <c r="H805" s="248">
        <v>22.5</v>
      </c>
      <c r="I805" s="249"/>
      <c r="J805" s="245"/>
      <c r="K805" s="245"/>
      <c r="L805" s="250"/>
      <c r="M805" s="251"/>
      <c r="N805" s="252"/>
      <c r="O805" s="252"/>
      <c r="P805" s="252"/>
      <c r="Q805" s="252"/>
      <c r="R805" s="252"/>
      <c r="S805" s="252"/>
      <c r="T805" s="253"/>
      <c r="AT805" s="254" t="s">
        <v>162</v>
      </c>
      <c r="AU805" s="254" t="s">
        <v>82</v>
      </c>
      <c r="AV805" s="12" t="s">
        <v>82</v>
      </c>
      <c r="AW805" s="12" t="s">
        <v>37</v>
      </c>
      <c r="AX805" s="12" t="s">
        <v>73</v>
      </c>
      <c r="AY805" s="254" t="s">
        <v>153</v>
      </c>
    </row>
    <row r="806" spans="2:51" s="11" customFormat="1" ht="13.5">
      <c r="B806" s="233"/>
      <c r="C806" s="234"/>
      <c r="D806" s="235" t="s">
        <v>162</v>
      </c>
      <c r="E806" s="236" t="s">
        <v>22</v>
      </c>
      <c r="F806" s="237" t="s">
        <v>1294</v>
      </c>
      <c r="G806" s="234"/>
      <c r="H806" s="236" t="s">
        <v>22</v>
      </c>
      <c r="I806" s="238"/>
      <c r="J806" s="234"/>
      <c r="K806" s="234"/>
      <c r="L806" s="239"/>
      <c r="M806" s="240"/>
      <c r="N806" s="241"/>
      <c r="O806" s="241"/>
      <c r="P806" s="241"/>
      <c r="Q806" s="241"/>
      <c r="R806" s="241"/>
      <c r="S806" s="241"/>
      <c r="T806" s="242"/>
      <c r="AT806" s="243" t="s">
        <v>162</v>
      </c>
      <c r="AU806" s="243" t="s">
        <v>82</v>
      </c>
      <c r="AV806" s="11" t="s">
        <v>24</v>
      </c>
      <c r="AW806" s="11" t="s">
        <v>37</v>
      </c>
      <c r="AX806" s="11" t="s">
        <v>73</v>
      </c>
      <c r="AY806" s="243" t="s">
        <v>153</v>
      </c>
    </row>
    <row r="807" spans="2:51" s="11" customFormat="1" ht="13.5">
      <c r="B807" s="233"/>
      <c r="C807" s="234"/>
      <c r="D807" s="235" t="s">
        <v>162</v>
      </c>
      <c r="E807" s="236" t="s">
        <v>22</v>
      </c>
      <c r="F807" s="237" t="s">
        <v>2002</v>
      </c>
      <c r="G807" s="234"/>
      <c r="H807" s="236" t="s">
        <v>22</v>
      </c>
      <c r="I807" s="238"/>
      <c r="J807" s="234"/>
      <c r="K807" s="234"/>
      <c r="L807" s="239"/>
      <c r="M807" s="240"/>
      <c r="N807" s="241"/>
      <c r="O807" s="241"/>
      <c r="P807" s="241"/>
      <c r="Q807" s="241"/>
      <c r="R807" s="241"/>
      <c r="S807" s="241"/>
      <c r="T807" s="242"/>
      <c r="AT807" s="243" t="s">
        <v>162</v>
      </c>
      <c r="AU807" s="243" t="s">
        <v>82</v>
      </c>
      <c r="AV807" s="11" t="s">
        <v>24</v>
      </c>
      <c r="AW807" s="11" t="s">
        <v>37</v>
      </c>
      <c r="AX807" s="11" t="s">
        <v>73</v>
      </c>
      <c r="AY807" s="243" t="s">
        <v>153</v>
      </c>
    </row>
    <row r="808" spans="2:51" s="12" customFormat="1" ht="13.5">
      <c r="B808" s="244"/>
      <c r="C808" s="245"/>
      <c r="D808" s="235" t="s">
        <v>162</v>
      </c>
      <c r="E808" s="246" t="s">
        <v>22</v>
      </c>
      <c r="F808" s="247" t="s">
        <v>2003</v>
      </c>
      <c r="G808" s="245"/>
      <c r="H808" s="248">
        <v>-54</v>
      </c>
      <c r="I808" s="249"/>
      <c r="J808" s="245"/>
      <c r="K808" s="245"/>
      <c r="L808" s="250"/>
      <c r="M808" s="251"/>
      <c r="N808" s="252"/>
      <c r="O808" s="252"/>
      <c r="P808" s="252"/>
      <c r="Q808" s="252"/>
      <c r="R808" s="252"/>
      <c r="S808" s="252"/>
      <c r="T808" s="253"/>
      <c r="AT808" s="254" t="s">
        <v>162</v>
      </c>
      <c r="AU808" s="254" t="s">
        <v>82</v>
      </c>
      <c r="AV808" s="12" t="s">
        <v>82</v>
      </c>
      <c r="AW808" s="12" t="s">
        <v>37</v>
      </c>
      <c r="AX808" s="12" t="s">
        <v>73</v>
      </c>
      <c r="AY808" s="254" t="s">
        <v>153</v>
      </c>
    </row>
    <row r="809" spans="2:51" s="11" customFormat="1" ht="13.5">
      <c r="B809" s="233"/>
      <c r="C809" s="234"/>
      <c r="D809" s="235" t="s">
        <v>162</v>
      </c>
      <c r="E809" s="236" t="s">
        <v>22</v>
      </c>
      <c r="F809" s="237" t="s">
        <v>2004</v>
      </c>
      <c r="G809" s="234"/>
      <c r="H809" s="236" t="s">
        <v>22</v>
      </c>
      <c r="I809" s="238"/>
      <c r="J809" s="234"/>
      <c r="K809" s="234"/>
      <c r="L809" s="239"/>
      <c r="M809" s="240"/>
      <c r="N809" s="241"/>
      <c r="O809" s="241"/>
      <c r="P809" s="241"/>
      <c r="Q809" s="241"/>
      <c r="R809" s="241"/>
      <c r="S809" s="241"/>
      <c r="T809" s="242"/>
      <c r="AT809" s="243" t="s">
        <v>162</v>
      </c>
      <c r="AU809" s="243" t="s">
        <v>82</v>
      </c>
      <c r="AV809" s="11" t="s">
        <v>24</v>
      </c>
      <c r="AW809" s="11" t="s">
        <v>37</v>
      </c>
      <c r="AX809" s="11" t="s">
        <v>73</v>
      </c>
      <c r="AY809" s="243" t="s">
        <v>153</v>
      </c>
    </row>
    <row r="810" spans="2:51" s="12" customFormat="1" ht="13.5">
      <c r="B810" s="244"/>
      <c r="C810" s="245"/>
      <c r="D810" s="235" t="s">
        <v>162</v>
      </c>
      <c r="E810" s="246" t="s">
        <v>22</v>
      </c>
      <c r="F810" s="247" t="s">
        <v>2005</v>
      </c>
      <c r="G810" s="245"/>
      <c r="H810" s="248">
        <v>-217.89</v>
      </c>
      <c r="I810" s="249"/>
      <c r="J810" s="245"/>
      <c r="K810" s="245"/>
      <c r="L810" s="250"/>
      <c r="M810" s="251"/>
      <c r="N810" s="252"/>
      <c r="O810" s="252"/>
      <c r="P810" s="252"/>
      <c r="Q810" s="252"/>
      <c r="R810" s="252"/>
      <c r="S810" s="252"/>
      <c r="T810" s="253"/>
      <c r="AT810" s="254" t="s">
        <v>162</v>
      </c>
      <c r="AU810" s="254" t="s">
        <v>82</v>
      </c>
      <c r="AV810" s="12" t="s">
        <v>82</v>
      </c>
      <c r="AW810" s="12" t="s">
        <v>37</v>
      </c>
      <c r="AX810" s="12" t="s">
        <v>73</v>
      </c>
      <c r="AY810" s="254" t="s">
        <v>153</v>
      </c>
    </row>
    <row r="811" spans="2:51" s="12" customFormat="1" ht="13.5">
      <c r="B811" s="244"/>
      <c r="C811" s="245"/>
      <c r="D811" s="235" t="s">
        <v>162</v>
      </c>
      <c r="E811" s="246" t="s">
        <v>22</v>
      </c>
      <c r="F811" s="247" t="s">
        <v>2006</v>
      </c>
      <c r="G811" s="245"/>
      <c r="H811" s="248">
        <v>-1036.8</v>
      </c>
      <c r="I811" s="249"/>
      <c r="J811" s="245"/>
      <c r="K811" s="245"/>
      <c r="L811" s="250"/>
      <c r="M811" s="251"/>
      <c r="N811" s="252"/>
      <c r="O811" s="252"/>
      <c r="P811" s="252"/>
      <c r="Q811" s="252"/>
      <c r="R811" s="252"/>
      <c r="S811" s="252"/>
      <c r="T811" s="253"/>
      <c r="AT811" s="254" t="s">
        <v>162</v>
      </c>
      <c r="AU811" s="254" t="s">
        <v>82</v>
      </c>
      <c r="AV811" s="12" t="s">
        <v>82</v>
      </c>
      <c r="AW811" s="12" t="s">
        <v>37</v>
      </c>
      <c r="AX811" s="12" t="s">
        <v>73</v>
      </c>
      <c r="AY811" s="254" t="s">
        <v>153</v>
      </c>
    </row>
    <row r="812" spans="2:51" s="12" customFormat="1" ht="13.5">
      <c r="B812" s="244"/>
      <c r="C812" s="245"/>
      <c r="D812" s="235" t="s">
        <v>162</v>
      </c>
      <c r="E812" s="246" t="s">
        <v>22</v>
      </c>
      <c r="F812" s="247" t="s">
        <v>2007</v>
      </c>
      <c r="G812" s="245"/>
      <c r="H812" s="248">
        <v>-587.34</v>
      </c>
      <c r="I812" s="249"/>
      <c r="J812" s="245"/>
      <c r="K812" s="245"/>
      <c r="L812" s="250"/>
      <c r="M812" s="251"/>
      <c r="N812" s="252"/>
      <c r="O812" s="252"/>
      <c r="P812" s="252"/>
      <c r="Q812" s="252"/>
      <c r="R812" s="252"/>
      <c r="S812" s="252"/>
      <c r="T812" s="253"/>
      <c r="AT812" s="254" t="s">
        <v>162</v>
      </c>
      <c r="AU812" s="254" t="s">
        <v>82</v>
      </c>
      <c r="AV812" s="12" t="s">
        <v>82</v>
      </c>
      <c r="AW812" s="12" t="s">
        <v>37</v>
      </c>
      <c r="AX812" s="12" t="s">
        <v>73</v>
      </c>
      <c r="AY812" s="254" t="s">
        <v>153</v>
      </c>
    </row>
    <row r="813" spans="2:51" s="12" customFormat="1" ht="13.5">
      <c r="B813" s="244"/>
      <c r="C813" s="245"/>
      <c r="D813" s="235" t="s">
        <v>162</v>
      </c>
      <c r="E813" s="246" t="s">
        <v>22</v>
      </c>
      <c r="F813" s="247" t="s">
        <v>2008</v>
      </c>
      <c r="G813" s="245"/>
      <c r="H813" s="248">
        <v>-419.85</v>
      </c>
      <c r="I813" s="249"/>
      <c r="J813" s="245"/>
      <c r="K813" s="245"/>
      <c r="L813" s="250"/>
      <c r="M813" s="251"/>
      <c r="N813" s="252"/>
      <c r="O813" s="252"/>
      <c r="P813" s="252"/>
      <c r="Q813" s="252"/>
      <c r="R813" s="252"/>
      <c r="S813" s="252"/>
      <c r="T813" s="253"/>
      <c r="AT813" s="254" t="s">
        <v>162</v>
      </c>
      <c r="AU813" s="254" t="s">
        <v>82</v>
      </c>
      <c r="AV813" s="12" t="s">
        <v>82</v>
      </c>
      <c r="AW813" s="12" t="s">
        <v>37</v>
      </c>
      <c r="AX813" s="12" t="s">
        <v>73</v>
      </c>
      <c r="AY813" s="254" t="s">
        <v>153</v>
      </c>
    </row>
    <row r="814" spans="2:51" s="12" customFormat="1" ht="13.5">
      <c r="B814" s="244"/>
      <c r="C814" s="245"/>
      <c r="D814" s="235" t="s">
        <v>162</v>
      </c>
      <c r="E814" s="246" t="s">
        <v>22</v>
      </c>
      <c r="F814" s="247" t="s">
        <v>2009</v>
      </c>
      <c r="G814" s="245"/>
      <c r="H814" s="248">
        <v>-18.83</v>
      </c>
      <c r="I814" s="249"/>
      <c r="J814" s="245"/>
      <c r="K814" s="245"/>
      <c r="L814" s="250"/>
      <c r="M814" s="251"/>
      <c r="N814" s="252"/>
      <c r="O814" s="252"/>
      <c r="P814" s="252"/>
      <c r="Q814" s="252"/>
      <c r="R814" s="252"/>
      <c r="S814" s="252"/>
      <c r="T814" s="253"/>
      <c r="AT814" s="254" t="s">
        <v>162</v>
      </c>
      <c r="AU814" s="254" t="s">
        <v>82</v>
      </c>
      <c r="AV814" s="12" t="s">
        <v>82</v>
      </c>
      <c r="AW814" s="12" t="s">
        <v>37</v>
      </c>
      <c r="AX814" s="12" t="s">
        <v>73</v>
      </c>
      <c r="AY814" s="254" t="s">
        <v>153</v>
      </c>
    </row>
    <row r="815" spans="2:51" s="11" customFormat="1" ht="13.5">
      <c r="B815" s="233"/>
      <c r="C815" s="234"/>
      <c r="D815" s="235" t="s">
        <v>162</v>
      </c>
      <c r="E815" s="236" t="s">
        <v>22</v>
      </c>
      <c r="F815" s="237" t="s">
        <v>1332</v>
      </c>
      <c r="G815" s="234"/>
      <c r="H815" s="236" t="s">
        <v>22</v>
      </c>
      <c r="I815" s="238"/>
      <c r="J815" s="234"/>
      <c r="K815" s="234"/>
      <c r="L815" s="239"/>
      <c r="M815" s="240"/>
      <c r="N815" s="241"/>
      <c r="O815" s="241"/>
      <c r="P815" s="241"/>
      <c r="Q815" s="241"/>
      <c r="R815" s="241"/>
      <c r="S815" s="241"/>
      <c r="T815" s="242"/>
      <c r="AT815" s="243" t="s">
        <v>162</v>
      </c>
      <c r="AU815" s="243" t="s">
        <v>82</v>
      </c>
      <c r="AV815" s="11" t="s">
        <v>24</v>
      </c>
      <c r="AW815" s="11" t="s">
        <v>37</v>
      </c>
      <c r="AX815" s="11" t="s">
        <v>73</v>
      </c>
      <c r="AY815" s="243" t="s">
        <v>153</v>
      </c>
    </row>
    <row r="816" spans="2:51" s="12" customFormat="1" ht="13.5">
      <c r="B816" s="244"/>
      <c r="C816" s="245"/>
      <c r="D816" s="235" t="s">
        <v>162</v>
      </c>
      <c r="E816" s="246" t="s">
        <v>22</v>
      </c>
      <c r="F816" s="247" t="s">
        <v>2010</v>
      </c>
      <c r="G816" s="245"/>
      <c r="H816" s="248">
        <v>179.82</v>
      </c>
      <c r="I816" s="249"/>
      <c r="J816" s="245"/>
      <c r="K816" s="245"/>
      <c r="L816" s="250"/>
      <c r="M816" s="251"/>
      <c r="N816" s="252"/>
      <c r="O816" s="252"/>
      <c r="P816" s="252"/>
      <c r="Q816" s="252"/>
      <c r="R816" s="252"/>
      <c r="S816" s="252"/>
      <c r="T816" s="253"/>
      <c r="AT816" s="254" t="s">
        <v>162</v>
      </c>
      <c r="AU816" s="254" t="s">
        <v>82</v>
      </c>
      <c r="AV816" s="12" t="s">
        <v>82</v>
      </c>
      <c r="AW816" s="12" t="s">
        <v>37</v>
      </c>
      <c r="AX816" s="12" t="s">
        <v>73</v>
      </c>
      <c r="AY816" s="254" t="s">
        <v>153</v>
      </c>
    </row>
    <row r="817" spans="2:51" s="12" customFormat="1" ht="13.5">
      <c r="B817" s="244"/>
      <c r="C817" s="245"/>
      <c r="D817" s="235" t="s">
        <v>162</v>
      </c>
      <c r="E817" s="246" t="s">
        <v>22</v>
      </c>
      <c r="F817" s="247" t="s">
        <v>2011</v>
      </c>
      <c r="G817" s="245"/>
      <c r="H817" s="248">
        <v>183.03</v>
      </c>
      <c r="I817" s="249"/>
      <c r="J817" s="245"/>
      <c r="K817" s="245"/>
      <c r="L817" s="250"/>
      <c r="M817" s="251"/>
      <c r="N817" s="252"/>
      <c r="O817" s="252"/>
      <c r="P817" s="252"/>
      <c r="Q817" s="252"/>
      <c r="R817" s="252"/>
      <c r="S817" s="252"/>
      <c r="T817" s="253"/>
      <c r="AT817" s="254" t="s">
        <v>162</v>
      </c>
      <c r="AU817" s="254" t="s">
        <v>82</v>
      </c>
      <c r="AV817" s="12" t="s">
        <v>82</v>
      </c>
      <c r="AW817" s="12" t="s">
        <v>37</v>
      </c>
      <c r="AX817" s="12" t="s">
        <v>73</v>
      </c>
      <c r="AY817" s="254" t="s">
        <v>153</v>
      </c>
    </row>
    <row r="818" spans="2:51" s="12" customFormat="1" ht="13.5">
      <c r="B818" s="244"/>
      <c r="C818" s="245"/>
      <c r="D818" s="235" t="s">
        <v>162</v>
      </c>
      <c r="E818" s="246" t="s">
        <v>22</v>
      </c>
      <c r="F818" s="247" t="s">
        <v>2012</v>
      </c>
      <c r="G818" s="245"/>
      <c r="H818" s="248">
        <v>11.13</v>
      </c>
      <c r="I818" s="249"/>
      <c r="J818" s="245"/>
      <c r="K818" s="245"/>
      <c r="L818" s="250"/>
      <c r="M818" s="251"/>
      <c r="N818" s="252"/>
      <c r="O818" s="252"/>
      <c r="P818" s="252"/>
      <c r="Q818" s="252"/>
      <c r="R818" s="252"/>
      <c r="S818" s="252"/>
      <c r="T818" s="253"/>
      <c r="AT818" s="254" t="s">
        <v>162</v>
      </c>
      <c r="AU818" s="254" t="s">
        <v>82</v>
      </c>
      <c r="AV818" s="12" t="s">
        <v>82</v>
      </c>
      <c r="AW818" s="12" t="s">
        <v>37</v>
      </c>
      <c r="AX818" s="12" t="s">
        <v>73</v>
      </c>
      <c r="AY818" s="254" t="s">
        <v>153</v>
      </c>
    </row>
    <row r="819" spans="2:51" s="11" customFormat="1" ht="13.5">
      <c r="B819" s="233"/>
      <c r="C819" s="234"/>
      <c r="D819" s="235" t="s">
        <v>162</v>
      </c>
      <c r="E819" s="236" t="s">
        <v>22</v>
      </c>
      <c r="F819" s="237" t="s">
        <v>480</v>
      </c>
      <c r="G819" s="234"/>
      <c r="H819" s="236" t="s">
        <v>22</v>
      </c>
      <c r="I819" s="238"/>
      <c r="J819" s="234"/>
      <c r="K819" s="234"/>
      <c r="L819" s="239"/>
      <c r="M819" s="240"/>
      <c r="N819" s="241"/>
      <c r="O819" s="241"/>
      <c r="P819" s="241"/>
      <c r="Q819" s="241"/>
      <c r="R819" s="241"/>
      <c r="S819" s="241"/>
      <c r="T819" s="242"/>
      <c r="AT819" s="243" t="s">
        <v>162</v>
      </c>
      <c r="AU819" s="243" t="s">
        <v>82</v>
      </c>
      <c r="AV819" s="11" t="s">
        <v>24</v>
      </c>
      <c r="AW819" s="11" t="s">
        <v>37</v>
      </c>
      <c r="AX819" s="11" t="s">
        <v>73</v>
      </c>
      <c r="AY819" s="243" t="s">
        <v>153</v>
      </c>
    </row>
    <row r="820" spans="2:51" s="12" customFormat="1" ht="13.5">
      <c r="B820" s="244"/>
      <c r="C820" s="245"/>
      <c r="D820" s="235" t="s">
        <v>162</v>
      </c>
      <c r="E820" s="246" t="s">
        <v>22</v>
      </c>
      <c r="F820" s="247" t="s">
        <v>2013</v>
      </c>
      <c r="G820" s="245"/>
      <c r="H820" s="248">
        <v>124.92</v>
      </c>
      <c r="I820" s="249"/>
      <c r="J820" s="245"/>
      <c r="K820" s="245"/>
      <c r="L820" s="250"/>
      <c r="M820" s="251"/>
      <c r="N820" s="252"/>
      <c r="O820" s="252"/>
      <c r="P820" s="252"/>
      <c r="Q820" s="252"/>
      <c r="R820" s="252"/>
      <c r="S820" s="252"/>
      <c r="T820" s="253"/>
      <c r="AT820" s="254" t="s">
        <v>162</v>
      </c>
      <c r="AU820" s="254" t="s">
        <v>82</v>
      </c>
      <c r="AV820" s="12" t="s">
        <v>82</v>
      </c>
      <c r="AW820" s="12" t="s">
        <v>37</v>
      </c>
      <c r="AX820" s="12" t="s">
        <v>73</v>
      </c>
      <c r="AY820" s="254" t="s">
        <v>153</v>
      </c>
    </row>
    <row r="821" spans="2:51" s="12" customFormat="1" ht="13.5">
      <c r="B821" s="244"/>
      <c r="C821" s="245"/>
      <c r="D821" s="235" t="s">
        <v>162</v>
      </c>
      <c r="E821" s="246" t="s">
        <v>22</v>
      </c>
      <c r="F821" s="247" t="s">
        <v>2014</v>
      </c>
      <c r="G821" s="245"/>
      <c r="H821" s="248">
        <v>8.048</v>
      </c>
      <c r="I821" s="249"/>
      <c r="J821" s="245"/>
      <c r="K821" s="245"/>
      <c r="L821" s="250"/>
      <c r="M821" s="251"/>
      <c r="N821" s="252"/>
      <c r="O821" s="252"/>
      <c r="P821" s="252"/>
      <c r="Q821" s="252"/>
      <c r="R821" s="252"/>
      <c r="S821" s="252"/>
      <c r="T821" s="253"/>
      <c r="AT821" s="254" t="s">
        <v>162</v>
      </c>
      <c r="AU821" s="254" t="s">
        <v>82</v>
      </c>
      <c r="AV821" s="12" t="s">
        <v>82</v>
      </c>
      <c r="AW821" s="12" t="s">
        <v>37</v>
      </c>
      <c r="AX821" s="12" t="s">
        <v>73</v>
      </c>
      <c r="AY821" s="254" t="s">
        <v>153</v>
      </c>
    </row>
    <row r="822" spans="2:51" s="12" customFormat="1" ht="13.5">
      <c r="B822" s="244"/>
      <c r="C822" s="245"/>
      <c r="D822" s="235" t="s">
        <v>162</v>
      </c>
      <c r="E822" s="246" t="s">
        <v>22</v>
      </c>
      <c r="F822" s="247" t="s">
        <v>2064</v>
      </c>
      <c r="G822" s="245"/>
      <c r="H822" s="248">
        <v>-0.004</v>
      </c>
      <c r="I822" s="249"/>
      <c r="J822" s="245"/>
      <c r="K822" s="245"/>
      <c r="L822" s="250"/>
      <c r="M822" s="251"/>
      <c r="N822" s="252"/>
      <c r="O822" s="252"/>
      <c r="P822" s="252"/>
      <c r="Q822" s="252"/>
      <c r="R822" s="252"/>
      <c r="S822" s="252"/>
      <c r="T822" s="253"/>
      <c r="AT822" s="254" t="s">
        <v>162</v>
      </c>
      <c r="AU822" s="254" t="s">
        <v>82</v>
      </c>
      <c r="AV822" s="12" t="s">
        <v>82</v>
      </c>
      <c r="AW822" s="12" t="s">
        <v>37</v>
      </c>
      <c r="AX822" s="12" t="s">
        <v>73</v>
      </c>
      <c r="AY822" s="254" t="s">
        <v>153</v>
      </c>
    </row>
    <row r="823" spans="2:51" s="13" customFormat="1" ht="13.5">
      <c r="B823" s="255"/>
      <c r="C823" s="256"/>
      <c r="D823" s="235" t="s">
        <v>162</v>
      </c>
      <c r="E823" s="257" t="s">
        <v>22</v>
      </c>
      <c r="F823" s="258" t="s">
        <v>172</v>
      </c>
      <c r="G823" s="256"/>
      <c r="H823" s="259">
        <v>5600.2</v>
      </c>
      <c r="I823" s="260"/>
      <c r="J823" s="256"/>
      <c r="K823" s="256"/>
      <c r="L823" s="261"/>
      <c r="M823" s="262"/>
      <c r="N823" s="263"/>
      <c r="O823" s="263"/>
      <c r="P823" s="263"/>
      <c r="Q823" s="263"/>
      <c r="R823" s="263"/>
      <c r="S823" s="263"/>
      <c r="T823" s="264"/>
      <c r="AT823" s="265" t="s">
        <v>162</v>
      </c>
      <c r="AU823" s="265" t="s">
        <v>82</v>
      </c>
      <c r="AV823" s="13" t="s">
        <v>160</v>
      </c>
      <c r="AW823" s="13" t="s">
        <v>37</v>
      </c>
      <c r="AX823" s="13" t="s">
        <v>24</v>
      </c>
      <c r="AY823" s="265" t="s">
        <v>153</v>
      </c>
    </row>
    <row r="824" spans="2:63" s="10" customFormat="1" ht="29.85" customHeight="1">
      <c r="B824" s="205"/>
      <c r="C824" s="206"/>
      <c r="D824" s="207" t="s">
        <v>72</v>
      </c>
      <c r="E824" s="219" t="s">
        <v>510</v>
      </c>
      <c r="F824" s="219" t="s">
        <v>539</v>
      </c>
      <c r="G824" s="206"/>
      <c r="H824" s="206"/>
      <c r="I824" s="209"/>
      <c r="J824" s="220">
        <f>BK824</f>
        <v>0</v>
      </c>
      <c r="K824" s="206"/>
      <c r="L824" s="211"/>
      <c r="M824" s="212"/>
      <c r="N824" s="213"/>
      <c r="O824" s="213"/>
      <c r="P824" s="214">
        <f>SUM(P825:P835)</f>
        <v>0</v>
      </c>
      <c r="Q824" s="213"/>
      <c r="R824" s="214">
        <f>SUM(R825:R835)</f>
        <v>1.2230159999999999</v>
      </c>
      <c r="S824" s="213"/>
      <c r="T824" s="215">
        <f>SUM(T825:T835)</f>
        <v>0</v>
      </c>
      <c r="AR824" s="216" t="s">
        <v>24</v>
      </c>
      <c r="AT824" s="217" t="s">
        <v>72</v>
      </c>
      <c r="AU824" s="217" t="s">
        <v>24</v>
      </c>
      <c r="AY824" s="216" t="s">
        <v>153</v>
      </c>
      <c r="BK824" s="218">
        <f>SUM(BK825:BK835)</f>
        <v>0</v>
      </c>
    </row>
    <row r="825" spans="2:65" s="1" customFormat="1" ht="16.5" customHeight="1">
      <c r="B825" s="46"/>
      <c r="C825" s="221" t="s">
        <v>592</v>
      </c>
      <c r="D825" s="221" t="s">
        <v>155</v>
      </c>
      <c r="E825" s="222" t="s">
        <v>541</v>
      </c>
      <c r="F825" s="223" t="s">
        <v>2078</v>
      </c>
      <c r="G825" s="224" t="s">
        <v>187</v>
      </c>
      <c r="H825" s="225">
        <v>0.9</v>
      </c>
      <c r="I825" s="226"/>
      <c r="J825" s="227">
        <f>ROUND(I825*H825,2)</f>
        <v>0</v>
      </c>
      <c r="K825" s="223" t="s">
        <v>22</v>
      </c>
      <c r="L825" s="72"/>
      <c r="M825" s="228" t="s">
        <v>22</v>
      </c>
      <c r="N825" s="229" t="s">
        <v>44</v>
      </c>
      <c r="O825" s="47"/>
      <c r="P825" s="230">
        <f>O825*H825</f>
        <v>0</v>
      </c>
      <c r="Q825" s="230">
        <v>0</v>
      </c>
      <c r="R825" s="230">
        <f>Q825*H825</f>
        <v>0</v>
      </c>
      <c r="S825" s="230">
        <v>0</v>
      </c>
      <c r="T825" s="231">
        <f>S825*H825</f>
        <v>0</v>
      </c>
      <c r="AR825" s="24" t="s">
        <v>160</v>
      </c>
      <c r="AT825" s="24" t="s">
        <v>155</v>
      </c>
      <c r="AU825" s="24" t="s">
        <v>82</v>
      </c>
      <c r="AY825" s="24" t="s">
        <v>153</v>
      </c>
      <c r="BE825" s="232">
        <f>IF(N825="základní",J825,0)</f>
        <v>0</v>
      </c>
      <c r="BF825" s="232">
        <f>IF(N825="snížená",J825,0)</f>
        <v>0</v>
      </c>
      <c r="BG825" s="232">
        <f>IF(N825="zákl. přenesená",J825,0)</f>
        <v>0</v>
      </c>
      <c r="BH825" s="232">
        <f>IF(N825="sníž. přenesená",J825,0)</f>
        <v>0</v>
      </c>
      <c r="BI825" s="232">
        <f>IF(N825="nulová",J825,0)</f>
        <v>0</v>
      </c>
      <c r="BJ825" s="24" t="s">
        <v>24</v>
      </c>
      <c r="BK825" s="232">
        <f>ROUND(I825*H825,2)</f>
        <v>0</v>
      </c>
      <c r="BL825" s="24" t="s">
        <v>160</v>
      </c>
      <c r="BM825" s="24" t="s">
        <v>2079</v>
      </c>
    </row>
    <row r="826" spans="2:51" s="11" customFormat="1" ht="13.5">
      <c r="B826" s="233"/>
      <c r="C826" s="234"/>
      <c r="D826" s="235" t="s">
        <v>162</v>
      </c>
      <c r="E826" s="236" t="s">
        <v>22</v>
      </c>
      <c r="F826" s="237" t="s">
        <v>2080</v>
      </c>
      <c r="G826" s="234"/>
      <c r="H826" s="236" t="s">
        <v>22</v>
      </c>
      <c r="I826" s="238"/>
      <c r="J826" s="234"/>
      <c r="K826" s="234"/>
      <c r="L826" s="239"/>
      <c r="M826" s="240"/>
      <c r="N826" s="241"/>
      <c r="O826" s="241"/>
      <c r="P826" s="241"/>
      <c r="Q826" s="241"/>
      <c r="R826" s="241"/>
      <c r="S826" s="241"/>
      <c r="T826" s="242"/>
      <c r="AT826" s="243" t="s">
        <v>162</v>
      </c>
      <c r="AU826" s="243" t="s">
        <v>82</v>
      </c>
      <c r="AV826" s="11" t="s">
        <v>24</v>
      </c>
      <c r="AW826" s="11" t="s">
        <v>37</v>
      </c>
      <c r="AX826" s="11" t="s">
        <v>73</v>
      </c>
      <c r="AY826" s="243" t="s">
        <v>153</v>
      </c>
    </row>
    <row r="827" spans="2:51" s="12" customFormat="1" ht="13.5">
      <c r="B827" s="244"/>
      <c r="C827" s="245"/>
      <c r="D827" s="235" t="s">
        <v>162</v>
      </c>
      <c r="E827" s="246" t="s">
        <v>22</v>
      </c>
      <c r="F827" s="247" t="s">
        <v>2081</v>
      </c>
      <c r="G827" s="245"/>
      <c r="H827" s="248">
        <v>0.9</v>
      </c>
      <c r="I827" s="249"/>
      <c r="J827" s="245"/>
      <c r="K827" s="245"/>
      <c r="L827" s="250"/>
      <c r="M827" s="251"/>
      <c r="N827" s="252"/>
      <c r="O827" s="252"/>
      <c r="P827" s="252"/>
      <c r="Q827" s="252"/>
      <c r="R827" s="252"/>
      <c r="S827" s="252"/>
      <c r="T827" s="253"/>
      <c r="AT827" s="254" t="s">
        <v>162</v>
      </c>
      <c r="AU827" s="254" t="s">
        <v>82</v>
      </c>
      <c r="AV827" s="12" t="s">
        <v>82</v>
      </c>
      <c r="AW827" s="12" t="s">
        <v>37</v>
      </c>
      <c r="AX827" s="12" t="s">
        <v>24</v>
      </c>
      <c r="AY827" s="254" t="s">
        <v>153</v>
      </c>
    </row>
    <row r="828" spans="2:65" s="1" customFormat="1" ht="16.5" customHeight="1">
      <c r="B828" s="46"/>
      <c r="C828" s="221" t="s">
        <v>597</v>
      </c>
      <c r="D828" s="221" t="s">
        <v>155</v>
      </c>
      <c r="E828" s="222" t="s">
        <v>2082</v>
      </c>
      <c r="F828" s="223" t="s">
        <v>2083</v>
      </c>
      <c r="G828" s="224" t="s">
        <v>158</v>
      </c>
      <c r="H828" s="225">
        <v>13.1</v>
      </c>
      <c r="I828" s="226"/>
      <c r="J828" s="227">
        <f>ROUND(I828*H828,2)</f>
        <v>0</v>
      </c>
      <c r="K828" s="223" t="s">
        <v>159</v>
      </c>
      <c r="L828" s="72"/>
      <c r="M828" s="228" t="s">
        <v>22</v>
      </c>
      <c r="N828" s="229" t="s">
        <v>44</v>
      </c>
      <c r="O828" s="47"/>
      <c r="P828" s="230">
        <f>O828*H828</f>
        <v>0</v>
      </c>
      <c r="Q828" s="230">
        <v>0.09336</v>
      </c>
      <c r="R828" s="230">
        <f>Q828*H828</f>
        <v>1.2230159999999999</v>
      </c>
      <c r="S828" s="230">
        <v>0</v>
      </c>
      <c r="T828" s="231">
        <f>S828*H828</f>
        <v>0</v>
      </c>
      <c r="AR828" s="24" t="s">
        <v>160</v>
      </c>
      <c r="AT828" s="24" t="s">
        <v>155</v>
      </c>
      <c r="AU828" s="24" t="s">
        <v>82</v>
      </c>
      <c r="AY828" s="24" t="s">
        <v>153</v>
      </c>
      <c r="BE828" s="232">
        <f>IF(N828="základní",J828,0)</f>
        <v>0</v>
      </c>
      <c r="BF828" s="232">
        <f>IF(N828="snížená",J828,0)</f>
        <v>0</v>
      </c>
      <c r="BG828" s="232">
        <f>IF(N828="zákl. přenesená",J828,0)</f>
        <v>0</v>
      </c>
      <c r="BH828" s="232">
        <f>IF(N828="sníž. přenesená",J828,0)</f>
        <v>0</v>
      </c>
      <c r="BI828" s="232">
        <f>IF(N828="nulová",J828,0)</f>
        <v>0</v>
      </c>
      <c r="BJ828" s="24" t="s">
        <v>24</v>
      </c>
      <c r="BK828" s="232">
        <f>ROUND(I828*H828,2)</f>
        <v>0</v>
      </c>
      <c r="BL828" s="24" t="s">
        <v>160</v>
      </c>
      <c r="BM828" s="24" t="s">
        <v>2084</v>
      </c>
    </row>
    <row r="829" spans="2:51" s="11" customFormat="1" ht="13.5">
      <c r="B829" s="233"/>
      <c r="C829" s="234"/>
      <c r="D829" s="235" t="s">
        <v>162</v>
      </c>
      <c r="E829" s="236" t="s">
        <v>22</v>
      </c>
      <c r="F829" s="237" t="s">
        <v>2085</v>
      </c>
      <c r="G829" s="234"/>
      <c r="H829" s="236" t="s">
        <v>22</v>
      </c>
      <c r="I829" s="238"/>
      <c r="J829" s="234"/>
      <c r="K829" s="234"/>
      <c r="L829" s="239"/>
      <c r="M829" s="240"/>
      <c r="N829" s="241"/>
      <c r="O829" s="241"/>
      <c r="P829" s="241"/>
      <c r="Q829" s="241"/>
      <c r="R829" s="241"/>
      <c r="S829" s="241"/>
      <c r="T829" s="242"/>
      <c r="AT829" s="243" t="s">
        <v>162</v>
      </c>
      <c r="AU829" s="243" t="s">
        <v>82</v>
      </c>
      <c r="AV829" s="11" t="s">
        <v>24</v>
      </c>
      <c r="AW829" s="11" t="s">
        <v>37</v>
      </c>
      <c r="AX829" s="11" t="s">
        <v>73</v>
      </c>
      <c r="AY829" s="243" t="s">
        <v>153</v>
      </c>
    </row>
    <row r="830" spans="2:51" s="11" customFormat="1" ht="13.5">
      <c r="B830" s="233"/>
      <c r="C830" s="234"/>
      <c r="D830" s="235" t="s">
        <v>162</v>
      </c>
      <c r="E830" s="236" t="s">
        <v>22</v>
      </c>
      <c r="F830" s="237" t="s">
        <v>2086</v>
      </c>
      <c r="G830" s="234"/>
      <c r="H830" s="236" t="s">
        <v>22</v>
      </c>
      <c r="I830" s="238"/>
      <c r="J830" s="234"/>
      <c r="K830" s="234"/>
      <c r="L830" s="239"/>
      <c r="M830" s="240"/>
      <c r="N830" s="241"/>
      <c r="O830" s="241"/>
      <c r="P830" s="241"/>
      <c r="Q830" s="241"/>
      <c r="R830" s="241"/>
      <c r="S830" s="241"/>
      <c r="T830" s="242"/>
      <c r="AT830" s="243" t="s">
        <v>162</v>
      </c>
      <c r="AU830" s="243" t="s">
        <v>82</v>
      </c>
      <c r="AV830" s="11" t="s">
        <v>24</v>
      </c>
      <c r="AW830" s="11" t="s">
        <v>37</v>
      </c>
      <c r="AX830" s="11" t="s">
        <v>73</v>
      </c>
      <c r="AY830" s="243" t="s">
        <v>153</v>
      </c>
    </row>
    <row r="831" spans="2:51" s="11" customFormat="1" ht="13.5">
      <c r="B831" s="233"/>
      <c r="C831" s="234"/>
      <c r="D831" s="235" t="s">
        <v>162</v>
      </c>
      <c r="E831" s="236" t="s">
        <v>22</v>
      </c>
      <c r="F831" s="237" t="s">
        <v>2087</v>
      </c>
      <c r="G831" s="234"/>
      <c r="H831" s="236" t="s">
        <v>22</v>
      </c>
      <c r="I831" s="238"/>
      <c r="J831" s="234"/>
      <c r="K831" s="234"/>
      <c r="L831" s="239"/>
      <c r="M831" s="240"/>
      <c r="N831" s="241"/>
      <c r="O831" s="241"/>
      <c r="P831" s="241"/>
      <c r="Q831" s="241"/>
      <c r="R831" s="241"/>
      <c r="S831" s="241"/>
      <c r="T831" s="242"/>
      <c r="AT831" s="243" t="s">
        <v>162</v>
      </c>
      <c r="AU831" s="243" t="s">
        <v>82</v>
      </c>
      <c r="AV831" s="11" t="s">
        <v>24</v>
      </c>
      <c r="AW831" s="11" t="s">
        <v>37</v>
      </c>
      <c r="AX831" s="11" t="s">
        <v>73</v>
      </c>
      <c r="AY831" s="243" t="s">
        <v>153</v>
      </c>
    </row>
    <row r="832" spans="2:51" s="12" customFormat="1" ht="13.5">
      <c r="B832" s="244"/>
      <c r="C832" s="245"/>
      <c r="D832" s="235" t="s">
        <v>162</v>
      </c>
      <c r="E832" s="246" t="s">
        <v>22</v>
      </c>
      <c r="F832" s="247" t="s">
        <v>2088</v>
      </c>
      <c r="G832" s="245"/>
      <c r="H832" s="248">
        <v>2.7</v>
      </c>
      <c r="I832" s="249"/>
      <c r="J832" s="245"/>
      <c r="K832" s="245"/>
      <c r="L832" s="250"/>
      <c r="M832" s="251"/>
      <c r="N832" s="252"/>
      <c r="O832" s="252"/>
      <c r="P832" s="252"/>
      <c r="Q832" s="252"/>
      <c r="R832" s="252"/>
      <c r="S832" s="252"/>
      <c r="T832" s="253"/>
      <c r="AT832" s="254" t="s">
        <v>162</v>
      </c>
      <c r="AU832" s="254" t="s">
        <v>82</v>
      </c>
      <c r="AV832" s="12" t="s">
        <v>82</v>
      </c>
      <c r="AW832" s="12" t="s">
        <v>37</v>
      </c>
      <c r="AX832" s="12" t="s">
        <v>73</v>
      </c>
      <c r="AY832" s="254" t="s">
        <v>153</v>
      </c>
    </row>
    <row r="833" spans="2:51" s="11" customFormat="1" ht="13.5">
      <c r="B833" s="233"/>
      <c r="C833" s="234"/>
      <c r="D833" s="235" t="s">
        <v>162</v>
      </c>
      <c r="E833" s="236" t="s">
        <v>22</v>
      </c>
      <c r="F833" s="237" t="s">
        <v>557</v>
      </c>
      <c r="G833" s="234"/>
      <c r="H833" s="236" t="s">
        <v>22</v>
      </c>
      <c r="I833" s="238"/>
      <c r="J833" s="234"/>
      <c r="K833" s="234"/>
      <c r="L833" s="239"/>
      <c r="M833" s="240"/>
      <c r="N833" s="241"/>
      <c r="O833" s="241"/>
      <c r="P833" s="241"/>
      <c r="Q833" s="241"/>
      <c r="R833" s="241"/>
      <c r="S833" s="241"/>
      <c r="T833" s="242"/>
      <c r="AT833" s="243" t="s">
        <v>162</v>
      </c>
      <c r="AU833" s="243" t="s">
        <v>82</v>
      </c>
      <c r="AV833" s="11" t="s">
        <v>24</v>
      </c>
      <c r="AW833" s="11" t="s">
        <v>37</v>
      </c>
      <c r="AX833" s="11" t="s">
        <v>73</v>
      </c>
      <c r="AY833" s="243" t="s">
        <v>153</v>
      </c>
    </row>
    <row r="834" spans="2:51" s="12" customFormat="1" ht="13.5">
      <c r="B834" s="244"/>
      <c r="C834" s="245"/>
      <c r="D834" s="235" t="s">
        <v>162</v>
      </c>
      <c r="E834" s="246" t="s">
        <v>22</v>
      </c>
      <c r="F834" s="247" t="s">
        <v>2089</v>
      </c>
      <c r="G834" s="245"/>
      <c r="H834" s="248">
        <v>10.4</v>
      </c>
      <c r="I834" s="249"/>
      <c r="J834" s="245"/>
      <c r="K834" s="245"/>
      <c r="L834" s="250"/>
      <c r="M834" s="251"/>
      <c r="N834" s="252"/>
      <c r="O834" s="252"/>
      <c r="P834" s="252"/>
      <c r="Q834" s="252"/>
      <c r="R834" s="252"/>
      <c r="S834" s="252"/>
      <c r="T834" s="253"/>
      <c r="AT834" s="254" t="s">
        <v>162</v>
      </c>
      <c r="AU834" s="254" t="s">
        <v>82</v>
      </c>
      <c r="AV834" s="12" t="s">
        <v>82</v>
      </c>
      <c r="AW834" s="12" t="s">
        <v>37</v>
      </c>
      <c r="AX834" s="12" t="s">
        <v>73</v>
      </c>
      <c r="AY834" s="254" t="s">
        <v>153</v>
      </c>
    </row>
    <row r="835" spans="2:51" s="13" customFormat="1" ht="13.5">
      <c r="B835" s="255"/>
      <c r="C835" s="256"/>
      <c r="D835" s="235" t="s">
        <v>162</v>
      </c>
      <c r="E835" s="257" t="s">
        <v>22</v>
      </c>
      <c r="F835" s="258" t="s">
        <v>172</v>
      </c>
      <c r="G835" s="256"/>
      <c r="H835" s="259">
        <v>13.1</v>
      </c>
      <c r="I835" s="260"/>
      <c r="J835" s="256"/>
      <c r="K835" s="256"/>
      <c r="L835" s="261"/>
      <c r="M835" s="262"/>
      <c r="N835" s="263"/>
      <c r="O835" s="263"/>
      <c r="P835" s="263"/>
      <c r="Q835" s="263"/>
      <c r="R835" s="263"/>
      <c r="S835" s="263"/>
      <c r="T835" s="264"/>
      <c r="AT835" s="265" t="s">
        <v>162</v>
      </c>
      <c r="AU835" s="265" t="s">
        <v>82</v>
      </c>
      <c r="AV835" s="13" t="s">
        <v>160</v>
      </c>
      <c r="AW835" s="13" t="s">
        <v>37</v>
      </c>
      <c r="AX835" s="13" t="s">
        <v>24</v>
      </c>
      <c r="AY835" s="265" t="s">
        <v>153</v>
      </c>
    </row>
    <row r="836" spans="2:63" s="10" customFormat="1" ht="29.85" customHeight="1">
      <c r="B836" s="205"/>
      <c r="C836" s="206"/>
      <c r="D836" s="207" t="s">
        <v>72</v>
      </c>
      <c r="E836" s="219" t="s">
        <v>204</v>
      </c>
      <c r="F836" s="219" t="s">
        <v>559</v>
      </c>
      <c r="G836" s="206"/>
      <c r="H836" s="206"/>
      <c r="I836" s="209"/>
      <c r="J836" s="220">
        <f>BK836</f>
        <v>0</v>
      </c>
      <c r="K836" s="206"/>
      <c r="L836" s="211"/>
      <c r="M836" s="212"/>
      <c r="N836" s="213"/>
      <c r="O836" s="213"/>
      <c r="P836" s="214">
        <f>SUM(P837:P1019)</f>
        <v>0</v>
      </c>
      <c r="Q836" s="213"/>
      <c r="R836" s="214">
        <f>SUM(R837:R1019)</f>
        <v>5.2808132</v>
      </c>
      <c r="S836" s="213"/>
      <c r="T836" s="215">
        <f>SUM(T837:T1019)</f>
        <v>190.80456400000003</v>
      </c>
      <c r="AR836" s="216" t="s">
        <v>24</v>
      </c>
      <c r="AT836" s="217" t="s">
        <v>72</v>
      </c>
      <c r="AU836" s="217" t="s">
        <v>24</v>
      </c>
      <c r="AY836" s="216" t="s">
        <v>153</v>
      </c>
      <c r="BK836" s="218">
        <f>SUM(BK837:BK1019)</f>
        <v>0</v>
      </c>
    </row>
    <row r="837" spans="2:65" s="1" customFormat="1" ht="16.5" customHeight="1">
      <c r="B837" s="46"/>
      <c r="C837" s="221" t="s">
        <v>603</v>
      </c>
      <c r="D837" s="221" t="s">
        <v>155</v>
      </c>
      <c r="E837" s="222" t="s">
        <v>2090</v>
      </c>
      <c r="F837" s="223" t="s">
        <v>2091</v>
      </c>
      <c r="G837" s="224" t="s">
        <v>640</v>
      </c>
      <c r="H837" s="225">
        <v>1</v>
      </c>
      <c r="I837" s="226"/>
      <c r="J837" s="227">
        <f>ROUND(I837*H837,2)</f>
        <v>0</v>
      </c>
      <c r="K837" s="223" t="s">
        <v>22</v>
      </c>
      <c r="L837" s="72"/>
      <c r="M837" s="228" t="s">
        <v>22</v>
      </c>
      <c r="N837" s="229" t="s">
        <v>44</v>
      </c>
      <c r="O837" s="47"/>
      <c r="P837" s="230">
        <f>O837*H837</f>
        <v>0</v>
      </c>
      <c r="Q837" s="230">
        <v>0</v>
      </c>
      <c r="R837" s="230">
        <f>Q837*H837</f>
        <v>0</v>
      </c>
      <c r="S837" s="230">
        <v>0</v>
      </c>
      <c r="T837" s="231">
        <f>S837*H837</f>
        <v>0</v>
      </c>
      <c r="AR837" s="24" t="s">
        <v>160</v>
      </c>
      <c r="AT837" s="24" t="s">
        <v>155</v>
      </c>
      <c r="AU837" s="24" t="s">
        <v>82</v>
      </c>
      <c r="AY837" s="24" t="s">
        <v>153</v>
      </c>
      <c r="BE837" s="232">
        <f>IF(N837="základní",J837,0)</f>
        <v>0</v>
      </c>
      <c r="BF837" s="232">
        <f>IF(N837="snížená",J837,0)</f>
        <v>0</v>
      </c>
      <c r="BG837" s="232">
        <f>IF(N837="zákl. přenesená",J837,0)</f>
        <v>0</v>
      </c>
      <c r="BH837" s="232">
        <f>IF(N837="sníž. přenesená",J837,0)</f>
        <v>0</v>
      </c>
      <c r="BI837" s="232">
        <f>IF(N837="nulová",J837,0)</f>
        <v>0</v>
      </c>
      <c r="BJ837" s="24" t="s">
        <v>24</v>
      </c>
      <c r="BK837" s="232">
        <f>ROUND(I837*H837,2)</f>
        <v>0</v>
      </c>
      <c r="BL837" s="24" t="s">
        <v>160</v>
      </c>
      <c r="BM837" s="24" t="s">
        <v>2092</v>
      </c>
    </row>
    <row r="838" spans="2:65" s="1" customFormat="1" ht="16.5" customHeight="1">
      <c r="B838" s="46"/>
      <c r="C838" s="221" t="s">
        <v>613</v>
      </c>
      <c r="D838" s="221" t="s">
        <v>155</v>
      </c>
      <c r="E838" s="222" t="s">
        <v>2093</v>
      </c>
      <c r="F838" s="223" t="s">
        <v>2094</v>
      </c>
      <c r="G838" s="224" t="s">
        <v>640</v>
      </c>
      <c r="H838" s="225">
        <v>1</v>
      </c>
      <c r="I838" s="226"/>
      <c r="J838" s="227">
        <f>ROUND(I838*H838,2)</f>
        <v>0</v>
      </c>
      <c r="K838" s="223" t="s">
        <v>22</v>
      </c>
      <c r="L838" s="72"/>
      <c r="M838" s="228" t="s">
        <v>22</v>
      </c>
      <c r="N838" s="229" t="s">
        <v>44</v>
      </c>
      <c r="O838" s="47"/>
      <c r="P838" s="230">
        <f>O838*H838</f>
        <v>0</v>
      </c>
      <c r="Q838" s="230">
        <v>0</v>
      </c>
      <c r="R838" s="230">
        <f>Q838*H838</f>
        <v>0</v>
      </c>
      <c r="S838" s="230">
        <v>0</v>
      </c>
      <c r="T838" s="231">
        <f>S838*H838</f>
        <v>0</v>
      </c>
      <c r="AR838" s="24" t="s">
        <v>160</v>
      </c>
      <c r="AT838" s="24" t="s">
        <v>155</v>
      </c>
      <c r="AU838" s="24" t="s">
        <v>82</v>
      </c>
      <c r="AY838" s="24" t="s">
        <v>153</v>
      </c>
      <c r="BE838" s="232">
        <f>IF(N838="základní",J838,0)</f>
        <v>0</v>
      </c>
      <c r="BF838" s="232">
        <f>IF(N838="snížená",J838,0)</f>
        <v>0</v>
      </c>
      <c r="BG838" s="232">
        <f>IF(N838="zákl. přenesená",J838,0)</f>
        <v>0</v>
      </c>
      <c r="BH838" s="232">
        <f>IF(N838="sníž. přenesená",J838,0)</f>
        <v>0</v>
      </c>
      <c r="BI838" s="232">
        <f>IF(N838="nulová",J838,0)</f>
        <v>0</v>
      </c>
      <c r="BJ838" s="24" t="s">
        <v>24</v>
      </c>
      <c r="BK838" s="232">
        <f>ROUND(I838*H838,2)</f>
        <v>0</v>
      </c>
      <c r="BL838" s="24" t="s">
        <v>160</v>
      </c>
      <c r="BM838" s="24" t="s">
        <v>2095</v>
      </c>
    </row>
    <row r="839" spans="2:65" s="1" customFormat="1" ht="25.5" customHeight="1">
      <c r="B839" s="46"/>
      <c r="C839" s="221" t="s">
        <v>620</v>
      </c>
      <c r="D839" s="221" t="s">
        <v>155</v>
      </c>
      <c r="E839" s="222" t="s">
        <v>561</v>
      </c>
      <c r="F839" s="223" t="s">
        <v>562</v>
      </c>
      <c r="G839" s="224" t="s">
        <v>187</v>
      </c>
      <c r="H839" s="225">
        <v>8</v>
      </c>
      <c r="I839" s="226"/>
      <c r="J839" s="227">
        <f>ROUND(I839*H839,2)</f>
        <v>0</v>
      </c>
      <c r="K839" s="223" t="s">
        <v>159</v>
      </c>
      <c r="L839" s="72"/>
      <c r="M839" s="228" t="s">
        <v>22</v>
      </c>
      <c r="N839" s="229" t="s">
        <v>44</v>
      </c>
      <c r="O839" s="47"/>
      <c r="P839" s="230">
        <f>O839*H839</f>
        <v>0</v>
      </c>
      <c r="Q839" s="230">
        <v>0.1295</v>
      </c>
      <c r="R839" s="230">
        <f>Q839*H839</f>
        <v>1.036</v>
      </c>
      <c r="S839" s="230">
        <v>0</v>
      </c>
      <c r="T839" s="231">
        <f>S839*H839</f>
        <v>0</v>
      </c>
      <c r="AR839" s="24" t="s">
        <v>160</v>
      </c>
      <c r="AT839" s="24" t="s">
        <v>155</v>
      </c>
      <c r="AU839" s="24" t="s">
        <v>82</v>
      </c>
      <c r="AY839" s="24" t="s">
        <v>153</v>
      </c>
      <c r="BE839" s="232">
        <f>IF(N839="základní",J839,0)</f>
        <v>0</v>
      </c>
      <c r="BF839" s="232">
        <f>IF(N839="snížená",J839,0)</f>
        <v>0</v>
      </c>
      <c r="BG839" s="232">
        <f>IF(N839="zákl. přenesená",J839,0)</f>
        <v>0</v>
      </c>
      <c r="BH839" s="232">
        <f>IF(N839="sníž. přenesená",J839,0)</f>
        <v>0</v>
      </c>
      <c r="BI839" s="232">
        <f>IF(N839="nulová",J839,0)</f>
        <v>0</v>
      </c>
      <c r="BJ839" s="24" t="s">
        <v>24</v>
      </c>
      <c r="BK839" s="232">
        <f>ROUND(I839*H839,2)</f>
        <v>0</v>
      </c>
      <c r="BL839" s="24" t="s">
        <v>160</v>
      </c>
      <c r="BM839" s="24" t="s">
        <v>2096</v>
      </c>
    </row>
    <row r="840" spans="2:51" s="11" customFormat="1" ht="13.5">
      <c r="B840" s="233"/>
      <c r="C840" s="234"/>
      <c r="D840" s="235" t="s">
        <v>162</v>
      </c>
      <c r="E840" s="236" t="s">
        <v>22</v>
      </c>
      <c r="F840" s="237" t="s">
        <v>2097</v>
      </c>
      <c r="G840" s="234"/>
      <c r="H840" s="236" t="s">
        <v>22</v>
      </c>
      <c r="I840" s="238"/>
      <c r="J840" s="234"/>
      <c r="K840" s="234"/>
      <c r="L840" s="239"/>
      <c r="M840" s="240"/>
      <c r="N840" s="241"/>
      <c r="O840" s="241"/>
      <c r="P840" s="241"/>
      <c r="Q840" s="241"/>
      <c r="R840" s="241"/>
      <c r="S840" s="241"/>
      <c r="T840" s="242"/>
      <c r="AT840" s="243" t="s">
        <v>162</v>
      </c>
      <c r="AU840" s="243" t="s">
        <v>82</v>
      </c>
      <c r="AV840" s="11" t="s">
        <v>24</v>
      </c>
      <c r="AW840" s="11" t="s">
        <v>37</v>
      </c>
      <c r="AX840" s="11" t="s">
        <v>73</v>
      </c>
      <c r="AY840" s="243" t="s">
        <v>153</v>
      </c>
    </row>
    <row r="841" spans="2:51" s="12" customFormat="1" ht="13.5">
      <c r="B841" s="244"/>
      <c r="C841" s="245"/>
      <c r="D841" s="235" t="s">
        <v>162</v>
      </c>
      <c r="E841" s="246" t="s">
        <v>22</v>
      </c>
      <c r="F841" s="247" t="s">
        <v>2098</v>
      </c>
      <c r="G841" s="245"/>
      <c r="H841" s="248">
        <v>8</v>
      </c>
      <c r="I841" s="249"/>
      <c r="J841" s="245"/>
      <c r="K841" s="245"/>
      <c r="L841" s="250"/>
      <c r="M841" s="251"/>
      <c r="N841" s="252"/>
      <c r="O841" s="252"/>
      <c r="P841" s="252"/>
      <c r="Q841" s="252"/>
      <c r="R841" s="252"/>
      <c r="S841" s="252"/>
      <c r="T841" s="253"/>
      <c r="AT841" s="254" t="s">
        <v>162</v>
      </c>
      <c r="AU841" s="254" t="s">
        <v>82</v>
      </c>
      <c r="AV841" s="12" t="s">
        <v>82</v>
      </c>
      <c r="AW841" s="12" t="s">
        <v>37</v>
      </c>
      <c r="AX841" s="12" t="s">
        <v>24</v>
      </c>
      <c r="AY841" s="254" t="s">
        <v>153</v>
      </c>
    </row>
    <row r="842" spans="2:65" s="1" customFormat="1" ht="16.5" customHeight="1">
      <c r="B842" s="46"/>
      <c r="C842" s="266" t="s">
        <v>626</v>
      </c>
      <c r="D842" s="266" t="s">
        <v>246</v>
      </c>
      <c r="E842" s="267" t="s">
        <v>565</v>
      </c>
      <c r="F842" s="268" t="s">
        <v>566</v>
      </c>
      <c r="G842" s="269" t="s">
        <v>290</v>
      </c>
      <c r="H842" s="270">
        <v>8</v>
      </c>
      <c r="I842" s="271"/>
      <c r="J842" s="272">
        <f>ROUND(I842*H842,2)</f>
        <v>0</v>
      </c>
      <c r="K842" s="268" t="s">
        <v>159</v>
      </c>
      <c r="L842" s="273"/>
      <c r="M842" s="274" t="s">
        <v>22</v>
      </c>
      <c r="N842" s="275" t="s">
        <v>44</v>
      </c>
      <c r="O842" s="47"/>
      <c r="P842" s="230">
        <f>O842*H842</f>
        <v>0</v>
      </c>
      <c r="Q842" s="230">
        <v>0.058</v>
      </c>
      <c r="R842" s="230">
        <f>Q842*H842</f>
        <v>0.464</v>
      </c>
      <c r="S842" s="230">
        <v>0</v>
      </c>
      <c r="T842" s="231">
        <f>S842*H842</f>
        <v>0</v>
      </c>
      <c r="AR842" s="24" t="s">
        <v>199</v>
      </c>
      <c r="AT842" s="24" t="s">
        <v>246</v>
      </c>
      <c r="AU842" s="24" t="s">
        <v>82</v>
      </c>
      <c r="AY842" s="24" t="s">
        <v>153</v>
      </c>
      <c r="BE842" s="232">
        <f>IF(N842="základní",J842,0)</f>
        <v>0</v>
      </c>
      <c r="BF842" s="232">
        <f>IF(N842="snížená",J842,0)</f>
        <v>0</v>
      </c>
      <c r="BG842" s="232">
        <f>IF(N842="zákl. přenesená",J842,0)</f>
        <v>0</v>
      </c>
      <c r="BH842" s="232">
        <f>IF(N842="sníž. přenesená",J842,0)</f>
        <v>0</v>
      </c>
      <c r="BI842" s="232">
        <f>IF(N842="nulová",J842,0)</f>
        <v>0</v>
      </c>
      <c r="BJ842" s="24" t="s">
        <v>24</v>
      </c>
      <c r="BK842" s="232">
        <f>ROUND(I842*H842,2)</f>
        <v>0</v>
      </c>
      <c r="BL842" s="24" t="s">
        <v>160</v>
      </c>
      <c r="BM842" s="24" t="s">
        <v>2099</v>
      </c>
    </row>
    <row r="843" spans="2:65" s="1" customFormat="1" ht="25.5" customHeight="1">
      <c r="B843" s="46"/>
      <c r="C843" s="221" t="s">
        <v>631</v>
      </c>
      <c r="D843" s="221" t="s">
        <v>155</v>
      </c>
      <c r="E843" s="222" t="s">
        <v>569</v>
      </c>
      <c r="F843" s="223" t="s">
        <v>570</v>
      </c>
      <c r="G843" s="224" t="s">
        <v>158</v>
      </c>
      <c r="H843" s="225">
        <v>3197.75</v>
      </c>
      <c r="I843" s="226"/>
      <c r="J843" s="227">
        <f>ROUND(I843*H843,2)</f>
        <v>0</v>
      </c>
      <c r="K843" s="223" t="s">
        <v>159</v>
      </c>
      <c r="L843" s="72"/>
      <c r="M843" s="228" t="s">
        <v>22</v>
      </c>
      <c r="N843" s="229" t="s">
        <v>44</v>
      </c>
      <c r="O843" s="47"/>
      <c r="P843" s="230">
        <f>O843*H843</f>
        <v>0</v>
      </c>
      <c r="Q843" s="230">
        <v>0.00069</v>
      </c>
      <c r="R843" s="230">
        <f>Q843*H843</f>
        <v>2.2064475</v>
      </c>
      <c r="S843" s="230">
        <v>0</v>
      </c>
      <c r="T843" s="231">
        <f>S843*H843</f>
        <v>0</v>
      </c>
      <c r="AR843" s="24" t="s">
        <v>160</v>
      </c>
      <c r="AT843" s="24" t="s">
        <v>155</v>
      </c>
      <c r="AU843" s="24" t="s">
        <v>82</v>
      </c>
      <c r="AY843" s="24" t="s">
        <v>153</v>
      </c>
      <c r="BE843" s="232">
        <f>IF(N843="základní",J843,0)</f>
        <v>0</v>
      </c>
      <c r="BF843" s="232">
        <f>IF(N843="snížená",J843,0)</f>
        <v>0</v>
      </c>
      <c r="BG843" s="232">
        <f>IF(N843="zákl. přenesená",J843,0)</f>
        <v>0</v>
      </c>
      <c r="BH843" s="232">
        <f>IF(N843="sníž. přenesená",J843,0)</f>
        <v>0</v>
      </c>
      <c r="BI843" s="232">
        <f>IF(N843="nulová",J843,0)</f>
        <v>0</v>
      </c>
      <c r="BJ843" s="24" t="s">
        <v>24</v>
      </c>
      <c r="BK843" s="232">
        <f>ROUND(I843*H843,2)</f>
        <v>0</v>
      </c>
      <c r="BL843" s="24" t="s">
        <v>160</v>
      </c>
      <c r="BM843" s="24" t="s">
        <v>2100</v>
      </c>
    </row>
    <row r="844" spans="2:51" s="11" customFormat="1" ht="13.5">
      <c r="B844" s="233"/>
      <c r="C844" s="234"/>
      <c r="D844" s="235" t="s">
        <v>162</v>
      </c>
      <c r="E844" s="236" t="s">
        <v>22</v>
      </c>
      <c r="F844" s="237" t="s">
        <v>1864</v>
      </c>
      <c r="G844" s="234"/>
      <c r="H844" s="236" t="s">
        <v>22</v>
      </c>
      <c r="I844" s="238"/>
      <c r="J844" s="234"/>
      <c r="K844" s="234"/>
      <c r="L844" s="239"/>
      <c r="M844" s="240"/>
      <c r="N844" s="241"/>
      <c r="O844" s="241"/>
      <c r="P844" s="241"/>
      <c r="Q844" s="241"/>
      <c r="R844" s="241"/>
      <c r="S844" s="241"/>
      <c r="T844" s="242"/>
      <c r="AT844" s="243" t="s">
        <v>162</v>
      </c>
      <c r="AU844" s="243" t="s">
        <v>82</v>
      </c>
      <c r="AV844" s="11" t="s">
        <v>24</v>
      </c>
      <c r="AW844" s="11" t="s">
        <v>37</v>
      </c>
      <c r="AX844" s="11" t="s">
        <v>73</v>
      </c>
      <c r="AY844" s="243" t="s">
        <v>153</v>
      </c>
    </row>
    <row r="845" spans="2:51" s="12" customFormat="1" ht="13.5">
      <c r="B845" s="244"/>
      <c r="C845" s="245"/>
      <c r="D845" s="235" t="s">
        <v>162</v>
      </c>
      <c r="E845" s="246" t="s">
        <v>22</v>
      </c>
      <c r="F845" s="247" t="s">
        <v>2101</v>
      </c>
      <c r="G845" s="245"/>
      <c r="H845" s="248">
        <v>425.8</v>
      </c>
      <c r="I845" s="249"/>
      <c r="J845" s="245"/>
      <c r="K845" s="245"/>
      <c r="L845" s="250"/>
      <c r="M845" s="251"/>
      <c r="N845" s="252"/>
      <c r="O845" s="252"/>
      <c r="P845" s="252"/>
      <c r="Q845" s="252"/>
      <c r="R845" s="252"/>
      <c r="S845" s="252"/>
      <c r="T845" s="253"/>
      <c r="AT845" s="254" t="s">
        <v>162</v>
      </c>
      <c r="AU845" s="254" t="s">
        <v>82</v>
      </c>
      <c r="AV845" s="12" t="s">
        <v>82</v>
      </c>
      <c r="AW845" s="12" t="s">
        <v>37</v>
      </c>
      <c r="AX845" s="12" t="s">
        <v>73</v>
      </c>
      <c r="AY845" s="254" t="s">
        <v>153</v>
      </c>
    </row>
    <row r="846" spans="2:51" s="12" customFormat="1" ht="13.5">
      <c r="B846" s="244"/>
      <c r="C846" s="245"/>
      <c r="D846" s="235" t="s">
        <v>162</v>
      </c>
      <c r="E846" s="246" t="s">
        <v>22</v>
      </c>
      <c r="F846" s="247" t="s">
        <v>2102</v>
      </c>
      <c r="G846" s="245"/>
      <c r="H846" s="248">
        <v>289</v>
      </c>
      <c r="I846" s="249"/>
      <c r="J846" s="245"/>
      <c r="K846" s="245"/>
      <c r="L846" s="250"/>
      <c r="M846" s="251"/>
      <c r="N846" s="252"/>
      <c r="O846" s="252"/>
      <c r="P846" s="252"/>
      <c r="Q846" s="252"/>
      <c r="R846" s="252"/>
      <c r="S846" s="252"/>
      <c r="T846" s="253"/>
      <c r="AT846" s="254" t="s">
        <v>162</v>
      </c>
      <c r="AU846" s="254" t="s">
        <v>82</v>
      </c>
      <c r="AV846" s="12" t="s">
        <v>82</v>
      </c>
      <c r="AW846" s="12" t="s">
        <v>37</v>
      </c>
      <c r="AX846" s="12" t="s">
        <v>73</v>
      </c>
      <c r="AY846" s="254" t="s">
        <v>153</v>
      </c>
    </row>
    <row r="847" spans="2:51" s="12" customFormat="1" ht="13.5">
      <c r="B847" s="244"/>
      <c r="C847" s="245"/>
      <c r="D847" s="235" t="s">
        <v>162</v>
      </c>
      <c r="E847" s="246" t="s">
        <v>22</v>
      </c>
      <c r="F847" s="247" t="s">
        <v>2103</v>
      </c>
      <c r="G847" s="245"/>
      <c r="H847" s="248">
        <v>1697</v>
      </c>
      <c r="I847" s="249"/>
      <c r="J847" s="245"/>
      <c r="K847" s="245"/>
      <c r="L847" s="250"/>
      <c r="M847" s="251"/>
      <c r="N847" s="252"/>
      <c r="O847" s="252"/>
      <c r="P847" s="252"/>
      <c r="Q847" s="252"/>
      <c r="R847" s="252"/>
      <c r="S847" s="252"/>
      <c r="T847" s="253"/>
      <c r="AT847" s="254" t="s">
        <v>162</v>
      </c>
      <c r="AU847" s="254" t="s">
        <v>82</v>
      </c>
      <c r="AV847" s="12" t="s">
        <v>82</v>
      </c>
      <c r="AW847" s="12" t="s">
        <v>37</v>
      </c>
      <c r="AX847" s="12" t="s">
        <v>73</v>
      </c>
      <c r="AY847" s="254" t="s">
        <v>153</v>
      </c>
    </row>
    <row r="848" spans="2:51" s="12" customFormat="1" ht="13.5">
      <c r="B848" s="244"/>
      <c r="C848" s="245"/>
      <c r="D848" s="235" t="s">
        <v>162</v>
      </c>
      <c r="E848" s="246" t="s">
        <v>22</v>
      </c>
      <c r="F848" s="247" t="s">
        <v>2104</v>
      </c>
      <c r="G848" s="245"/>
      <c r="H848" s="248">
        <v>415.51</v>
      </c>
      <c r="I848" s="249"/>
      <c r="J848" s="245"/>
      <c r="K848" s="245"/>
      <c r="L848" s="250"/>
      <c r="M848" s="251"/>
      <c r="N848" s="252"/>
      <c r="O848" s="252"/>
      <c r="P848" s="252"/>
      <c r="Q848" s="252"/>
      <c r="R848" s="252"/>
      <c r="S848" s="252"/>
      <c r="T848" s="253"/>
      <c r="AT848" s="254" t="s">
        <v>162</v>
      </c>
      <c r="AU848" s="254" t="s">
        <v>82</v>
      </c>
      <c r="AV848" s="12" t="s">
        <v>82</v>
      </c>
      <c r="AW848" s="12" t="s">
        <v>37</v>
      </c>
      <c r="AX848" s="12" t="s">
        <v>73</v>
      </c>
      <c r="AY848" s="254" t="s">
        <v>153</v>
      </c>
    </row>
    <row r="849" spans="2:51" s="12" customFormat="1" ht="13.5">
      <c r="B849" s="244"/>
      <c r="C849" s="245"/>
      <c r="D849" s="235" t="s">
        <v>162</v>
      </c>
      <c r="E849" s="246" t="s">
        <v>22</v>
      </c>
      <c r="F849" s="247" t="s">
        <v>2105</v>
      </c>
      <c r="G849" s="245"/>
      <c r="H849" s="248">
        <v>252</v>
      </c>
      <c r="I849" s="249"/>
      <c r="J849" s="245"/>
      <c r="K849" s="245"/>
      <c r="L849" s="250"/>
      <c r="M849" s="251"/>
      <c r="N849" s="252"/>
      <c r="O849" s="252"/>
      <c r="P849" s="252"/>
      <c r="Q849" s="252"/>
      <c r="R849" s="252"/>
      <c r="S849" s="252"/>
      <c r="T849" s="253"/>
      <c r="AT849" s="254" t="s">
        <v>162</v>
      </c>
      <c r="AU849" s="254" t="s">
        <v>82</v>
      </c>
      <c r="AV849" s="12" t="s">
        <v>82</v>
      </c>
      <c r="AW849" s="12" t="s">
        <v>37</v>
      </c>
      <c r="AX849" s="12" t="s">
        <v>73</v>
      </c>
      <c r="AY849" s="254" t="s">
        <v>153</v>
      </c>
    </row>
    <row r="850" spans="2:51" s="12" customFormat="1" ht="13.5">
      <c r="B850" s="244"/>
      <c r="C850" s="245"/>
      <c r="D850" s="235" t="s">
        <v>162</v>
      </c>
      <c r="E850" s="246" t="s">
        <v>22</v>
      </c>
      <c r="F850" s="247" t="s">
        <v>2106</v>
      </c>
      <c r="G850" s="245"/>
      <c r="H850" s="248">
        <v>118.44</v>
      </c>
      <c r="I850" s="249"/>
      <c r="J850" s="245"/>
      <c r="K850" s="245"/>
      <c r="L850" s="250"/>
      <c r="M850" s="251"/>
      <c r="N850" s="252"/>
      <c r="O850" s="252"/>
      <c r="P850" s="252"/>
      <c r="Q850" s="252"/>
      <c r="R850" s="252"/>
      <c r="S850" s="252"/>
      <c r="T850" s="253"/>
      <c r="AT850" s="254" t="s">
        <v>162</v>
      </c>
      <c r="AU850" s="254" t="s">
        <v>82</v>
      </c>
      <c r="AV850" s="12" t="s">
        <v>82</v>
      </c>
      <c r="AW850" s="12" t="s">
        <v>37</v>
      </c>
      <c r="AX850" s="12" t="s">
        <v>73</v>
      </c>
      <c r="AY850" s="254" t="s">
        <v>153</v>
      </c>
    </row>
    <row r="851" spans="2:51" s="13" customFormat="1" ht="13.5">
      <c r="B851" s="255"/>
      <c r="C851" s="256"/>
      <c r="D851" s="235" t="s">
        <v>162</v>
      </c>
      <c r="E851" s="257" t="s">
        <v>22</v>
      </c>
      <c r="F851" s="258" t="s">
        <v>172</v>
      </c>
      <c r="G851" s="256"/>
      <c r="H851" s="259">
        <v>3197.75</v>
      </c>
      <c r="I851" s="260"/>
      <c r="J851" s="256"/>
      <c r="K851" s="256"/>
      <c r="L851" s="261"/>
      <c r="M851" s="262"/>
      <c r="N851" s="263"/>
      <c r="O851" s="263"/>
      <c r="P851" s="263"/>
      <c r="Q851" s="263"/>
      <c r="R851" s="263"/>
      <c r="S851" s="263"/>
      <c r="T851" s="264"/>
      <c r="AT851" s="265" t="s">
        <v>162</v>
      </c>
      <c r="AU851" s="265" t="s">
        <v>82</v>
      </c>
      <c r="AV851" s="13" t="s">
        <v>160</v>
      </c>
      <c r="AW851" s="13" t="s">
        <v>37</v>
      </c>
      <c r="AX851" s="13" t="s">
        <v>24</v>
      </c>
      <c r="AY851" s="265" t="s">
        <v>153</v>
      </c>
    </row>
    <row r="852" spans="2:65" s="1" customFormat="1" ht="16.5" customHeight="1">
      <c r="B852" s="46"/>
      <c r="C852" s="221" t="s">
        <v>637</v>
      </c>
      <c r="D852" s="221" t="s">
        <v>155</v>
      </c>
      <c r="E852" s="222" t="s">
        <v>574</v>
      </c>
      <c r="F852" s="223" t="s">
        <v>1366</v>
      </c>
      <c r="G852" s="224" t="s">
        <v>158</v>
      </c>
      <c r="H852" s="225">
        <v>100.42</v>
      </c>
      <c r="I852" s="226"/>
      <c r="J852" s="227">
        <f>ROUND(I852*H852,2)</f>
        <v>0</v>
      </c>
      <c r="K852" s="223" t="s">
        <v>22</v>
      </c>
      <c r="L852" s="72"/>
      <c r="M852" s="228" t="s">
        <v>22</v>
      </c>
      <c r="N852" s="229" t="s">
        <v>44</v>
      </c>
      <c r="O852" s="47"/>
      <c r="P852" s="230">
        <f>O852*H852</f>
        <v>0</v>
      </c>
      <c r="Q852" s="230">
        <v>0.00341</v>
      </c>
      <c r="R852" s="230">
        <f>Q852*H852</f>
        <v>0.34243219999999996</v>
      </c>
      <c r="S852" s="230">
        <v>0</v>
      </c>
      <c r="T852" s="231">
        <f>S852*H852</f>
        <v>0</v>
      </c>
      <c r="AR852" s="24" t="s">
        <v>160</v>
      </c>
      <c r="AT852" s="24" t="s">
        <v>155</v>
      </c>
      <c r="AU852" s="24" t="s">
        <v>82</v>
      </c>
      <c r="AY852" s="24" t="s">
        <v>153</v>
      </c>
      <c r="BE852" s="232">
        <f>IF(N852="základní",J852,0)</f>
        <v>0</v>
      </c>
      <c r="BF852" s="232">
        <f>IF(N852="snížená",J852,0)</f>
        <v>0</v>
      </c>
      <c r="BG852" s="232">
        <f>IF(N852="zákl. přenesená",J852,0)</f>
        <v>0</v>
      </c>
      <c r="BH852" s="232">
        <f>IF(N852="sníž. přenesená",J852,0)</f>
        <v>0</v>
      </c>
      <c r="BI852" s="232">
        <f>IF(N852="nulová",J852,0)</f>
        <v>0</v>
      </c>
      <c r="BJ852" s="24" t="s">
        <v>24</v>
      </c>
      <c r="BK852" s="232">
        <f>ROUND(I852*H852,2)</f>
        <v>0</v>
      </c>
      <c r="BL852" s="24" t="s">
        <v>160</v>
      </c>
      <c r="BM852" s="24" t="s">
        <v>2107</v>
      </c>
    </row>
    <row r="853" spans="2:51" s="11" customFormat="1" ht="13.5">
      <c r="B853" s="233"/>
      <c r="C853" s="234"/>
      <c r="D853" s="235" t="s">
        <v>162</v>
      </c>
      <c r="E853" s="236" t="s">
        <v>22</v>
      </c>
      <c r="F853" s="237" t="s">
        <v>2108</v>
      </c>
      <c r="G853" s="234"/>
      <c r="H853" s="236" t="s">
        <v>22</v>
      </c>
      <c r="I853" s="238"/>
      <c r="J853" s="234"/>
      <c r="K853" s="234"/>
      <c r="L853" s="239"/>
      <c r="M853" s="240"/>
      <c r="N853" s="241"/>
      <c r="O853" s="241"/>
      <c r="P853" s="241"/>
      <c r="Q853" s="241"/>
      <c r="R853" s="241"/>
      <c r="S853" s="241"/>
      <c r="T853" s="242"/>
      <c r="AT853" s="243" t="s">
        <v>162</v>
      </c>
      <c r="AU853" s="243" t="s">
        <v>82</v>
      </c>
      <c r="AV853" s="11" t="s">
        <v>24</v>
      </c>
      <c r="AW853" s="11" t="s">
        <v>37</v>
      </c>
      <c r="AX853" s="11" t="s">
        <v>73</v>
      </c>
      <c r="AY853" s="243" t="s">
        <v>153</v>
      </c>
    </row>
    <row r="854" spans="2:51" s="11" customFormat="1" ht="13.5">
      <c r="B854" s="233"/>
      <c r="C854" s="234"/>
      <c r="D854" s="235" t="s">
        <v>162</v>
      </c>
      <c r="E854" s="236" t="s">
        <v>22</v>
      </c>
      <c r="F854" s="237" t="s">
        <v>2109</v>
      </c>
      <c r="G854" s="234"/>
      <c r="H854" s="236" t="s">
        <v>22</v>
      </c>
      <c r="I854" s="238"/>
      <c r="J854" s="234"/>
      <c r="K854" s="234"/>
      <c r="L854" s="239"/>
      <c r="M854" s="240"/>
      <c r="N854" s="241"/>
      <c r="O854" s="241"/>
      <c r="P854" s="241"/>
      <c r="Q854" s="241"/>
      <c r="R854" s="241"/>
      <c r="S854" s="241"/>
      <c r="T854" s="242"/>
      <c r="AT854" s="243" t="s">
        <v>162</v>
      </c>
      <c r="AU854" s="243" t="s">
        <v>82</v>
      </c>
      <c r="AV854" s="11" t="s">
        <v>24</v>
      </c>
      <c r="AW854" s="11" t="s">
        <v>37</v>
      </c>
      <c r="AX854" s="11" t="s">
        <v>73</v>
      </c>
      <c r="AY854" s="243" t="s">
        <v>153</v>
      </c>
    </row>
    <row r="855" spans="2:51" s="12" customFormat="1" ht="13.5">
      <c r="B855" s="244"/>
      <c r="C855" s="245"/>
      <c r="D855" s="235" t="s">
        <v>162</v>
      </c>
      <c r="E855" s="246" t="s">
        <v>22</v>
      </c>
      <c r="F855" s="247" t="s">
        <v>2110</v>
      </c>
      <c r="G855" s="245"/>
      <c r="H855" s="248">
        <v>100.42</v>
      </c>
      <c r="I855" s="249"/>
      <c r="J855" s="245"/>
      <c r="K855" s="245"/>
      <c r="L855" s="250"/>
      <c r="M855" s="251"/>
      <c r="N855" s="252"/>
      <c r="O855" s="252"/>
      <c r="P855" s="252"/>
      <c r="Q855" s="252"/>
      <c r="R855" s="252"/>
      <c r="S855" s="252"/>
      <c r="T855" s="253"/>
      <c r="AT855" s="254" t="s">
        <v>162</v>
      </c>
      <c r="AU855" s="254" t="s">
        <v>82</v>
      </c>
      <c r="AV855" s="12" t="s">
        <v>82</v>
      </c>
      <c r="AW855" s="12" t="s">
        <v>37</v>
      </c>
      <c r="AX855" s="12" t="s">
        <v>24</v>
      </c>
      <c r="AY855" s="254" t="s">
        <v>153</v>
      </c>
    </row>
    <row r="856" spans="2:65" s="1" customFormat="1" ht="25.5" customHeight="1">
      <c r="B856" s="46"/>
      <c r="C856" s="221" t="s">
        <v>643</v>
      </c>
      <c r="D856" s="221" t="s">
        <v>155</v>
      </c>
      <c r="E856" s="222" t="s">
        <v>586</v>
      </c>
      <c r="F856" s="223" t="s">
        <v>587</v>
      </c>
      <c r="G856" s="224" t="s">
        <v>194</v>
      </c>
      <c r="H856" s="225">
        <v>0.136</v>
      </c>
      <c r="I856" s="226"/>
      <c r="J856" s="227">
        <f>ROUND(I856*H856,2)</f>
        <v>0</v>
      </c>
      <c r="K856" s="223" t="s">
        <v>159</v>
      </c>
      <c r="L856" s="72"/>
      <c r="M856" s="228" t="s">
        <v>22</v>
      </c>
      <c r="N856" s="229" t="s">
        <v>44</v>
      </c>
      <c r="O856" s="47"/>
      <c r="P856" s="230">
        <f>O856*H856</f>
        <v>0</v>
      </c>
      <c r="Q856" s="230">
        <v>0</v>
      </c>
      <c r="R856" s="230">
        <f>Q856*H856</f>
        <v>0</v>
      </c>
      <c r="S856" s="230">
        <v>2.2</v>
      </c>
      <c r="T856" s="231">
        <f>S856*H856</f>
        <v>0.2992</v>
      </c>
      <c r="AR856" s="24" t="s">
        <v>160</v>
      </c>
      <c r="AT856" s="24" t="s">
        <v>155</v>
      </c>
      <c r="AU856" s="24" t="s">
        <v>82</v>
      </c>
      <c r="AY856" s="24" t="s">
        <v>153</v>
      </c>
      <c r="BE856" s="232">
        <f>IF(N856="základní",J856,0)</f>
        <v>0</v>
      </c>
      <c r="BF856" s="232">
        <f>IF(N856="snížená",J856,0)</f>
        <v>0</v>
      </c>
      <c r="BG856" s="232">
        <f>IF(N856="zákl. přenesená",J856,0)</f>
        <v>0</v>
      </c>
      <c r="BH856" s="232">
        <f>IF(N856="sníž. přenesená",J856,0)</f>
        <v>0</v>
      </c>
      <c r="BI856" s="232">
        <f>IF(N856="nulová",J856,0)</f>
        <v>0</v>
      </c>
      <c r="BJ856" s="24" t="s">
        <v>24</v>
      </c>
      <c r="BK856" s="232">
        <f>ROUND(I856*H856,2)</f>
        <v>0</v>
      </c>
      <c r="BL856" s="24" t="s">
        <v>160</v>
      </c>
      <c r="BM856" s="24" t="s">
        <v>2111</v>
      </c>
    </row>
    <row r="857" spans="2:51" s="11" customFormat="1" ht="13.5">
      <c r="B857" s="233"/>
      <c r="C857" s="234"/>
      <c r="D857" s="235" t="s">
        <v>162</v>
      </c>
      <c r="E857" s="236" t="s">
        <v>22</v>
      </c>
      <c r="F857" s="237" t="s">
        <v>1769</v>
      </c>
      <c r="G857" s="234"/>
      <c r="H857" s="236" t="s">
        <v>22</v>
      </c>
      <c r="I857" s="238"/>
      <c r="J857" s="234"/>
      <c r="K857" s="234"/>
      <c r="L857" s="239"/>
      <c r="M857" s="240"/>
      <c r="N857" s="241"/>
      <c r="O857" s="241"/>
      <c r="P857" s="241"/>
      <c r="Q857" s="241"/>
      <c r="R857" s="241"/>
      <c r="S857" s="241"/>
      <c r="T857" s="242"/>
      <c r="AT857" s="243" t="s">
        <v>162</v>
      </c>
      <c r="AU857" s="243" t="s">
        <v>82</v>
      </c>
      <c r="AV857" s="11" t="s">
        <v>24</v>
      </c>
      <c r="AW857" s="11" t="s">
        <v>37</v>
      </c>
      <c r="AX857" s="11" t="s">
        <v>73</v>
      </c>
      <c r="AY857" s="243" t="s">
        <v>153</v>
      </c>
    </row>
    <row r="858" spans="2:51" s="11" customFormat="1" ht="13.5">
      <c r="B858" s="233"/>
      <c r="C858" s="234"/>
      <c r="D858" s="235" t="s">
        <v>162</v>
      </c>
      <c r="E858" s="236" t="s">
        <v>22</v>
      </c>
      <c r="F858" s="237" t="s">
        <v>2112</v>
      </c>
      <c r="G858" s="234"/>
      <c r="H858" s="236" t="s">
        <v>22</v>
      </c>
      <c r="I858" s="238"/>
      <c r="J858" s="234"/>
      <c r="K858" s="234"/>
      <c r="L858" s="239"/>
      <c r="M858" s="240"/>
      <c r="N858" s="241"/>
      <c r="O858" s="241"/>
      <c r="P858" s="241"/>
      <c r="Q858" s="241"/>
      <c r="R858" s="241"/>
      <c r="S858" s="241"/>
      <c r="T858" s="242"/>
      <c r="AT858" s="243" t="s">
        <v>162</v>
      </c>
      <c r="AU858" s="243" t="s">
        <v>82</v>
      </c>
      <c r="AV858" s="11" t="s">
        <v>24</v>
      </c>
      <c r="AW858" s="11" t="s">
        <v>37</v>
      </c>
      <c r="AX858" s="11" t="s">
        <v>73</v>
      </c>
      <c r="AY858" s="243" t="s">
        <v>153</v>
      </c>
    </row>
    <row r="859" spans="2:51" s="12" customFormat="1" ht="13.5">
      <c r="B859" s="244"/>
      <c r="C859" s="245"/>
      <c r="D859" s="235" t="s">
        <v>162</v>
      </c>
      <c r="E859" s="246" t="s">
        <v>22</v>
      </c>
      <c r="F859" s="247" t="s">
        <v>2113</v>
      </c>
      <c r="G859" s="245"/>
      <c r="H859" s="248">
        <v>0.136</v>
      </c>
      <c r="I859" s="249"/>
      <c r="J859" s="245"/>
      <c r="K859" s="245"/>
      <c r="L859" s="250"/>
      <c r="M859" s="251"/>
      <c r="N859" s="252"/>
      <c r="O859" s="252"/>
      <c r="P859" s="252"/>
      <c r="Q859" s="252"/>
      <c r="R859" s="252"/>
      <c r="S859" s="252"/>
      <c r="T859" s="253"/>
      <c r="AT859" s="254" t="s">
        <v>162</v>
      </c>
      <c r="AU859" s="254" t="s">
        <v>82</v>
      </c>
      <c r="AV859" s="12" t="s">
        <v>82</v>
      </c>
      <c r="AW859" s="12" t="s">
        <v>37</v>
      </c>
      <c r="AX859" s="12" t="s">
        <v>24</v>
      </c>
      <c r="AY859" s="254" t="s">
        <v>153</v>
      </c>
    </row>
    <row r="860" spans="2:65" s="1" customFormat="1" ht="25.5" customHeight="1">
      <c r="B860" s="46"/>
      <c r="C860" s="221" t="s">
        <v>649</v>
      </c>
      <c r="D860" s="221" t="s">
        <v>155</v>
      </c>
      <c r="E860" s="222" t="s">
        <v>2114</v>
      </c>
      <c r="F860" s="223" t="s">
        <v>2115</v>
      </c>
      <c r="G860" s="224" t="s">
        <v>194</v>
      </c>
      <c r="H860" s="225">
        <v>3.042</v>
      </c>
      <c r="I860" s="226"/>
      <c r="J860" s="227">
        <f>ROUND(I860*H860,2)</f>
        <v>0</v>
      </c>
      <c r="K860" s="223" t="s">
        <v>159</v>
      </c>
      <c r="L860" s="72"/>
      <c r="M860" s="228" t="s">
        <v>22</v>
      </c>
      <c r="N860" s="229" t="s">
        <v>44</v>
      </c>
      <c r="O860" s="47"/>
      <c r="P860" s="230">
        <f>O860*H860</f>
        <v>0</v>
      </c>
      <c r="Q860" s="230">
        <v>0</v>
      </c>
      <c r="R860" s="230">
        <f>Q860*H860</f>
        <v>0</v>
      </c>
      <c r="S860" s="230">
        <v>2.2</v>
      </c>
      <c r="T860" s="231">
        <f>S860*H860</f>
        <v>6.6924</v>
      </c>
      <c r="AR860" s="24" t="s">
        <v>160</v>
      </c>
      <c r="AT860" s="24" t="s">
        <v>155</v>
      </c>
      <c r="AU860" s="24" t="s">
        <v>82</v>
      </c>
      <c r="AY860" s="24" t="s">
        <v>153</v>
      </c>
      <c r="BE860" s="232">
        <f>IF(N860="základní",J860,0)</f>
        <v>0</v>
      </c>
      <c r="BF860" s="232">
        <f>IF(N860="snížená",J860,0)</f>
        <v>0</v>
      </c>
      <c r="BG860" s="232">
        <f>IF(N860="zákl. přenesená",J860,0)</f>
        <v>0</v>
      </c>
      <c r="BH860" s="232">
        <f>IF(N860="sníž. přenesená",J860,0)</f>
        <v>0</v>
      </c>
      <c r="BI860" s="232">
        <f>IF(N860="nulová",J860,0)</f>
        <v>0</v>
      </c>
      <c r="BJ860" s="24" t="s">
        <v>24</v>
      </c>
      <c r="BK860" s="232">
        <f>ROUND(I860*H860,2)</f>
        <v>0</v>
      </c>
      <c r="BL860" s="24" t="s">
        <v>160</v>
      </c>
      <c r="BM860" s="24" t="s">
        <v>2116</v>
      </c>
    </row>
    <row r="861" spans="2:51" s="11" customFormat="1" ht="13.5">
      <c r="B861" s="233"/>
      <c r="C861" s="234"/>
      <c r="D861" s="235" t="s">
        <v>162</v>
      </c>
      <c r="E861" s="236" t="s">
        <v>22</v>
      </c>
      <c r="F861" s="237" t="s">
        <v>1769</v>
      </c>
      <c r="G861" s="234"/>
      <c r="H861" s="236" t="s">
        <v>22</v>
      </c>
      <c r="I861" s="238"/>
      <c r="J861" s="234"/>
      <c r="K861" s="234"/>
      <c r="L861" s="239"/>
      <c r="M861" s="240"/>
      <c r="N861" s="241"/>
      <c r="O861" s="241"/>
      <c r="P861" s="241"/>
      <c r="Q861" s="241"/>
      <c r="R861" s="241"/>
      <c r="S861" s="241"/>
      <c r="T861" s="242"/>
      <c r="AT861" s="243" t="s">
        <v>162</v>
      </c>
      <c r="AU861" s="243" t="s">
        <v>82</v>
      </c>
      <c r="AV861" s="11" t="s">
        <v>24</v>
      </c>
      <c r="AW861" s="11" t="s">
        <v>37</v>
      </c>
      <c r="AX861" s="11" t="s">
        <v>73</v>
      </c>
      <c r="AY861" s="243" t="s">
        <v>153</v>
      </c>
    </row>
    <row r="862" spans="2:51" s="11" customFormat="1" ht="13.5">
      <c r="B862" s="233"/>
      <c r="C862" s="234"/>
      <c r="D862" s="235" t="s">
        <v>162</v>
      </c>
      <c r="E862" s="236" t="s">
        <v>22</v>
      </c>
      <c r="F862" s="237" t="s">
        <v>642</v>
      </c>
      <c r="G862" s="234"/>
      <c r="H862" s="236" t="s">
        <v>22</v>
      </c>
      <c r="I862" s="238"/>
      <c r="J862" s="234"/>
      <c r="K862" s="234"/>
      <c r="L862" s="239"/>
      <c r="M862" s="240"/>
      <c r="N862" s="241"/>
      <c r="O862" s="241"/>
      <c r="P862" s="241"/>
      <c r="Q862" s="241"/>
      <c r="R862" s="241"/>
      <c r="S862" s="241"/>
      <c r="T862" s="242"/>
      <c r="AT862" s="243" t="s">
        <v>162</v>
      </c>
      <c r="AU862" s="243" t="s">
        <v>82</v>
      </c>
      <c r="AV862" s="11" t="s">
        <v>24</v>
      </c>
      <c r="AW862" s="11" t="s">
        <v>37</v>
      </c>
      <c r="AX862" s="11" t="s">
        <v>73</v>
      </c>
      <c r="AY862" s="243" t="s">
        <v>153</v>
      </c>
    </row>
    <row r="863" spans="2:51" s="12" customFormat="1" ht="13.5">
      <c r="B863" s="244"/>
      <c r="C863" s="245"/>
      <c r="D863" s="235" t="s">
        <v>162</v>
      </c>
      <c r="E863" s="246" t="s">
        <v>22</v>
      </c>
      <c r="F863" s="247" t="s">
        <v>2117</v>
      </c>
      <c r="G863" s="245"/>
      <c r="H863" s="248">
        <v>3.042</v>
      </c>
      <c r="I863" s="249"/>
      <c r="J863" s="245"/>
      <c r="K863" s="245"/>
      <c r="L863" s="250"/>
      <c r="M863" s="251"/>
      <c r="N863" s="252"/>
      <c r="O863" s="252"/>
      <c r="P863" s="252"/>
      <c r="Q863" s="252"/>
      <c r="R863" s="252"/>
      <c r="S863" s="252"/>
      <c r="T863" s="253"/>
      <c r="AT863" s="254" t="s">
        <v>162</v>
      </c>
      <c r="AU863" s="254" t="s">
        <v>82</v>
      </c>
      <c r="AV863" s="12" t="s">
        <v>82</v>
      </c>
      <c r="AW863" s="12" t="s">
        <v>37</v>
      </c>
      <c r="AX863" s="12" t="s">
        <v>24</v>
      </c>
      <c r="AY863" s="254" t="s">
        <v>153</v>
      </c>
    </row>
    <row r="864" spans="2:65" s="1" customFormat="1" ht="16.5" customHeight="1">
      <c r="B864" s="46"/>
      <c r="C864" s="221" t="s">
        <v>655</v>
      </c>
      <c r="D864" s="221" t="s">
        <v>155</v>
      </c>
      <c r="E864" s="222" t="s">
        <v>2118</v>
      </c>
      <c r="F864" s="223" t="s">
        <v>2119</v>
      </c>
      <c r="G864" s="224" t="s">
        <v>194</v>
      </c>
      <c r="H864" s="225">
        <v>3.042</v>
      </c>
      <c r="I864" s="226"/>
      <c r="J864" s="227">
        <f>ROUND(I864*H864,2)</f>
        <v>0</v>
      </c>
      <c r="K864" s="223" t="s">
        <v>159</v>
      </c>
      <c r="L864" s="72"/>
      <c r="M864" s="228" t="s">
        <v>22</v>
      </c>
      <c r="N864" s="229" t="s">
        <v>44</v>
      </c>
      <c r="O864" s="47"/>
      <c r="P864" s="230">
        <f>O864*H864</f>
        <v>0</v>
      </c>
      <c r="Q864" s="230">
        <v>0</v>
      </c>
      <c r="R864" s="230">
        <f>Q864*H864</f>
        <v>0</v>
      </c>
      <c r="S864" s="230">
        <v>0.044</v>
      </c>
      <c r="T864" s="231">
        <f>S864*H864</f>
        <v>0.133848</v>
      </c>
      <c r="AR864" s="24" t="s">
        <v>160</v>
      </c>
      <c r="AT864" s="24" t="s">
        <v>155</v>
      </c>
      <c r="AU864" s="24" t="s">
        <v>82</v>
      </c>
      <c r="AY864" s="24" t="s">
        <v>153</v>
      </c>
      <c r="BE864" s="232">
        <f>IF(N864="základní",J864,0)</f>
        <v>0</v>
      </c>
      <c r="BF864" s="232">
        <f>IF(N864="snížená",J864,0)</f>
        <v>0</v>
      </c>
      <c r="BG864" s="232">
        <f>IF(N864="zákl. přenesená",J864,0)</f>
        <v>0</v>
      </c>
      <c r="BH864" s="232">
        <f>IF(N864="sníž. přenesená",J864,0)</f>
        <v>0</v>
      </c>
      <c r="BI864" s="232">
        <f>IF(N864="nulová",J864,0)</f>
        <v>0</v>
      </c>
      <c r="BJ864" s="24" t="s">
        <v>24</v>
      </c>
      <c r="BK864" s="232">
        <f>ROUND(I864*H864,2)</f>
        <v>0</v>
      </c>
      <c r="BL864" s="24" t="s">
        <v>160</v>
      </c>
      <c r="BM864" s="24" t="s">
        <v>2120</v>
      </c>
    </row>
    <row r="865" spans="2:65" s="1" customFormat="1" ht="16.5" customHeight="1">
      <c r="B865" s="46"/>
      <c r="C865" s="221" t="s">
        <v>660</v>
      </c>
      <c r="D865" s="221" t="s">
        <v>155</v>
      </c>
      <c r="E865" s="222" t="s">
        <v>2121</v>
      </c>
      <c r="F865" s="223" t="s">
        <v>2122</v>
      </c>
      <c r="G865" s="224" t="s">
        <v>187</v>
      </c>
      <c r="H865" s="225">
        <v>28</v>
      </c>
      <c r="I865" s="226"/>
      <c r="J865" s="227">
        <f>ROUND(I865*H865,2)</f>
        <v>0</v>
      </c>
      <c r="K865" s="223" t="s">
        <v>159</v>
      </c>
      <c r="L865" s="72"/>
      <c r="M865" s="228" t="s">
        <v>22</v>
      </c>
      <c r="N865" s="229" t="s">
        <v>44</v>
      </c>
      <c r="O865" s="47"/>
      <c r="P865" s="230">
        <f>O865*H865</f>
        <v>0</v>
      </c>
      <c r="Q865" s="230">
        <v>0</v>
      </c>
      <c r="R865" s="230">
        <f>Q865*H865</f>
        <v>0</v>
      </c>
      <c r="S865" s="230">
        <v>0.0254</v>
      </c>
      <c r="T865" s="231">
        <f>S865*H865</f>
        <v>0.7111999999999999</v>
      </c>
      <c r="AR865" s="24" t="s">
        <v>160</v>
      </c>
      <c r="AT865" s="24" t="s">
        <v>155</v>
      </c>
      <c r="AU865" s="24" t="s">
        <v>82</v>
      </c>
      <c r="AY865" s="24" t="s">
        <v>153</v>
      </c>
      <c r="BE865" s="232">
        <f>IF(N865="základní",J865,0)</f>
        <v>0</v>
      </c>
      <c r="BF865" s="232">
        <f>IF(N865="snížená",J865,0)</f>
        <v>0</v>
      </c>
      <c r="BG865" s="232">
        <f>IF(N865="zákl. přenesená",J865,0)</f>
        <v>0</v>
      </c>
      <c r="BH865" s="232">
        <f>IF(N865="sníž. přenesená",J865,0)</f>
        <v>0</v>
      </c>
      <c r="BI865" s="232">
        <f>IF(N865="nulová",J865,0)</f>
        <v>0</v>
      </c>
      <c r="BJ865" s="24" t="s">
        <v>24</v>
      </c>
      <c r="BK865" s="232">
        <f>ROUND(I865*H865,2)</f>
        <v>0</v>
      </c>
      <c r="BL865" s="24" t="s">
        <v>160</v>
      </c>
      <c r="BM865" s="24" t="s">
        <v>2123</v>
      </c>
    </row>
    <row r="866" spans="2:51" s="11" customFormat="1" ht="13.5">
      <c r="B866" s="233"/>
      <c r="C866" s="234"/>
      <c r="D866" s="235" t="s">
        <v>162</v>
      </c>
      <c r="E866" s="236" t="s">
        <v>22</v>
      </c>
      <c r="F866" s="237" t="s">
        <v>1749</v>
      </c>
      <c r="G866" s="234"/>
      <c r="H866" s="236" t="s">
        <v>22</v>
      </c>
      <c r="I866" s="238"/>
      <c r="J866" s="234"/>
      <c r="K866" s="234"/>
      <c r="L866" s="239"/>
      <c r="M866" s="240"/>
      <c r="N866" s="241"/>
      <c r="O866" s="241"/>
      <c r="P866" s="241"/>
      <c r="Q866" s="241"/>
      <c r="R866" s="241"/>
      <c r="S866" s="241"/>
      <c r="T866" s="242"/>
      <c r="AT866" s="243" t="s">
        <v>162</v>
      </c>
      <c r="AU866" s="243" t="s">
        <v>82</v>
      </c>
      <c r="AV866" s="11" t="s">
        <v>24</v>
      </c>
      <c r="AW866" s="11" t="s">
        <v>37</v>
      </c>
      <c r="AX866" s="11" t="s">
        <v>73</v>
      </c>
      <c r="AY866" s="243" t="s">
        <v>153</v>
      </c>
    </row>
    <row r="867" spans="2:51" s="12" customFormat="1" ht="13.5">
      <c r="B867" s="244"/>
      <c r="C867" s="245"/>
      <c r="D867" s="235" t="s">
        <v>162</v>
      </c>
      <c r="E867" s="246" t="s">
        <v>22</v>
      </c>
      <c r="F867" s="247" t="s">
        <v>2124</v>
      </c>
      <c r="G867" s="245"/>
      <c r="H867" s="248">
        <v>28</v>
      </c>
      <c r="I867" s="249"/>
      <c r="J867" s="245"/>
      <c r="K867" s="245"/>
      <c r="L867" s="250"/>
      <c r="M867" s="251"/>
      <c r="N867" s="252"/>
      <c r="O867" s="252"/>
      <c r="P867" s="252"/>
      <c r="Q867" s="252"/>
      <c r="R867" s="252"/>
      <c r="S867" s="252"/>
      <c r="T867" s="253"/>
      <c r="AT867" s="254" t="s">
        <v>162</v>
      </c>
      <c r="AU867" s="254" t="s">
        <v>82</v>
      </c>
      <c r="AV867" s="12" t="s">
        <v>82</v>
      </c>
      <c r="AW867" s="12" t="s">
        <v>37</v>
      </c>
      <c r="AX867" s="12" t="s">
        <v>24</v>
      </c>
      <c r="AY867" s="254" t="s">
        <v>153</v>
      </c>
    </row>
    <row r="868" spans="2:65" s="1" customFormat="1" ht="16.5" customHeight="1">
      <c r="B868" s="46"/>
      <c r="C868" s="221" t="s">
        <v>664</v>
      </c>
      <c r="D868" s="221" t="s">
        <v>155</v>
      </c>
      <c r="E868" s="222" t="s">
        <v>604</v>
      </c>
      <c r="F868" s="223" t="s">
        <v>605</v>
      </c>
      <c r="G868" s="224" t="s">
        <v>158</v>
      </c>
      <c r="H868" s="225">
        <v>77.57</v>
      </c>
      <c r="I868" s="226"/>
      <c r="J868" s="227">
        <f>ROUND(I868*H868,2)</f>
        <v>0</v>
      </c>
      <c r="K868" s="223" t="s">
        <v>22</v>
      </c>
      <c r="L868" s="72"/>
      <c r="M868" s="228" t="s">
        <v>22</v>
      </c>
      <c r="N868" s="229" t="s">
        <v>44</v>
      </c>
      <c r="O868" s="47"/>
      <c r="P868" s="230">
        <f>O868*H868</f>
        <v>0</v>
      </c>
      <c r="Q868" s="230">
        <v>0</v>
      </c>
      <c r="R868" s="230">
        <f>Q868*H868</f>
        <v>0</v>
      </c>
      <c r="S868" s="230">
        <v>0.066</v>
      </c>
      <c r="T868" s="231">
        <f>S868*H868</f>
        <v>5.119619999999999</v>
      </c>
      <c r="AR868" s="24" t="s">
        <v>160</v>
      </c>
      <c r="AT868" s="24" t="s">
        <v>155</v>
      </c>
      <c r="AU868" s="24" t="s">
        <v>82</v>
      </c>
      <c r="AY868" s="24" t="s">
        <v>153</v>
      </c>
      <c r="BE868" s="232">
        <f>IF(N868="základní",J868,0)</f>
        <v>0</v>
      </c>
      <c r="BF868" s="232">
        <f>IF(N868="snížená",J868,0)</f>
        <v>0</v>
      </c>
      <c r="BG868" s="232">
        <f>IF(N868="zákl. přenesená",J868,0)</f>
        <v>0</v>
      </c>
      <c r="BH868" s="232">
        <f>IF(N868="sníž. přenesená",J868,0)</f>
        <v>0</v>
      </c>
      <c r="BI868" s="232">
        <f>IF(N868="nulová",J868,0)</f>
        <v>0</v>
      </c>
      <c r="BJ868" s="24" t="s">
        <v>24</v>
      </c>
      <c r="BK868" s="232">
        <f>ROUND(I868*H868,2)</f>
        <v>0</v>
      </c>
      <c r="BL868" s="24" t="s">
        <v>160</v>
      </c>
      <c r="BM868" s="24" t="s">
        <v>2125</v>
      </c>
    </row>
    <row r="869" spans="2:51" s="11" customFormat="1" ht="13.5">
      <c r="B869" s="233"/>
      <c r="C869" s="234"/>
      <c r="D869" s="235" t="s">
        <v>162</v>
      </c>
      <c r="E869" s="236" t="s">
        <v>22</v>
      </c>
      <c r="F869" s="237" t="s">
        <v>1758</v>
      </c>
      <c r="G869" s="234"/>
      <c r="H869" s="236" t="s">
        <v>22</v>
      </c>
      <c r="I869" s="238"/>
      <c r="J869" s="234"/>
      <c r="K869" s="234"/>
      <c r="L869" s="239"/>
      <c r="M869" s="240"/>
      <c r="N869" s="241"/>
      <c r="O869" s="241"/>
      <c r="P869" s="241"/>
      <c r="Q869" s="241"/>
      <c r="R869" s="241"/>
      <c r="S869" s="241"/>
      <c r="T869" s="242"/>
      <c r="AT869" s="243" t="s">
        <v>162</v>
      </c>
      <c r="AU869" s="243" t="s">
        <v>82</v>
      </c>
      <c r="AV869" s="11" t="s">
        <v>24</v>
      </c>
      <c r="AW869" s="11" t="s">
        <v>37</v>
      </c>
      <c r="AX869" s="11" t="s">
        <v>73</v>
      </c>
      <c r="AY869" s="243" t="s">
        <v>153</v>
      </c>
    </row>
    <row r="870" spans="2:51" s="11" customFormat="1" ht="13.5">
      <c r="B870" s="233"/>
      <c r="C870" s="234"/>
      <c r="D870" s="235" t="s">
        <v>162</v>
      </c>
      <c r="E870" s="236" t="s">
        <v>22</v>
      </c>
      <c r="F870" s="237" t="s">
        <v>607</v>
      </c>
      <c r="G870" s="234"/>
      <c r="H870" s="236" t="s">
        <v>22</v>
      </c>
      <c r="I870" s="238"/>
      <c r="J870" s="234"/>
      <c r="K870" s="234"/>
      <c r="L870" s="239"/>
      <c r="M870" s="240"/>
      <c r="N870" s="241"/>
      <c r="O870" s="241"/>
      <c r="P870" s="241"/>
      <c r="Q870" s="241"/>
      <c r="R870" s="241"/>
      <c r="S870" s="241"/>
      <c r="T870" s="242"/>
      <c r="AT870" s="243" t="s">
        <v>162</v>
      </c>
      <c r="AU870" s="243" t="s">
        <v>82</v>
      </c>
      <c r="AV870" s="11" t="s">
        <v>24</v>
      </c>
      <c r="AW870" s="11" t="s">
        <v>37</v>
      </c>
      <c r="AX870" s="11" t="s">
        <v>73</v>
      </c>
      <c r="AY870" s="243" t="s">
        <v>153</v>
      </c>
    </row>
    <row r="871" spans="2:51" s="11" customFormat="1" ht="13.5">
      <c r="B871" s="233"/>
      <c r="C871" s="234"/>
      <c r="D871" s="235" t="s">
        <v>162</v>
      </c>
      <c r="E871" s="236" t="s">
        <v>22</v>
      </c>
      <c r="F871" s="237" t="s">
        <v>618</v>
      </c>
      <c r="G871" s="234"/>
      <c r="H871" s="236" t="s">
        <v>22</v>
      </c>
      <c r="I871" s="238"/>
      <c r="J871" s="234"/>
      <c r="K871" s="234"/>
      <c r="L871" s="239"/>
      <c r="M871" s="240"/>
      <c r="N871" s="241"/>
      <c r="O871" s="241"/>
      <c r="P871" s="241"/>
      <c r="Q871" s="241"/>
      <c r="R871" s="241"/>
      <c r="S871" s="241"/>
      <c r="T871" s="242"/>
      <c r="AT871" s="243" t="s">
        <v>162</v>
      </c>
      <c r="AU871" s="243" t="s">
        <v>82</v>
      </c>
      <c r="AV871" s="11" t="s">
        <v>24</v>
      </c>
      <c r="AW871" s="11" t="s">
        <v>37</v>
      </c>
      <c r="AX871" s="11" t="s">
        <v>73</v>
      </c>
      <c r="AY871" s="243" t="s">
        <v>153</v>
      </c>
    </row>
    <row r="872" spans="2:51" s="11" customFormat="1" ht="13.5">
      <c r="B872" s="233"/>
      <c r="C872" s="234"/>
      <c r="D872" s="235" t="s">
        <v>162</v>
      </c>
      <c r="E872" s="236" t="s">
        <v>22</v>
      </c>
      <c r="F872" s="237" t="s">
        <v>2126</v>
      </c>
      <c r="G872" s="234"/>
      <c r="H872" s="236" t="s">
        <v>22</v>
      </c>
      <c r="I872" s="238"/>
      <c r="J872" s="234"/>
      <c r="K872" s="234"/>
      <c r="L872" s="239"/>
      <c r="M872" s="240"/>
      <c r="N872" s="241"/>
      <c r="O872" s="241"/>
      <c r="P872" s="241"/>
      <c r="Q872" s="241"/>
      <c r="R872" s="241"/>
      <c r="S872" s="241"/>
      <c r="T872" s="242"/>
      <c r="AT872" s="243" t="s">
        <v>162</v>
      </c>
      <c r="AU872" s="243" t="s">
        <v>82</v>
      </c>
      <c r="AV872" s="11" t="s">
        <v>24</v>
      </c>
      <c r="AW872" s="11" t="s">
        <v>37</v>
      </c>
      <c r="AX872" s="11" t="s">
        <v>73</v>
      </c>
      <c r="AY872" s="243" t="s">
        <v>153</v>
      </c>
    </row>
    <row r="873" spans="2:51" s="12" customFormat="1" ht="13.5">
      <c r="B873" s="244"/>
      <c r="C873" s="245"/>
      <c r="D873" s="235" t="s">
        <v>162</v>
      </c>
      <c r="E873" s="246" t="s">
        <v>22</v>
      </c>
      <c r="F873" s="247" t="s">
        <v>2127</v>
      </c>
      <c r="G873" s="245"/>
      <c r="H873" s="248">
        <v>8.4</v>
      </c>
      <c r="I873" s="249"/>
      <c r="J873" s="245"/>
      <c r="K873" s="245"/>
      <c r="L873" s="250"/>
      <c r="M873" s="251"/>
      <c r="N873" s="252"/>
      <c r="O873" s="252"/>
      <c r="P873" s="252"/>
      <c r="Q873" s="252"/>
      <c r="R873" s="252"/>
      <c r="S873" s="252"/>
      <c r="T873" s="253"/>
      <c r="AT873" s="254" t="s">
        <v>162</v>
      </c>
      <c r="AU873" s="254" t="s">
        <v>82</v>
      </c>
      <c r="AV873" s="12" t="s">
        <v>82</v>
      </c>
      <c r="AW873" s="12" t="s">
        <v>37</v>
      </c>
      <c r="AX873" s="12" t="s">
        <v>73</v>
      </c>
      <c r="AY873" s="254" t="s">
        <v>153</v>
      </c>
    </row>
    <row r="874" spans="2:51" s="11" customFormat="1" ht="13.5">
      <c r="B874" s="233"/>
      <c r="C874" s="234"/>
      <c r="D874" s="235" t="s">
        <v>162</v>
      </c>
      <c r="E874" s="236" t="s">
        <v>22</v>
      </c>
      <c r="F874" s="237" t="s">
        <v>1409</v>
      </c>
      <c r="G874" s="234"/>
      <c r="H874" s="236" t="s">
        <v>22</v>
      </c>
      <c r="I874" s="238"/>
      <c r="J874" s="234"/>
      <c r="K874" s="234"/>
      <c r="L874" s="239"/>
      <c r="M874" s="240"/>
      <c r="N874" s="241"/>
      <c r="O874" s="241"/>
      <c r="P874" s="241"/>
      <c r="Q874" s="241"/>
      <c r="R874" s="241"/>
      <c r="S874" s="241"/>
      <c r="T874" s="242"/>
      <c r="AT874" s="243" t="s">
        <v>162</v>
      </c>
      <c r="AU874" s="243" t="s">
        <v>82</v>
      </c>
      <c r="AV874" s="11" t="s">
        <v>24</v>
      </c>
      <c r="AW874" s="11" t="s">
        <v>37</v>
      </c>
      <c r="AX874" s="11" t="s">
        <v>73</v>
      </c>
      <c r="AY874" s="243" t="s">
        <v>153</v>
      </c>
    </row>
    <row r="875" spans="2:51" s="12" customFormat="1" ht="13.5">
      <c r="B875" s="244"/>
      <c r="C875" s="245"/>
      <c r="D875" s="235" t="s">
        <v>162</v>
      </c>
      <c r="E875" s="246" t="s">
        <v>22</v>
      </c>
      <c r="F875" s="247" t="s">
        <v>2128</v>
      </c>
      <c r="G875" s="245"/>
      <c r="H875" s="248">
        <v>11.31</v>
      </c>
      <c r="I875" s="249"/>
      <c r="J875" s="245"/>
      <c r="K875" s="245"/>
      <c r="L875" s="250"/>
      <c r="M875" s="251"/>
      <c r="N875" s="252"/>
      <c r="O875" s="252"/>
      <c r="P875" s="252"/>
      <c r="Q875" s="252"/>
      <c r="R875" s="252"/>
      <c r="S875" s="252"/>
      <c r="T875" s="253"/>
      <c r="AT875" s="254" t="s">
        <v>162</v>
      </c>
      <c r="AU875" s="254" t="s">
        <v>82</v>
      </c>
      <c r="AV875" s="12" t="s">
        <v>82</v>
      </c>
      <c r="AW875" s="12" t="s">
        <v>37</v>
      </c>
      <c r="AX875" s="12" t="s">
        <v>73</v>
      </c>
      <c r="AY875" s="254" t="s">
        <v>153</v>
      </c>
    </row>
    <row r="876" spans="2:51" s="11" customFormat="1" ht="13.5">
      <c r="B876" s="233"/>
      <c r="C876" s="234"/>
      <c r="D876" s="235" t="s">
        <v>162</v>
      </c>
      <c r="E876" s="236" t="s">
        <v>22</v>
      </c>
      <c r="F876" s="237" t="s">
        <v>2129</v>
      </c>
      <c r="G876" s="234"/>
      <c r="H876" s="236" t="s">
        <v>22</v>
      </c>
      <c r="I876" s="238"/>
      <c r="J876" s="234"/>
      <c r="K876" s="234"/>
      <c r="L876" s="239"/>
      <c r="M876" s="240"/>
      <c r="N876" s="241"/>
      <c r="O876" s="241"/>
      <c r="P876" s="241"/>
      <c r="Q876" s="241"/>
      <c r="R876" s="241"/>
      <c r="S876" s="241"/>
      <c r="T876" s="242"/>
      <c r="AT876" s="243" t="s">
        <v>162</v>
      </c>
      <c r="AU876" s="243" t="s">
        <v>82</v>
      </c>
      <c r="AV876" s="11" t="s">
        <v>24</v>
      </c>
      <c r="AW876" s="11" t="s">
        <v>37</v>
      </c>
      <c r="AX876" s="11" t="s">
        <v>73</v>
      </c>
      <c r="AY876" s="243" t="s">
        <v>153</v>
      </c>
    </row>
    <row r="877" spans="2:51" s="12" customFormat="1" ht="13.5">
      <c r="B877" s="244"/>
      <c r="C877" s="245"/>
      <c r="D877" s="235" t="s">
        <v>162</v>
      </c>
      <c r="E877" s="246" t="s">
        <v>22</v>
      </c>
      <c r="F877" s="247" t="s">
        <v>2130</v>
      </c>
      <c r="G877" s="245"/>
      <c r="H877" s="248">
        <v>1.64</v>
      </c>
      <c r="I877" s="249"/>
      <c r="J877" s="245"/>
      <c r="K877" s="245"/>
      <c r="L877" s="250"/>
      <c r="M877" s="251"/>
      <c r="N877" s="252"/>
      <c r="O877" s="252"/>
      <c r="P877" s="252"/>
      <c r="Q877" s="252"/>
      <c r="R877" s="252"/>
      <c r="S877" s="252"/>
      <c r="T877" s="253"/>
      <c r="AT877" s="254" t="s">
        <v>162</v>
      </c>
      <c r="AU877" s="254" t="s">
        <v>82</v>
      </c>
      <c r="AV877" s="12" t="s">
        <v>82</v>
      </c>
      <c r="AW877" s="12" t="s">
        <v>37</v>
      </c>
      <c r="AX877" s="12" t="s">
        <v>73</v>
      </c>
      <c r="AY877" s="254" t="s">
        <v>153</v>
      </c>
    </row>
    <row r="878" spans="2:51" s="11" customFormat="1" ht="13.5">
      <c r="B878" s="233"/>
      <c r="C878" s="234"/>
      <c r="D878" s="235" t="s">
        <v>162</v>
      </c>
      <c r="E878" s="236" t="s">
        <v>22</v>
      </c>
      <c r="F878" s="237" t="s">
        <v>2131</v>
      </c>
      <c r="G878" s="234"/>
      <c r="H878" s="236" t="s">
        <v>22</v>
      </c>
      <c r="I878" s="238"/>
      <c r="J878" s="234"/>
      <c r="K878" s="234"/>
      <c r="L878" s="239"/>
      <c r="M878" s="240"/>
      <c r="N878" s="241"/>
      <c r="O878" s="241"/>
      <c r="P878" s="241"/>
      <c r="Q878" s="241"/>
      <c r="R878" s="241"/>
      <c r="S878" s="241"/>
      <c r="T878" s="242"/>
      <c r="AT878" s="243" t="s">
        <v>162</v>
      </c>
      <c r="AU878" s="243" t="s">
        <v>82</v>
      </c>
      <c r="AV878" s="11" t="s">
        <v>24</v>
      </c>
      <c r="AW878" s="11" t="s">
        <v>37</v>
      </c>
      <c r="AX878" s="11" t="s">
        <v>73</v>
      </c>
      <c r="AY878" s="243" t="s">
        <v>153</v>
      </c>
    </row>
    <row r="879" spans="2:51" s="11" customFormat="1" ht="13.5">
      <c r="B879" s="233"/>
      <c r="C879" s="234"/>
      <c r="D879" s="235" t="s">
        <v>162</v>
      </c>
      <c r="E879" s="236" t="s">
        <v>22</v>
      </c>
      <c r="F879" s="237" t="s">
        <v>1409</v>
      </c>
      <c r="G879" s="234"/>
      <c r="H879" s="236" t="s">
        <v>22</v>
      </c>
      <c r="I879" s="238"/>
      <c r="J879" s="234"/>
      <c r="K879" s="234"/>
      <c r="L879" s="239"/>
      <c r="M879" s="240"/>
      <c r="N879" s="241"/>
      <c r="O879" s="241"/>
      <c r="P879" s="241"/>
      <c r="Q879" s="241"/>
      <c r="R879" s="241"/>
      <c r="S879" s="241"/>
      <c r="T879" s="242"/>
      <c r="AT879" s="243" t="s">
        <v>162</v>
      </c>
      <c r="AU879" s="243" t="s">
        <v>82</v>
      </c>
      <c r="AV879" s="11" t="s">
        <v>24</v>
      </c>
      <c r="AW879" s="11" t="s">
        <v>37</v>
      </c>
      <c r="AX879" s="11" t="s">
        <v>73</v>
      </c>
      <c r="AY879" s="243" t="s">
        <v>153</v>
      </c>
    </row>
    <row r="880" spans="2:51" s="12" customFormat="1" ht="13.5">
      <c r="B880" s="244"/>
      <c r="C880" s="245"/>
      <c r="D880" s="235" t="s">
        <v>162</v>
      </c>
      <c r="E880" s="246" t="s">
        <v>22</v>
      </c>
      <c r="F880" s="247" t="s">
        <v>2132</v>
      </c>
      <c r="G880" s="245"/>
      <c r="H880" s="248">
        <v>9.24</v>
      </c>
      <c r="I880" s="249"/>
      <c r="J880" s="245"/>
      <c r="K880" s="245"/>
      <c r="L880" s="250"/>
      <c r="M880" s="251"/>
      <c r="N880" s="252"/>
      <c r="O880" s="252"/>
      <c r="P880" s="252"/>
      <c r="Q880" s="252"/>
      <c r="R880" s="252"/>
      <c r="S880" s="252"/>
      <c r="T880" s="253"/>
      <c r="AT880" s="254" t="s">
        <v>162</v>
      </c>
      <c r="AU880" s="254" t="s">
        <v>82</v>
      </c>
      <c r="AV880" s="12" t="s">
        <v>82</v>
      </c>
      <c r="AW880" s="12" t="s">
        <v>37</v>
      </c>
      <c r="AX880" s="12" t="s">
        <v>73</v>
      </c>
      <c r="AY880" s="254" t="s">
        <v>153</v>
      </c>
    </row>
    <row r="881" spans="2:51" s="11" customFormat="1" ht="13.5">
      <c r="B881" s="233"/>
      <c r="C881" s="234"/>
      <c r="D881" s="235" t="s">
        <v>162</v>
      </c>
      <c r="E881" s="236" t="s">
        <v>22</v>
      </c>
      <c r="F881" s="237" t="s">
        <v>2133</v>
      </c>
      <c r="G881" s="234"/>
      <c r="H881" s="236" t="s">
        <v>22</v>
      </c>
      <c r="I881" s="238"/>
      <c r="J881" s="234"/>
      <c r="K881" s="234"/>
      <c r="L881" s="239"/>
      <c r="M881" s="240"/>
      <c r="N881" s="241"/>
      <c r="O881" s="241"/>
      <c r="P881" s="241"/>
      <c r="Q881" s="241"/>
      <c r="R881" s="241"/>
      <c r="S881" s="241"/>
      <c r="T881" s="242"/>
      <c r="AT881" s="243" t="s">
        <v>162</v>
      </c>
      <c r="AU881" s="243" t="s">
        <v>82</v>
      </c>
      <c r="AV881" s="11" t="s">
        <v>24</v>
      </c>
      <c r="AW881" s="11" t="s">
        <v>37</v>
      </c>
      <c r="AX881" s="11" t="s">
        <v>73</v>
      </c>
      <c r="AY881" s="243" t="s">
        <v>153</v>
      </c>
    </row>
    <row r="882" spans="2:51" s="12" customFormat="1" ht="13.5">
      <c r="B882" s="244"/>
      <c r="C882" s="245"/>
      <c r="D882" s="235" t="s">
        <v>162</v>
      </c>
      <c r="E882" s="246" t="s">
        <v>22</v>
      </c>
      <c r="F882" s="247" t="s">
        <v>2134</v>
      </c>
      <c r="G882" s="245"/>
      <c r="H882" s="248">
        <v>46.98</v>
      </c>
      <c r="I882" s="249"/>
      <c r="J882" s="245"/>
      <c r="K882" s="245"/>
      <c r="L882" s="250"/>
      <c r="M882" s="251"/>
      <c r="N882" s="252"/>
      <c r="O882" s="252"/>
      <c r="P882" s="252"/>
      <c r="Q882" s="252"/>
      <c r="R882" s="252"/>
      <c r="S882" s="252"/>
      <c r="T882" s="253"/>
      <c r="AT882" s="254" t="s">
        <v>162</v>
      </c>
      <c r="AU882" s="254" t="s">
        <v>82</v>
      </c>
      <c r="AV882" s="12" t="s">
        <v>82</v>
      </c>
      <c r="AW882" s="12" t="s">
        <v>37</v>
      </c>
      <c r="AX882" s="12" t="s">
        <v>73</v>
      </c>
      <c r="AY882" s="254" t="s">
        <v>153</v>
      </c>
    </row>
    <row r="883" spans="2:51" s="13" customFormat="1" ht="13.5">
      <c r="B883" s="255"/>
      <c r="C883" s="256"/>
      <c r="D883" s="235" t="s">
        <v>162</v>
      </c>
      <c r="E883" s="257" t="s">
        <v>22</v>
      </c>
      <c r="F883" s="258" t="s">
        <v>172</v>
      </c>
      <c r="G883" s="256"/>
      <c r="H883" s="259">
        <v>77.57</v>
      </c>
      <c r="I883" s="260"/>
      <c r="J883" s="256"/>
      <c r="K883" s="256"/>
      <c r="L883" s="261"/>
      <c r="M883" s="262"/>
      <c r="N883" s="263"/>
      <c r="O883" s="263"/>
      <c r="P883" s="263"/>
      <c r="Q883" s="263"/>
      <c r="R883" s="263"/>
      <c r="S883" s="263"/>
      <c r="T883" s="264"/>
      <c r="AT883" s="265" t="s">
        <v>162</v>
      </c>
      <c r="AU883" s="265" t="s">
        <v>82</v>
      </c>
      <c r="AV883" s="13" t="s">
        <v>160</v>
      </c>
      <c r="AW883" s="13" t="s">
        <v>37</v>
      </c>
      <c r="AX883" s="13" t="s">
        <v>24</v>
      </c>
      <c r="AY883" s="265" t="s">
        <v>153</v>
      </c>
    </row>
    <row r="884" spans="2:65" s="1" customFormat="1" ht="16.5" customHeight="1">
      <c r="B884" s="46"/>
      <c r="C884" s="221" t="s">
        <v>670</v>
      </c>
      <c r="D884" s="221" t="s">
        <v>155</v>
      </c>
      <c r="E884" s="222" t="s">
        <v>614</v>
      </c>
      <c r="F884" s="223" t="s">
        <v>615</v>
      </c>
      <c r="G884" s="224" t="s">
        <v>158</v>
      </c>
      <c r="H884" s="225">
        <v>7.41</v>
      </c>
      <c r="I884" s="226"/>
      <c r="J884" s="227">
        <f>ROUND(I884*H884,2)</f>
        <v>0</v>
      </c>
      <c r="K884" s="223" t="s">
        <v>159</v>
      </c>
      <c r="L884" s="72"/>
      <c r="M884" s="228" t="s">
        <v>22</v>
      </c>
      <c r="N884" s="229" t="s">
        <v>44</v>
      </c>
      <c r="O884" s="47"/>
      <c r="P884" s="230">
        <f>O884*H884</f>
        <v>0</v>
      </c>
      <c r="Q884" s="230">
        <v>0</v>
      </c>
      <c r="R884" s="230">
        <f>Q884*H884</f>
        <v>0</v>
      </c>
      <c r="S884" s="230">
        <v>0.048</v>
      </c>
      <c r="T884" s="231">
        <f>S884*H884</f>
        <v>0.35568</v>
      </c>
      <c r="AR884" s="24" t="s">
        <v>160</v>
      </c>
      <c r="AT884" s="24" t="s">
        <v>155</v>
      </c>
      <c r="AU884" s="24" t="s">
        <v>82</v>
      </c>
      <c r="AY884" s="24" t="s">
        <v>153</v>
      </c>
      <c r="BE884" s="232">
        <f>IF(N884="základní",J884,0)</f>
        <v>0</v>
      </c>
      <c r="BF884" s="232">
        <f>IF(N884="snížená",J884,0)</f>
        <v>0</v>
      </c>
      <c r="BG884" s="232">
        <f>IF(N884="zákl. přenesená",J884,0)</f>
        <v>0</v>
      </c>
      <c r="BH884" s="232">
        <f>IF(N884="sníž. přenesená",J884,0)</f>
        <v>0</v>
      </c>
      <c r="BI884" s="232">
        <f>IF(N884="nulová",J884,0)</f>
        <v>0</v>
      </c>
      <c r="BJ884" s="24" t="s">
        <v>24</v>
      </c>
      <c r="BK884" s="232">
        <f>ROUND(I884*H884,2)</f>
        <v>0</v>
      </c>
      <c r="BL884" s="24" t="s">
        <v>160</v>
      </c>
      <c r="BM884" s="24" t="s">
        <v>2135</v>
      </c>
    </row>
    <row r="885" spans="2:51" s="11" customFormat="1" ht="13.5">
      <c r="B885" s="233"/>
      <c r="C885" s="234"/>
      <c r="D885" s="235" t="s">
        <v>162</v>
      </c>
      <c r="E885" s="236" t="s">
        <v>22</v>
      </c>
      <c r="F885" s="237" t="s">
        <v>2136</v>
      </c>
      <c r="G885" s="234"/>
      <c r="H885" s="236" t="s">
        <v>22</v>
      </c>
      <c r="I885" s="238"/>
      <c r="J885" s="234"/>
      <c r="K885" s="234"/>
      <c r="L885" s="239"/>
      <c r="M885" s="240"/>
      <c r="N885" s="241"/>
      <c r="O885" s="241"/>
      <c r="P885" s="241"/>
      <c r="Q885" s="241"/>
      <c r="R885" s="241"/>
      <c r="S885" s="241"/>
      <c r="T885" s="242"/>
      <c r="AT885" s="243" t="s">
        <v>162</v>
      </c>
      <c r="AU885" s="243" t="s">
        <v>82</v>
      </c>
      <c r="AV885" s="11" t="s">
        <v>24</v>
      </c>
      <c r="AW885" s="11" t="s">
        <v>37</v>
      </c>
      <c r="AX885" s="11" t="s">
        <v>73</v>
      </c>
      <c r="AY885" s="243" t="s">
        <v>153</v>
      </c>
    </row>
    <row r="886" spans="2:51" s="11" customFormat="1" ht="13.5">
      <c r="B886" s="233"/>
      <c r="C886" s="234"/>
      <c r="D886" s="235" t="s">
        <v>162</v>
      </c>
      <c r="E886" s="236" t="s">
        <v>22</v>
      </c>
      <c r="F886" s="237" t="s">
        <v>617</v>
      </c>
      <c r="G886" s="234"/>
      <c r="H886" s="236" t="s">
        <v>22</v>
      </c>
      <c r="I886" s="238"/>
      <c r="J886" s="234"/>
      <c r="K886" s="234"/>
      <c r="L886" s="239"/>
      <c r="M886" s="240"/>
      <c r="N886" s="241"/>
      <c r="O886" s="241"/>
      <c r="P886" s="241"/>
      <c r="Q886" s="241"/>
      <c r="R886" s="241"/>
      <c r="S886" s="241"/>
      <c r="T886" s="242"/>
      <c r="AT886" s="243" t="s">
        <v>162</v>
      </c>
      <c r="AU886" s="243" t="s">
        <v>82</v>
      </c>
      <c r="AV886" s="11" t="s">
        <v>24</v>
      </c>
      <c r="AW886" s="11" t="s">
        <v>37</v>
      </c>
      <c r="AX886" s="11" t="s">
        <v>73</v>
      </c>
      <c r="AY886" s="243" t="s">
        <v>153</v>
      </c>
    </row>
    <row r="887" spans="2:51" s="12" customFormat="1" ht="13.5">
      <c r="B887" s="244"/>
      <c r="C887" s="245"/>
      <c r="D887" s="235" t="s">
        <v>162</v>
      </c>
      <c r="E887" s="246" t="s">
        <v>22</v>
      </c>
      <c r="F887" s="247" t="s">
        <v>2137</v>
      </c>
      <c r="G887" s="245"/>
      <c r="H887" s="248">
        <v>7.41</v>
      </c>
      <c r="I887" s="249"/>
      <c r="J887" s="245"/>
      <c r="K887" s="245"/>
      <c r="L887" s="250"/>
      <c r="M887" s="251"/>
      <c r="N887" s="252"/>
      <c r="O887" s="252"/>
      <c r="P887" s="252"/>
      <c r="Q887" s="252"/>
      <c r="R887" s="252"/>
      <c r="S887" s="252"/>
      <c r="T887" s="253"/>
      <c r="AT887" s="254" t="s">
        <v>162</v>
      </c>
      <c r="AU887" s="254" t="s">
        <v>82</v>
      </c>
      <c r="AV887" s="12" t="s">
        <v>82</v>
      </c>
      <c r="AW887" s="12" t="s">
        <v>37</v>
      </c>
      <c r="AX887" s="12" t="s">
        <v>24</v>
      </c>
      <c r="AY887" s="254" t="s">
        <v>153</v>
      </c>
    </row>
    <row r="888" spans="2:65" s="1" customFormat="1" ht="16.5" customHeight="1">
      <c r="B888" s="46"/>
      <c r="C888" s="221" t="s">
        <v>676</v>
      </c>
      <c r="D888" s="221" t="s">
        <v>155</v>
      </c>
      <c r="E888" s="222" t="s">
        <v>621</v>
      </c>
      <c r="F888" s="223" t="s">
        <v>622</v>
      </c>
      <c r="G888" s="224" t="s">
        <v>158</v>
      </c>
      <c r="H888" s="225">
        <v>41.984</v>
      </c>
      <c r="I888" s="226"/>
      <c r="J888" s="227">
        <f>ROUND(I888*H888,2)</f>
        <v>0</v>
      </c>
      <c r="K888" s="223" t="s">
        <v>159</v>
      </c>
      <c r="L888" s="72"/>
      <c r="M888" s="228" t="s">
        <v>22</v>
      </c>
      <c r="N888" s="229" t="s">
        <v>44</v>
      </c>
      <c r="O888" s="47"/>
      <c r="P888" s="230">
        <f>O888*H888</f>
        <v>0</v>
      </c>
      <c r="Q888" s="230">
        <v>0</v>
      </c>
      <c r="R888" s="230">
        <f>Q888*H888</f>
        <v>0</v>
      </c>
      <c r="S888" s="230">
        <v>0.038</v>
      </c>
      <c r="T888" s="231">
        <f>S888*H888</f>
        <v>1.595392</v>
      </c>
      <c r="AR888" s="24" t="s">
        <v>160</v>
      </c>
      <c r="AT888" s="24" t="s">
        <v>155</v>
      </c>
      <c r="AU888" s="24" t="s">
        <v>82</v>
      </c>
      <c r="AY888" s="24" t="s">
        <v>153</v>
      </c>
      <c r="BE888" s="232">
        <f>IF(N888="základní",J888,0)</f>
        <v>0</v>
      </c>
      <c r="BF888" s="232">
        <f>IF(N888="snížená",J888,0)</f>
        <v>0</v>
      </c>
      <c r="BG888" s="232">
        <f>IF(N888="zákl. přenesená",J888,0)</f>
        <v>0</v>
      </c>
      <c r="BH888" s="232">
        <f>IF(N888="sníž. přenesená",J888,0)</f>
        <v>0</v>
      </c>
      <c r="BI888" s="232">
        <f>IF(N888="nulová",J888,0)</f>
        <v>0</v>
      </c>
      <c r="BJ888" s="24" t="s">
        <v>24</v>
      </c>
      <c r="BK888" s="232">
        <f>ROUND(I888*H888,2)</f>
        <v>0</v>
      </c>
      <c r="BL888" s="24" t="s">
        <v>160</v>
      </c>
      <c r="BM888" s="24" t="s">
        <v>2138</v>
      </c>
    </row>
    <row r="889" spans="2:51" s="11" customFormat="1" ht="13.5">
      <c r="B889" s="233"/>
      <c r="C889" s="234"/>
      <c r="D889" s="235" t="s">
        <v>162</v>
      </c>
      <c r="E889" s="236" t="s">
        <v>22</v>
      </c>
      <c r="F889" s="237" t="s">
        <v>2136</v>
      </c>
      <c r="G889" s="234"/>
      <c r="H889" s="236" t="s">
        <v>22</v>
      </c>
      <c r="I889" s="238"/>
      <c r="J889" s="234"/>
      <c r="K889" s="234"/>
      <c r="L889" s="239"/>
      <c r="M889" s="240"/>
      <c r="N889" s="241"/>
      <c r="O889" s="241"/>
      <c r="P889" s="241"/>
      <c r="Q889" s="241"/>
      <c r="R889" s="241"/>
      <c r="S889" s="241"/>
      <c r="T889" s="242"/>
      <c r="AT889" s="243" t="s">
        <v>162</v>
      </c>
      <c r="AU889" s="243" t="s">
        <v>82</v>
      </c>
      <c r="AV889" s="11" t="s">
        <v>24</v>
      </c>
      <c r="AW889" s="11" t="s">
        <v>37</v>
      </c>
      <c r="AX889" s="11" t="s">
        <v>73</v>
      </c>
      <c r="AY889" s="243" t="s">
        <v>153</v>
      </c>
    </row>
    <row r="890" spans="2:51" s="11" customFormat="1" ht="13.5">
      <c r="B890" s="233"/>
      <c r="C890" s="234"/>
      <c r="D890" s="235" t="s">
        <v>162</v>
      </c>
      <c r="E890" s="236" t="s">
        <v>22</v>
      </c>
      <c r="F890" s="237" t="s">
        <v>617</v>
      </c>
      <c r="G890" s="234"/>
      <c r="H890" s="236" t="s">
        <v>22</v>
      </c>
      <c r="I890" s="238"/>
      <c r="J890" s="234"/>
      <c r="K890" s="234"/>
      <c r="L890" s="239"/>
      <c r="M890" s="240"/>
      <c r="N890" s="241"/>
      <c r="O890" s="241"/>
      <c r="P890" s="241"/>
      <c r="Q890" s="241"/>
      <c r="R890" s="241"/>
      <c r="S890" s="241"/>
      <c r="T890" s="242"/>
      <c r="AT890" s="243" t="s">
        <v>162</v>
      </c>
      <c r="AU890" s="243" t="s">
        <v>82</v>
      </c>
      <c r="AV890" s="11" t="s">
        <v>24</v>
      </c>
      <c r="AW890" s="11" t="s">
        <v>37</v>
      </c>
      <c r="AX890" s="11" t="s">
        <v>73</v>
      </c>
      <c r="AY890" s="243" t="s">
        <v>153</v>
      </c>
    </row>
    <row r="891" spans="2:51" s="12" customFormat="1" ht="13.5">
      <c r="B891" s="244"/>
      <c r="C891" s="245"/>
      <c r="D891" s="235" t="s">
        <v>162</v>
      </c>
      <c r="E891" s="246" t="s">
        <v>22</v>
      </c>
      <c r="F891" s="247" t="s">
        <v>2139</v>
      </c>
      <c r="G891" s="245"/>
      <c r="H891" s="248">
        <v>41.984</v>
      </c>
      <c r="I891" s="249"/>
      <c r="J891" s="245"/>
      <c r="K891" s="245"/>
      <c r="L891" s="250"/>
      <c r="M891" s="251"/>
      <c r="N891" s="252"/>
      <c r="O891" s="252"/>
      <c r="P891" s="252"/>
      <c r="Q891" s="252"/>
      <c r="R891" s="252"/>
      <c r="S891" s="252"/>
      <c r="T891" s="253"/>
      <c r="AT891" s="254" t="s">
        <v>162</v>
      </c>
      <c r="AU891" s="254" t="s">
        <v>82</v>
      </c>
      <c r="AV891" s="12" t="s">
        <v>82</v>
      </c>
      <c r="AW891" s="12" t="s">
        <v>37</v>
      </c>
      <c r="AX891" s="12" t="s">
        <v>24</v>
      </c>
      <c r="AY891" s="254" t="s">
        <v>153</v>
      </c>
    </row>
    <row r="892" spans="2:65" s="1" customFormat="1" ht="16.5" customHeight="1">
      <c r="B892" s="46"/>
      <c r="C892" s="221" t="s">
        <v>681</v>
      </c>
      <c r="D892" s="221" t="s">
        <v>155</v>
      </c>
      <c r="E892" s="222" t="s">
        <v>1379</v>
      </c>
      <c r="F892" s="223" t="s">
        <v>1380</v>
      </c>
      <c r="G892" s="224" t="s">
        <v>158</v>
      </c>
      <c r="H892" s="225">
        <v>220.14</v>
      </c>
      <c r="I892" s="226"/>
      <c r="J892" s="227">
        <f>ROUND(I892*H892,2)</f>
        <v>0</v>
      </c>
      <c r="K892" s="223" t="s">
        <v>159</v>
      </c>
      <c r="L892" s="72"/>
      <c r="M892" s="228" t="s">
        <v>22</v>
      </c>
      <c r="N892" s="229" t="s">
        <v>44</v>
      </c>
      <c r="O892" s="47"/>
      <c r="P892" s="230">
        <f>O892*H892</f>
        <v>0</v>
      </c>
      <c r="Q892" s="230">
        <v>0</v>
      </c>
      <c r="R892" s="230">
        <f>Q892*H892</f>
        <v>0</v>
      </c>
      <c r="S892" s="230">
        <v>0.034</v>
      </c>
      <c r="T892" s="231">
        <f>S892*H892</f>
        <v>7.48476</v>
      </c>
      <c r="AR892" s="24" t="s">
        <v>160</v>
      </c>
      <c r="AT892" s="24" t="s">
        <v>155</v>
      </c>
      <c r="AU892" s="24" t="s">
        <v>82</v>
      </c>
      <c r="AY892" s="24" t="s">
        <v>153</v>
      </c>
      <c r="BE892" s="232">
        <f>IF(N892="základní",J892,0)</f>
        <v>0</v>
      </c>
      <c r="BF892" s="232">
        <f>IF(N892="snížená",J892,0)</f>
        <v>0</v>
      </c>
      <c r="BG892" s="232">
        <f>IF(N892="zákl. přenesená",J892,0)</f>
        <v>0</v>
      </c>
      <c r="BH892" s="232">
        <f>IF(N892="sníž. přenesená",J892,0)</f>
        <v>0</v>
      </c>
      <c r="BI892" s="232">
        <f>IF(N892="nulová",J892,0)</f>
        <v>0</v>
      </c>
      <c r="BJ892" s="24" t="s">
        <v>24</v>
      </c>
      <c r="BK892" s="232">
        <f>ROUND(I892*H892,2)</f>
        <v>0</v>
      </c>
      <c r="BL892" s="24" t="s">
        <v>160</v>
      </c>
      <c r="BM892" s="24" t="s">
        <v>2140</v>
      </c>
    </row>
    <row r="893" spans="2:51" s="11" customFormat="1" ht="13.5">
      <c r="B893" s="233"/>
      <c r="C893" s="234"/>
      <c r="D893" s="235" t="s">
        <v>162</v>
      </c>
      <c r="E893" s="236" t="s">
        <v>22</v>
      </c>
      <c r="F893" s="237" t="s">
        <v>2136</v>
      </c>
      <c r="G893" s="234"/>
      <c r="H893" s="236" t="s">
        <v>22</v>
      </c>
      <c r="I893" s="238"/>
      <c r="J893" s="234"/>
      <c r="K893" s="234"/>
      <c r="L893" s="239"/>
      <c r="M893" s="240"/>
      <c r="N893" s="241"/>
      <c r="O893" s="241"/>
      <c r="P893" s="241"/>
      <c r="Q893" s="241"/>
      <c r="R893" s="241"/>
      <c r="S893" s="241"/>
      <c r="T893" s="242"/>
      <c r="AT893" s="243" t="s">
        <v>162</v>
      </c>
      <c r="AU893" s="243" t="s">
        <v>82</v>
      </c>
      <c r="AV893" s="11" t="s">
        <v>24</v>
      </c>
      <c r="AW893" s="11" t="s">
        <v>37</v>
      </c>
      <c r="AX893" s="11" t="s">
        <v>73</v>
      </c>
      <c r="AY893" s="243" t="s">
        <v>153</v>
      </c>
    </row>
    <row r="894" spans="2:51" s="11" customFormat="1" ht="13.5">
      <c r="B894" s="233"/>
      <c r="C894" s="234"/>
      <c r="D894" s="235" t="s">
        <v>162</v>
      </c>
      <c r="E894" s="236" t="s">
        <v>22</v>
      </c>
      <c r="F894" s="237" t="s">
        <v>617</v>
      </c>
      <c r="G894" s="234"/>
      <c r="H894" s="236" t="s">
        <v>22</v>
      </c>
      <c r="I894" s="238"/>
      <c r="J894" s="234"/>
      <c r="K894" s="234"/>
      <c r="L894" s="239"/>
      <c r="M894" s="240"/>
      <c r="N894" s="241"/>
      <c r="O894" s="241"/>
      <c r="P894" s="241"/>
      <c r="Q894" s="241"/>
      <c r="R894" s="241"/>
      <c r="S894" s="241"/>
      <c r="T894" s="242"/>
      <c r="AT894" s="243" t="s">
        <v>162</v>
      </c>
      <c r="AU894" s="243" t="s">
        <v>82</v>
      </c>
      <c r="AV894" s="11" t="s">
        <v>24</v>
      </c>
      <c r="AW894" s="11" t="s">
        <v>37</v>
      </c>
      <c r="AX894" s="11" t="s">
        <v>73</v>
      </c>
      <c r="AY894" s="243" t="s">
        <v>153</v>
      </c>
    </row>
    <row r="895" spans="2:51" s="12" customFormat="1" ht="13.5">
      <c r="B895" s="244"/>
      <c r="C895" s="245"/>
      <c r="D895" s="235" t="s">
        <v>162</v>
      </c>
      <c r="E895" s="246" t="s">
        <v>22</v>
      </c>
      <c r="F895" s="247" t="s">
        <v>2141</v>
      </c>
      <c r="G895" s="245"/>
      <c r="H895" s="248">
        <v>220.14</v>
      </c>
      <c r="I895" s="249"/>
      <c r="J895" s="245"/>
      <c r="K895" s="245"/>
      <c r="L895" s="250"/>
      <c r="M895" s="251"/>
      <c r="N895" s="252"/>
      <c r="O895" s="252"/>
      <c r="P895" s="252"/>
      <c r="Q895" s="252"/>
      <c r="R895" s="252"/>
      <c r="S895" s="252"/>
      <c r="T895" s="253"/>
      <c r="AT895" s="254" t="s">
        <v>162</v>
      </c>
      <c r="AU895" s="254" t="s">
        <v>82</v>
      </c>
      <c r="AV895" s="12" t="s">
        <v>82</v>
      </c>
      <c r="AW895" s="12" t="s">
        <v>37</v>
      </c>
      <c r="AX895" s="12" t="s">
        <v>24</v>
      </c>
      <c r="AY895" s="254" t="s">
        <v>153</v>
      </c>
    </row>
    <row r="896" spans="2:65" s="1" customFormat="1" ht="16.5" customHeight="1">
      <c r="B896" s="46"/>
      <c r="C896" s="221" t="s">
        <v>668</v>
      </c>
      <c r="D896" s="221" t="s">
        <v>155</v>
      </c>
      <c r="E896" s="222" t="s">
        <v>1384</v>
      </c>
      <c r="F896" s="223" t="s">
        <v>1385</v>
      </c>
      <c r="G896" s="224" t="s">
        <v>158</v>
      </c>
      <c r="H896" s="225">
        <v>2067.84</v>
      </c>
      <c r="I896" s="226"/>
      <c r="J896" s="227">
        <f>ROUND(I896*H896,2)</f>
        <v>0</v>
      </c>
      <c r="K896" s="223" t="s">
        <v>159</v>
      </c>
      <c r="L896" s="72"/>
      <c r="M896" s="228" t="s">
        <v>22</v>
      </c>
      <c r="N896" s="229" t="s">
        <v>44</v>
      </c>
      <c r="O896" s="47"/>
      <c r="P896" s="230">
        <f>O896*H896</f>
        <v>0</v>
      </c>
      <c r="Q896" s="230">
        <v>0</v>
      </c>
      <c r="R896" s="230">
        <f>Q896*H896</f>
        <v>0</v>
      </c>
      <c r="S896" s="230">
        <v>0.032</v>
      </c>
      <c r="T896" s="231">
        <f>S896*H896</f>
        <v>66.17088000000001</v>
      </c>
      <c r="AR896" s="24" t="s">
        <v>160</v>
      </c>
      <c r="AT896" s="24" t="s">
        <v>155</v>
      </c>
      <c r="AU896" s="24" t="s">
        <v>82</v>
      </c>
      <c r="AY896" s="24" t="s">
        <v>153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24" t="s">
        <v>24</v>
      </c>
      <c r="BK896" s="232">
        <f>ROUND(I896*H896,2)</f>
        <v>0</v>
      </c>
      <c r="BL896" s="24" t="s">
        <v>160</v>
      </c>
      <c r="BM896" s="24" t="s">
        <v>2142</v>
      </c>
    </row>
    <row r="897" spans="2:51" s="11" customFormat="1" ht="13.5">
      <c r="B897" s="233"/>
      <c r="C897" s="234"/>
      <c r="D897" s="235" t="s">
        <v>162</v>
      </c>
      <c r="E897" s="236" t="s">
        <v>22</v>
      </c>
      <c r="F897" s="237" t="s">
        <v>2136</v>
      </c>
      <c r="G897" s="234"/>
      <c r="H897" s="236" t="s">
        <v>22</v>
      </c>
      <c r="I897" s="238"/>
      <c r="J897" s="234"/>
      <c r="K897" s="234"/>
      <c r="L897" s="239"/>
      <c r="M897" s="240"/>
      <c r="N897" s="241"/>
      <c r="O897" s="241"/>
      <c r="P897" s="241"/>
      <c r="Q897" s="241"/>
      <c r="R897" s="241"/>
      <c r="S897" s="241"/>
      <c r="T897" s="242"/>
      <c r="AT897" s="243" t="s">
        <v>162</v>
      </c>
      <c r="AU897" s="243" t="s">
        <v>82</v>
      </c>
      <c r="AV897" s="11" t="s">
        <v>24</v>
      </c>
      <c r="AW897" s="11" t="s">
        <v>37</v>
      </c>
      <c r="AX897" s="11" t="s">
        <v>73</v>
      </c>
      <c r="AY897" s="243" t="s">
        <v>153</v>
      </c>
    </row>
    <row r="898" spans="2:51" s="11" customFormat="1" ht="13.5">
      <c r="B898" s="233"/>
      <c r="C898" s="234"/>
      <c r="D898" s="235" t="s">
        <v>162</v>
      </c>
      <c r="E898" s="236" t="s">
        <v>22</v>
      </c>
      <c r="F898" s="237" t="s">
        <v>617</v>
      </c>
      <c r="G898" s="234"/>
      <c r="H898" s="236" t="s">
        <v>22</v>
      </c>
      <c r="I898" s="238"/>
      <c r="J898" s="234"/>
      <c r="K898" s="234"/>
      <c r="L898" s="239"/>
      <c r="M898" s="240"/>
      <c r="N898" s="241"/>
      <c r="O898" s="241"/>
      <c r="P898" s="241"/>
      <c r="Q898" s="241"/>
      <c r="R898" s="241"/>
      <c r="S898" s="241"/>
      <c r="T898" s="242"/>
      <c r="AT898" s="243" t="s">
        <v>162</v>
      </c>
      <c r="AU898" s="243" t="s">
        <v>82</v>
      </c>
      <c r="AV898" s="11" t="s">
        <v>24</v>
      </c>
      <c r="AW898" s="11" t="s">
        <v>37</v>
      </c>
      <c r="AX898" s="11" t="s">
        <v>73</v>
      </c>
      <c r="AY898" s="243" t="s">
        <v>153</v>
      </c>
    </row>
    <row r="899" spans="2:51" s="12" customFormat="1" ht="13.5">
      <c r="B899" s="244"/>
      <c r="C899" s="245"/>
      <c r="D899" s="235" t="s">
        <v>162</v>
      </c>
      <c r="E899" s="246" t="s">
        <v>22</v>
      </c>
      <c r="F899" s="247" t="s">
        <v>2143</v>
      </c>
      <c r="G899" s="245"/>
      <c r="H899" s="248">
        <v>1589.04</v>
      </c>
      <c r="I899" s="249"/>
      <c r="J899" s="245"/>
      <c r="K899" s="245"/>
      <c r="L899" s="250"/>
      <c r="M899" s="251"/>
      <c r="N899" s="252"/>
      <c r="O899" s="252"/>
      <c r="P899" s="252"/>
      <c r="Q899" s="252"/>
      <c r="R899" s="252"/>
      <c r="S899" s="252"/>
      <c r="T899" s="253"/>
      <c r="AT899" s="254" t="s">
        <v>162</v>
      </c>
      <c r="AU899" s="254" t="s">
        <v>82</v>
      </c>
      <c r="AV899" s="12" t="s">
        <v>82</v>
      </c>
      <c r="AW899" s="12" t="s">
        <v>37</v>
      </c>
      <c r="AX899" s="12" t="s">
        <v>73</v>
      </c>
      <c r="AY899" s="254" t="s">
        <v>153</v>
      </c>
    </row>
    <row r="900" spans="2:51" s="12" customFormat="1" ht="13.5">
      <c r="B900" s="244"/>
      <c r="C900" s="245"/>
      <c r="D900" s="235" t="s">
        <v>162</v>
      </c>
      <c r="E900" s="246" t="s">
        <v>22</v>
      </c>
      <c r="F900" s="247" t="s">
        <v>2144</v>
      </c>
      <c r="G900" s="245"/>
      <c r="H900" s="248">
        <v>478.8</v>
      </c>
      <c r="I900" s="249"/>
      <c r="J900" s="245"/>
      <c r="K900" s="245"/>
      <c r="L900" s="250"/>
      <c r="M900" s="251"/>
      <c r="N900" s="252"/>
      <c r="O900" s="252"/>
      <c r="P900" s="252"/>
      <c r="Q900" s="252"/>
      <c r="R900" s="252"/>
      <c r="S900" s="252"/>
      <c r="T900" s="253"/>
      <c r="AT900" s="254" t="s">
        <v>162</v>
      </c>
      <c r="AU900" s="254" t="s">
        <v>82</v>
      </c>
      <c r="AV900" s="12" t="s">
        <v>82</v>
      </c>
      <c r="AW900" s="12" t="s">
        <v>37</v>
      </c>
      <c r="AX900" s="12" t="s">
        <v>73</v>
      </c>
      <c r="AY900" s="254" t="s">
        <v>153</v>
      </c>
    </row>
    <row r="901" spans="2:51" s="13" customFormat="1" ht="13.5">
      <c r="B901" s="255"/>
      <c r="C901" s="256"/>
      <c r="D901" s="235" t="s">
        <v>162</v>
      </c>
      <c r="E901" s="257" t="s">
        <v>22</v>
      </c>
      <c r="F901" s="258" t="s">
        <v>172</v>
      </c>
      <c r="G901" s="256"/>
      <c r="H901" s="259">
        <v>2067.84</v>
      </c>
      <c r="I901" s="260"/>
      <c r="J901" s="256"/>
      <c r="K901" s="256"/>
      <c r="L901" s="261"/>
      <c r="M901" s="262"/>
      <c r="N901" s="263"/>
      <c r="O901" s="263"/>
      <c r="P901" s="263"/>
      <c r="Q901" s="263"/>
      <c r="R901" s="263"/>
      <c r="S901" s="263"/>
      <c r="T901" s="264"/>
      <c r="AT901" s="265" t="s">
        <v>162</v>
      </c>
      <c r="AU901" s="265" t="s">
        <v>82</v>
      </c>
      <c r="AV901" s="13" t="s">
        <v>160</v>
      </c>
      <c r="AW901" s="13" t="s">
        <v>37</v>
      </c>
      <c r="AX901" s="13" t="s">
        <v>24</v>
      </c>
      <c r="AY901" s="265" t="s">
        <v>153</v>
      </c>
    </row>
    <row r="902" spans="2:65" s="1" customFormat="1" ht="16.5" customHeight="1">
      <c r="B902" s="46"/>
      <c r="C902" s="221" t="s">
        <v>688</v>
      </c>
      <c r="D902" s="221" t="s">
        <v>155</v>
      </c>
      <c r="E902" s="222" t="s">
        <v>627</v>
      </c>
      <c r="F902" s="223" t="s">
        <v>628</v>
      </c>
      <c r="G902" s="224" t="s">
        <v>158</v>
      </c>
      <c r="H902" s="225">
        <v>9</v>
      </c>
      <c r="I902" s="226"/>
      <c r="J902" s="227">
        <f>ROUND(I902*H902,2)</f>
        <v>0</v>
      </c>
      <c r="K902" s="223" t="s">
        <v>159</v>
      </c>
      <c r="L902" s="72"/>
      <c r="M902" s="228" t="s">
        <v>22</v>
      </c>
      <c r="N902" s="229" t="s">
        <v>44</v>
      </c>
      <c r="O902" s="47"/>
      <c r="P902" s="230">
        <f>O902*H902</f>
        <v>0</v>
      </c>
      <c r="Q902" s="230">
        <v>0</v>
      </c>
      <c r="R902" s="230">
        <f>Q902*H902</f>
        <v>0</v>
      </c>
      <c r="S902" s="230">
        <v>0.076</v>
      </c>
      <c r="T902" s="231">
        <f>S902*H902</f>
        <v>0.6839999999999999</v>
      </c>
      <c r="AR902" s="24" t="s">
        <v>160</v>
      </c>
      <c r="AT902" s="24" t="s">
        <v>155</v>
      </c>
      <c r="AU902" s="24" t="s">
        <v>82</v>
      </c>
      <c r="AY902" s="24" t="s">
        <v>153</v>
      </c>
      <c r="BE902" s="232">
        <f>IF(N902="základní",J902,0)</f>
        <v>0</v>
      </c>
      <c r="BF902" s="232">
        <f>IF(N902="snížená",J902,0)</f>
        <v>0</v>
      </c>
      <c r="BG902" s="232">
        <f>IF(N902="zákl. přenesená",J902,0)</f>
        <v>0</v>
      </c>
      <c r="BH902" s="232">
        <f>IF(N902="sníž. přenesená",J902,0)</f>
        <v>0</v>
      </c>
      <c r="BI902" s="232">
        <f>IF(N902="nulová",J902,0)</f>
        <v>0</v>
      </c>
      <c r="BJ902" s="24" t="s">
        <v>24</v>
      </c>
      <c r="BK902" s="232">
        <f>ROUND(I902*H902,2)</f>
        <v>0</v>
      </c>
      <c r="BL902" s="24" t="s">
        <v>160</v>
      </c>
      <c r="BM902" s="24" t="s">
        <v>2145</v>
      </c>
    </row>
    <row r="903" spans="2:51" s="11" customFormat="1" ht="13.5">
      <c r="B903" s="233"/>
      <c r="C903" s="234"/>
      <c r="D903" s="235" t="s">
        <v>162</v>
      </c>
      <c r="E903" s="236" t="s">
        <v>22</v>
      </c>
      <c r="F903" s="237" t="s">
        <v>1769</v>
      </c>
      <c r="G903" s="234"/>
      <c r="H903" s="236" t="s">
        <v>22</v>
      </c>
      <c r="I903" s="238"/>
      <c r="J903" s="234"/>
      <c r="K903" s="234"/>
      <c r="L903" s="239"/>
      <c r="M903" s="240"/>
      <c r="N903" s="241"/>
      <c r="O903" s="241"/>
      <c r="P903" s="241"/>
      <c r="Q903" s="241"/>
      <c r="R903" s="241"/>
      <c r="S903" s="241"/>
      <c r="T903" s="242"/>
      <c r="AT903" s="243" t="s">
        <v>162</v>
      </c>
      <c r="AU903" s="243" t="s">
        <v>82</v>
      </c>
      <c r="AV903" s="11" t="s">
        <v>24</v>
      </c>
      <c r="AW903" s="11" t="s">
        <v>37</v>
      </c>
      <c r="AX903" s="11" t="s">
        <v>73</v>
      </c>
      <c r="AY903" s="243" t="s">
        <v>153</v>
      </c>
    </row>
    <row r="904" spans="2:51" s="11" customFormat="1" ht="13.5">
      <c r="B904" s="233"/>
      <c r="C904" s="234"/>
      <c r="D904" s="235" t="s">
        <v>162</v>
      </c>
      <c r="E904" s="236" t="s">
        <v>22</v>
      </c>
      <c r="F904" s="237" t="s">
        <v>590</v>
      </c>
      <c r="G904" s="234"/>
      <c r="H904" s="236" t="s">
        <v>22</v>
      </c>
      <c r="I904" s="238"/>
      <c r="J904" s="234"/>
      <c r="K904" s="234"/>
      <c r="L904" s="239"/>
      <c r="M904" s="240"/>
      <c r="N904" s="241"/>
      <c r="O904" s="241"/>
      <c r="P904" s="241"/>
      <c r="Q904" s="241"/>
      <c r="R904" s="241"/>
      <c r="S904" s="241"/>
      <c r="T904" s="242"/>
      <c r="AT904" s="243" t="s">
        <v>162</v>
      </c>
      <c r="AU904" s="243" t="s">
        <v>82</v>
      </c>
      <c r="AV904" s="11" t="s">
        <v>24</v>
      </c>
      <c r="AW904" s="11" t="s">
        <v>37</v>
      </c>
      <c r="AX904" s="11" t="s">
        <v>73</v>
      </c>
      <c r="AY904" s="243" t="s">
        <v>153</v>
      </c>
    </row>
    <row r="905" spans="2:51" s="12" customFormat="1" ht="13.5">
      <c r="B905" s="244"/>
      <c r="C905" s="245"/>
      <c r="D905" s="235" t="s">
        <v>162</v>
      </c>
      <c r="E905" s="246" t="s">
        <v>22</v>
      </c>
      <c r="F905" s="247" t="s">
        <v>2146</v>
      </c>
      <c r="G905" s="245"/>
      <c r="H905" s="248">
        <v>9</v>
      </c>
      <c r="I905" s="249"/>
      <c r="J905" s="245"/>
      <c r="K905" s="245"/>
      <c r="L905" s="250"/>
      <c r="M905" s="251"/>
      <c r="N905" s="252"/>
      <c r="O905" s="252"/>
      <c r="P905" s="252"/>
      <c r="Q905" s="252"/>
      <c r="R905" s="252"/>
      <c r="S905" s="252"/>
      <c r="T905" s="253"/>
      <c r="AT905" s="254" t="s">
        <v>162</v>
      </c>
      <c r="AU905" s="254" t="s">
        <v>82</v>
      </c>
      <c r="AV905" s="12" t="s">
        <v>82</v>
      </c>
      <c r="AW905" s="12" t="s">
        <v>37</v>
      </c>
      <c r="AX905" s="12" t="s">
        <v>24</v>
      </c>
      <c r="AY905" s="254" t="s">
        <v>153</v>
      </c>
    </row>
    <row r="906" spans="2:65" s="1" customFormat="1" ht="16.5" customHeight="1">
      <c r="B906" s="46"/>
      <c r="C906" s="221" t="s">
        <v>692</v>
      </c>
      <c r="D906" s="221" t="s">
        <v>155</v>
      </c>
      <c r="E906" s="222" t="s">
        <v>632</v>
      </c>
      <c r="F906" s="223" t="s">
        <v>633</v>
      </c>
      <c r="G906" s="224" t="s">
        <v>158</v>
      </c>
      <c r="H906" s="225">
        <v>4.718</v>
      </c>
      <c r="I906" s="226"/>
      <c r="J906" s="227">
        <f>ROUND(I906*H906,2)</f>
        <v>0</v>
      </c>
      <c r="K906" s="223" t="s">
        <v>159</v>
      </c>
      <c r="L906" s="72"/>
      <c r="M906" s="228" t="s">
        <v>22</v>
      </c>
      <c r="N906" s="229" t="s">
        <v>44</v>
      </c>
      <c r="O906" s="47"/>
      <c r="P906" s="230">
        <f>O906*H906</f>
        <v>0</v>
      </c>
      <c r="Q906" s="230">
        <v>0</v>
      </c>
      <c r="R906" s="230">
        <f>Q906*H906</f>
        <v>0</v>
      </c>
      <c r="S906" s="230">
        <v>0.063</v>
      </c>
      <c r="T906" s="231">
        <f>S906*H906</f>
        <v>0.297234</v>
      </c>
      <c r="AR906" s="24" t="s">
        <v>160</v>
      </c>
      <c r="AT906" s="24" t="s">
        <v>155</v>
      </c>
      <c r="AU906" s="24" t="s">
        <v>82</v>
      </c>
      <c r="AY906" s="24" t="s">
        <v>153</v>
      </c>
      <c r="BE906" s="232">
        <f>IF(N906="základní",J906,0)</f>
        <v>0</v>
      </c>
      <c r="BF906" s="232">
        <f>IF(N906="snížená",J906,0)</f>
        <v>0</v>
      </c>
      <c r="BG906" s="232">
        <f>IF(N906="zákl. přenesená",J906,0)</f>
        <v>0</v>
      </c>
      <c r="BH906" s="232">
        <f>IF(N906="sníž. přenesená",J906,0)</f>
        <v>0</v>
      </c>
      <c r="BI906" s="232">
        <f>IF(N906="nulová",J906,0)</f>
        <v>0</v>
      </c>
      <c r="BJ906" s="24" t="s">
        <v>24</v>
      </c>
      <c r="BK906" s="232">
        <f>ROUND(I906*H906,2)</f>
        <v>0</v>
      </c>
      <c r="BL906" s="24" t="s">
        <v>160</v>
      </c>
      <c r="BM906" s="24" t="s">
        <v>2147</v>
      </c>
    </row>
    <row r="907" spans="2:51" s="11" customFormat="1" ht="13.5">
      <c r="B907" s="233"/>
      <c r="C907" s="234"/>
      <c r="D907" s="235" t="s">
        <v>162</v>
      </c>
      <c r="E907" s="236" t="s">
        <v>22</v>
      </c>
      <c r="F907" s="237" t="s">
        <v>1758</v>
      </c>
      <c r="G907" s="234"/>
      <c r="H907" s="236" t="s">
        <v>22</v>
      </c>
      <c r="I907" s="238"/>
      <c r="J907" s="234"/>
      <c r="K907" s="234"/>
      <c r="L907" s="239"/>
      <c r="M907" s="240"/>
      <c r="N907" s="241"/>
      <c r="O907" s="241"/>
      <c r="P907" s="241"/>
      <c r="Q907" s="241"/>
      <c r="R907" s="241"/>
      <c r="S907" s="241"/>
      <c r="T907" s="242"/>
      <c r="AT907" s="243" t="s">
        <v>162</v>
      </c>
      <c r="AU907" s="243" t="s">
        <v>82</v>
      </c>
      <c r="AV907" s="11" t="s">
        <v>24</v>
      </c>
      <c r="AW907" s="11" t="s">
        <v>37</v>
      </c>
      <c r="AX907" s="11" t="s">
        <v>73</v>
      </c>
      <c r="AY907" s="243" t="s">
        <v>153</v>
      </c>
    </row>
    <row r="908" spans="2:51" s="11" customFormat="1" ht="13.5">
      <c r="B908" s="233"/>
      <c r="C908" s="234"/>
      <c r="D908" s="235" t="s">
        <v>162</v>
      </c>
      <c r="E908" s="236" t="s">
        <v>22</v>
      </c>
      <c r="F908" s="237" t="s">
        <v>590</v>
      </c>
      <c r="G908" s="234"/>
      <c r="H908" s="236" t="s">
        <v>22</v>
      </c>
      <c r="I908" s="238"/>
      <c r="J908" s="234"/>
      <c r="K908" s="234"/>
      <c r="L908" s="239"/>
      <c r="M908" s="240"/>
      <c r="N908" s="241"/>
      <c r="O908" s="241"/>
      <c r="P908" s="241"/>
      <c r="Q908" s="241"/>
      <c r="R908" s="241"/>
      <c r="S908" s="241"/>
      <c r="T908" s="242"/>
      <c r="AT908" s="243" t="s">
        <v>162</v>
      </c>
      <c r="AU908" s="243" t="s">
        <v>82</v>
      </c>
      <c r="AV908" s="11" t="s">
        <v>24</v>
      </c>
      <c r="AW908" s="11" t="s">
        <v>37</v>
      </c>
      <c r="AX908" s="11" t="s">
        <v>73</v>
      </c>
      <c r="AY908" s="243" t="s">
        <v>153</v>
      </c>
    </row>
    <row r="909" spans="2:51" s="12" customFormat="1" ht="13.5">
      <c r="B909" s="244"/>
      <c r="C909" s="245"/>
      <c r="D909" s="235" t="s">
        <v>162</v>
      </c>
      <c r="E909" s="246" t="s">
        <v>22</v>
      </c>
      <c r="F909" s="247" t="s">
        <v>2148</v>
      </c>
      <c r="G909" s="245"/>
      <c r="H909" s="248">
        <v>4.718</v>
      </c>
      <c r="I909" s="249"/>
      <c r="J909" s="245"/>
      <c r="K909" s="245"/>
      <c r="L909" s="250"/>
      <c r="M909" s="251"/>
      <c r="N909" s="252"/>
      <c r="O909" s="252"/>
      <c r="P909" s="252"/>
      <c r="Q909" s="252"/>
      <c r="R909" s="252"/>
      <c r="S909" s="252"/>
      <c r="T909" s="253"/>
      <c r="AT909" s="254" t="s">
        <v>162</v>
      </c>
      <c r="AU909" s="254" t="s">
        <v>82</v>
      </c>
      <c r="AV909" s="12" t="s">
        <v>82</v>
      </c>
      <c r="AW909" s="12" t="s">
        <v>37</v>
      </c>
      <c r="AX909" s="12" t="s">
        <v>24</v>
      </c>
      <c r="AY909" s="254" t="s">
        <v>153</v>
      </c>
    </row>
    <row r="910" spans="2:65" s="1" customFormat="1" ht="16.5" customHeight="1">
      <c r="B910" s="46"/>
      <c r="C910" s="221" t="s">
        <v>696</v>
      </c>
      <c r="D910" s="221" t="s">
        <v>155</v>
      </c>
      <c r="E910" s="222" t="s">
        <v>1388</v>
      </c>
      <c r="F910" s="223" t="s">
        <v>1389</v>
      </c>
      <c r="G910" s="224" t="s">
        <v>640</v>
      </c>
      <c r="H910" s="225">
        <v>4</v>
      </c>
      <c r="I910" s="226"/>
      <c r="J910" s="227">
        <f>ROUND(I910*H910,2)</f>
        <v>0</v>
      </c>
      <c r="K910" s="223" t="s">
        <v>22</v>
      </c>
      <c r="L910" s="72"/>
      <c r="M910" s="228" t="s">
        <v>22</v>
      </c>
      <c r="N910" s="229" t="s">
        <v>44</v>
      </c>
      <c r="O910" s="47"/>
      <c r="P910" s="230">
        <f>O910*H910</f>
        <v>0</v>
      </c>
      <c r="Q910" s="230">
        <v>0</v>
      </c>
      <c r="R910" s="230">
        <f>Q910*H910</f>
        <v>0</v>
      </c>
      <c r="S910" s="230">
        <v>0</v>
      </c>
      <c r="T910" s="231">
        <f>S910*H910</f>
        <v>0</v>
      </c>
      <c r="AR910" s="24" t="s">
        <v>160</v>
      </c>
      <c r="AT910" s="24" t="s">
        <v>155</v>
      </c>
      <c r="AU910" s="24" t="s">
        <v>82</v>
      </c>
      <c r="AY910" s="24" t="s">
        <v>153</v>
      </c>
      <c r="BE910" s="232">
        <f>IF(N910="základní",J910,0)</f>
        <v>0</v>
      </c>
      <c r="BF910" s="232">
        <f>IF(N910="snížená",J910,0)</f>
        <v>0</v>
      </c>
      <c r="BG910" s="232">
        <f>IF(N910="zákl. přenesená",J910,0)</f>
        <v>0</v>
      </c>
      <c r="BH910" s="232">
        <f>IF(N910="sníž. přenesená",J910,0)</f>
        <v>0</v>
      </c>
      <c r="BI910" s="232">
        <f>IF(N910="nulová",J910,0)</f>
        <v>0</v>
      </c>
      <c r="BJ910" s="24" t="s">
        <v>24</v>
      </c>
      <c r="BK910" s="232">
        <f>ROUND(I910*H910,2)</f>
        <v>0</v>
      </c>
      <c r="BL910" s="24" t="s">
        <v>160</v>
      </c>
      <c r="BM910" s="24" t="s">
        <v>2149</v>
      </c>
    </row>
    <row r="911" spans="2:51" s="11" customFormat="1" ht="13.5">
      <c r="B911" s="233"/>
      <c r="C911" s="234"/>
      <c r="D911" s="235" t="s">
        <v>162</v>
      </c>
      <c r="E911" s="236" t="s">
        <v>22</v>
      </c>
      <c r="F911" s="237" t="s">
        <v>2150</v>
      </c>
      <c r="G911" s="234"/>
      <c r="H911" s="236" t="s">
        <v>22</v>
      </c>
      <c r="I911" s="238"/>
      <c r="J911" s="234"/>
      <c r="K911" s="234"/>
      <c r="L911" s="239"/>
      <c r="M911" s="240"/>
      <c r="N911" s="241"/>
      <c r="O911" s="241"/>
      <c r="P911" s="241"/>
      <c r="Q911" s="241"/>
      <c r="R911" s="241"/>
      <c r="S911" s="241"/>
      <c r="T911" s="242"/>
      <c r="AT911" s="243" t="s">
        <v>162</v>
      </c>
      <c r="AU911" s="243" t="s">
        <v>82</v>
      </c>
      <c r="AV911" s="11" t="s">
        <v>24</v>
      </c>
      <c r="AW911" s="11" t="s">
        <v>37</v>
      </c>
      <c r="AX911" s="11" t="s">
        <v>73</v>
      </c>
      <c r="AY911" s="243" t="s">
        <v>153</v>
      </c>
    </row>
    <row r="912" spans="2:51" s="11" customFormat="1" ht="13.5">
      <c r="B912" s="233"/>
      <c r="C912" s="234"/>
      <c r="D912" s="235" t="s">
        <v>162</v>
      </c>
      <c r="E912" s="236" t="s">
        <v>22</v>
      </c>
      <c r="F912" s="237" t="s">
        <v>1372</v>
      </c>
      <c r="G912" s="234"/>
      <c r="H912" s="236" t="s">
        <v>22</v>
      </c>
      <c r="I912" s="238"/>
      <c r="J912" s="234"/>
      <c r="K912" s="234"/>
      <c r="L912" s="239"/>
      <c r="M912" s="240"/>
      <c r="N912" s="241"/>
      <c r="O912" s="241"/>
      <c r="P912" s="241"/>
      <c r="Q912" s="241"/>
      <c r="R912" s="241"/>
      <c r="S912" s="241"/>
      <c r="T912" s="242"/>
      <c r="AT912" s="243" t="s">
        <v>162</v>
      </c>
      <c r="AU912" s="243" t="s">
        <v>82</v>
      </c>
      <c r="AV912" s="11" t="s">
        <v>24</v>
      </c>
      <c r="AW912" s="11" t="s">
        <v>37</v>
      </c>
      <c r="AX912" s="11" t="s">
        <v>73</v>
      </c>
      <c r="AY912" s="243" t="s">
        <v>153</v>
      </c>
    </row>
    <row r="913" spans="2:51" s="12" customFormat="1" ht="13.5">
      <c r="B913" s="244"/>
      <c r="C913" s="245"/>
      <c r="D913" s="235" t="s">
        <v>162</v>
      </c>
      <c r="E913" s="246" t="s">
        <v>22</v>
      </c>
      <c r="F913" s="247" t="s">
        <v>160</v>
      </c>
      <c r="G913" s="245"/>
      <c r="H913" s="248">
        <v>4</v>
      </c>
      <c r="I913" s="249"/>
      <c r="J913" s="245"/>
      <c r="K913" s="245"/>
      <c r="L913" s="250"/>
      <c r="M913" s="251"/>
      <c r="N913" s="252"/>
      <c r="O913" s="252"/>
      <c r="P913" s="252"/>
      <c r="Q913" s="252"/>
      <c r="R913" s="252"/>
      <c r="S913" s="252"/>
      <c r="T913" s="253"/>
      <c r="AT913" s="254" t="s">
        <v>162</v>
      </c>
      <c r="AU913" s="254" t="s">
        <v>82</v>
      </c>
      <c r="AV913" s="12" t="s">
        <v>82</v>
      </c>
      <c r="AW913" s="12" t="s">
        <v>37</v>
      </c>
      <c r="AX913" s="12" t="s">
        <v>24</v>
      </c>
      <c r="AY913" s="254" t="s">
        <v>153</v>
      </c>
    </row>
    <row r="914" spans="2:65" s="1" customFormat="1" ht="16.5" customHeight="1">
      <c r="B914" s="46"/>
      <c r="C914" s="221" t="s">
        <v>701</v>
      </c>
      <c r="D914" s="221" t="s">
        <v>155</v>
      </c>
      <c r="E914" s="222" t="s">
        <v>644</v>
      </c>
      <c r="F914" s="223" t="s">
        <v>645</v>
      </c>
      <c r="G914" s="224" t="s">
        <v>187</v>
      </c>
      <c r="H914" s="225">
        <v>23.9</v>
      </c>
      <c r="I914" s="226"/>
      <c r="J914" s="227">
        <f>ROUND(I914*H914,2)</f>
        <v>0</v>
      </c>
      <c r="K914" s="223" t="s">
        <v>159</v>
      </c>
      <c r="L914" s="72"/>
      <c r="M914" s="228" t="s">
        <v>22</v>
      </c>
      <c r="N914" s="229" t="s">
        <v>44</v>
      </c>
      <c r="O914" s="47"/>
      <c r="P914" s="230">
        <f>O914*H914</f>
        <v>0</v>
      </c>
      <c r="Q914" s="230">
        <v>0</v>
      </c>
      <c r="R914" s="230">
        <f>Q914*H914</f>
        <v>0</v>
      </c>
      <c r="S914" s="230">
        <v>0.037</v>
      </c>
      <c r="T914" s="231">
        <f>S914*H914</f>
        <v>0.8842999999999999</v>
      </c>
      <c r="AR914" s="24" t="s">
        <v>160</v>
      </c>
      <c r="AT914" s="24" t="s">
        <v>155</v>
      </c>
      <c r="AU914" s="24" t="s">
        <v>82</v>
      </c>
      <c r="AY914" s="24" t="s">
        <v>153</v>
      </c>
      <c r="BE914" s="232">
        <f>IF(N914="základní",J914,0)</f>
        <v>0</v>
      </c>
      <c r="BF914" s="232">
        <f>IF(N914="snížená",J914,0)</f>
        <v>0</v>
      </c>
      <c r="BG914" s="232">
        <f>IF(N914="zákl. přenesená",J914,0)</f>
        <v>0</v>
      </c>
      <c r="BH914" s="232">
        <f>IF(N914="sníž. přenesená",J914,0)</f>
        <v>0</v>
      </c>
      <c r="BI914" s="232">
        <f>IF(N914="nulová",J914,0)</f>
        <v>0</v>
      </c>
      <c r="BJ914" s="24" t="s">
        <v>24</v>
      </c>
      <c r="BK914" s="232">
        <f>ROUND(I914*H914,2)</f>
        <v>0</v>
      </c>
      <c r="BL914" s="24" t="s">
        <v>160</v>
      </c>
      <c r="BM914" s="24" t="s">
        <v>2151</v>
      </c>
    </row>
    <row r="915" spans="2:51" s="11" customFormat="1" ht="13.5">
      <c r="B915" s="233"/>
      <c r="C915" s="234"/>
      <c r="D915" s="235" t="s">
        <v>162</v>
      </c>
      <c r="E915" s="236" t="s">
        <v>22</v>
      </c>
      <c r="F915" s="237" t="s">
        <v>2152</v>
      </c>
      <c r="G915" s="234"/>
      <c r="H915" s="236" t="s">
        <v>22</v>
      </c>
      <c r="I915" s="238"/>
      <c r="J915" s="234"/>
      <c r="K915" s="234"/>
      <c r="L915" s="239"/>
      <c r="M915" s="240"/>
      <c r="N915" s="241"/>
      <c r="O915" s="241"/>
      <c r="P915" s="241"/>
      <c r="Q915" s="241"/>
      <c r="R915" s="241"/>
      <c r="S915" s="241"/>
      <c r="T915" s="242"/>
      <c r="AT915" s="243" t="s">
        <v>162</v>
      </c>
      <c r="AU915" s="243" t="s">
        <v>82</v>
      </c>
      <c r="AV915" s="11" t="s">
        <v>24</v>
      </c>
      <c r="AW915" s="11" t="s">
        <v>37</v>
      </c>
      <c r="AX915" s="11" t="s">
        <v>73</v>
      </c>
      <c r="AY915" s="243" t="s">
        <v>153</v>
      </c>
    </row>
    <row r="916" spans="2:51" s="11" customFormat="1" ht="13.5">
      <c r="B916" s="233"/>
      <c r="C916" s="234"/>
      <c r="D916" s="235" t="s">
        <v>162</v>
      </c>
      <c r="E916" s="236" t="s">
        <v>22</v>
      </c>
      <c r="F916" s="237" t="s">
        <v>647</v>
      </c>
      <c r="G916" s="234"/>
      <c r="H916" s="236" t="s">
        <v>22</v>
      </c>
      <c r="I916" s="238"/>
      <c r="J916" s="234"/>
      <c r="K916" s="234"/>
      <c r="L916" s="239"/>
      <c r="M916" s="240"/>
      <c r="N916" s="241"/>
      <c r="O916" s="241"/>
      <c r="P916" s="241"/>
      <c r="Q916" s="241"/>
      <c r="R916" s="241"/>
      <c r="S916" s="241"/>
      <c r="T916" s="242"/>
      <c r="AT916" s="243" t="s">
        <v>162</v>
      </c>
      <c r="AU916" s="243" t="s">
        <v>82</v>
      </c>
      <c r="AV916" s="11" t="s">
        <v>24</v>
      </c>
      <c r="AW916" s="11" t="s">
        <v>37</v>
      </c>
      <c r="AX916" s="11" t="s">
        <v>73</v>
      </c>
      <c r="AY916" s="243" t="s">
        <v>153</v>
      </c>
    </row>
    <row r="917" spans="2:51" s="12" customFormat="1" ht="13.5">
      <c r="B917" s="244"/>
      <c r="C917" s="245"/>
      <c r="D917" s="235" t="s">
        <v>162</v>
      </c>
      <c r="E917" s="246" t="s">
        <v>22</v>
      </c>
      <c r="F917" s="247" t="s">
        <v>2153</v>
      </c>
      <c r="G917" s="245"/>
      <c r="H917" s="248">
        <v>23.9</v>
      </c>
      <c r="I917" s="249"/>
      <c r="J917" s="245"/>
      <c r="K917" s="245"/>
      <c r="L917" s="250"/>
      <c r="M917" s="251"/>
      <c r="N917" s="252"/>
      <c r="O917" s="252"/>
      <c r="P917" s="252"/>
      <c r="Q917" s="252"/>
      <c r="R917" s="252"/>
      <c r="S917" s="252"/>
      <c r="T917" s="253"/>
      <c r="AT917" s="254" t="s">
        <v>162</v>
      </c>
      <c r="AU917" s="254" t="s">
        <v>82</v>
      </c>
      <c r="AV917" s="12" t="s">
        <v>82</v>
      </c>
      <c r="AW917" s="12" t="s">
        <v>37</v>
      </c>
      <c r="AX917" s="12" t="s">
        <v>24</v>
      </c>
      <c r="AY917" s="254" t="s">
        <v>153</v>
      </c>
    </row>
    <row r="918" spans="2:65" s="1" customFormat="1" ht="25.5" customHeight="1">
      <c r="B918" s="46"/>
      <c r="C918" s="221" t="s">
        <v>706</v>
      </c>
      <c r="D918" s="221" t="s">
        <v>155</v>
      </c>
      <c r="E918" s="222" t="s">
        <v>656</v>
      </c>
      <c r="F918" s="223" t="s">
        <v>657</v>
      </c>
      <c r="G918" s="224" t="s">
        <v>158</v>
      </c>
      <c r="H918" s="225">
        <v>1077.285</v>
      </c>
      <c r="I918" s="226"/>
      <c r="J918" s="227">
        <f>ROUND(I918*H918,2)</f>
        <v>0</v>
      </c>
      <c r="K918" s="223" t="s">
        <v>159</v>
      </c>
      <c r="L918" s="72"/>
      <c r="M918" s="228" t="s">
        <v>22</v>
      </c>
      <c r="N918" s="229" t="s">
        <v>44</v>
      </c>
      <c r="O918" s="47"/>
      <c r="P918" s="230">
        <f>O918*H918</f>
        <v>0</v>
      </c>
      <c r="Q918" s="230">
        <v>0</v>
      </c>
      <c r="R918" s="230">
        <f>Q918*H918</f>
        <v>0</v>
      </c>
      <c r="S918" s="230">
        <v>0.01</v>
      </c>
      <c r="T918" s="231">
        <f>S918*H918</f>
        <v>10.772850000000002</v>
      </c>
      <c r="AR918" s="24" t="s">
        <v>160</v>
      </c>
      <c r="AT918" s="24" t="s">
        <v>155</v>
      </c>
      <c r="AU918" s="24" t="s">
        <v>82</v>
      </c>
      <c r="AY918" s="24" t="s">
        <v>153</v>
      </c>
      <c r="BE918" s="232">
        <f>IF(N918="základní",J918,0)</f>
        <v>0</v>
      </c>
      <c r="BF918" s="232">
        <f>IF(N918="snížená",J918,0)</f>
        <v>0</v>
      </c>
      <c r="BG918" s="232">
        <f>IF(N918="zákl. přenesená",J918,0)</f>
        <v>0</v>
      </c>
      <c r="BH918" s="232">
        <f>IF(N918="sníž. přenesená",J918,0)</f>
        <v>0</v>
      </c>
      <c r="BI918" s="232">
        <f>IF(N918="nulová",J918,0)</f>
        <v>0</v>
      </c>
      <c r="BJ918" s="24" t="s">
        <v>24</v>
      </c>
      <c r="BK918" s="232">
        <f>ROUND(I918*H918,2)</f>
        <v>0</v>
      </c>
      <c r="BL918" s="24" t="s">
        <v>160</v>
      </c>
      <c r="BM918" s="24" t="s">
        <v>2154</v>
      </c>
    </row>
    <row r="919" spans="2:51" s="11" customFormat="1" ht="13.5">
      <c r="B919" s="233"/>
      <c r="C919" s="234"/>
      <c r="D919" s="235" t="s">
        <v>162</v>
      </c>
      <c r="E919" s="236" t="s">
        <v>22</v>
      </c>
      <c r="F919" s="237" t="s">
        <v>1886</v>
      </c>
      <c r="G919" s="234"/>
      <c r="H919" s="236" t="s">
        <v>22</v>
      </c>
      <c r="I919" s="238"/>
      <c r="J919" s="234"/>
      <c r="K919" s="234"/>
      <c r="L919" s="239"/>
      <c r="M919" s="240"/>
      <c r="N919" s="241"/>
      <c r="O919" s="241"/>
      <c r="P919" s="241"/>
      <c r="Q919" s="241"/>
      <c r="R919" s="241"/>
      <c r="S919" s="241"/>
      <c r="T919" s="242"/>
      <c r="AT919" s="243" t="s">
        <v>162</v>
      </c>
      <c r="AU919" s="243" t="s">
        <v>82</v>
      </c>
      <c r="AV919" s="11" t="s">
        <v>24</v>
      </c>
      <c r="AW919" s="11" t="s">
        <v>37</v>
      </c>
      <c r="AX919" s="11" t="s">
        <v>73</v>
      </c>
      <c r="AY919" s="243" t="s">
        <v>153</v>
      </c>
    </row>
    <row r="920" spans="2:51" s="11" customFormat="1" ht="13.5">
      <c r="B920" s="233"/>
      <c r="C920" s="234"/>
      <c r="D920" s="235" t="s">
        <v>162</v>
      </c>
      <c r="E920" s="236" t="s">
        <v>22</v>
      </c>
      <c r="F920" s="237" t="s">
        <v>1887</v>
      </c>
      <c r="G920" s="234"/>
      <c r="H920" s="236" t="s">
        <v>22</v>
      </c>
      <c r="I920" s="238"/>
      <c r="J920" s="234"/>
      <c r="K920" s="234"/>
      <c r="L920" s="239"/>
      <c r="M920" s="240"/>
      <c r="N920" s="241"/>
      <c r="O920" s="241"/>
      <c r="P920" s="241"/>
      <c r="Q920" s="241"/>
      <c r="R920" s="241"/>
      <c r="S920" s="241"/>
      <c r="T920" s="242"/>
      <c r="AT920" s="243" t="s">
        <v>162</v>
      </c>
      <c r="AU920" s="243" t="s">
        <v>82</v>
      </c>
      <c r="AV920" s="11" t="s">
        <v>24</v>
      </c>
      <c r="AW920" s="11" t="s">
        <v>37</v>
      </c>
      <c r="AX920" s="11" t="s">
        <v>73</v>
      </c>
      <c r="AY920" s="243" t="s">
        <v>153</v>
      </c>
    </row>
    <row r="921" spans="2:51" s="11" customFormat="1" ht="13.5">
      <c r="B921" s="233"/>
      <c r="C921" s="234"/>
      <c r="D921" s="235" t="s">
        <v>162</v>
      </c>
      <c r="E921" s="236" t="s">
        <v>22</v>
      </c>
      <c r="F921" s="237" t="s">
        <v>1888</v>
      </c>
      <c r="G921" s="234"/>
      <c r="H921" s="236" t="s">
        <v>22</v>
      </c>
      <c r="I921" s="238"/>
      <c r="J921" s="234"/>
      <c r="K921" s="234"/>
      <c r="L921" s="239"/>
      <c r="M921" s="240"/>
      <c r="N921" s="241"/>
      <c r="O921" s="241"/>
      <c r="P921" s="241"/>
      <c r="Q921" s="241"/>
      <c r="R921" s="241"/>
      <c r="S921" s="241"/>
      <c r="T921" s="242"/>
      <c r="AT921" s="243" t="s">
        <v>162</v>
      </c>
      <c r="AU921" s="243" t="s">
        <v>82</v>
      </c>
      <c r="AV921" s="11" t="s">
        <v>24</v>
      </c>
      <c r="AW921" s="11" t="s">
        <v>37</v>
      </c>
      <c r="AX921" s="11" t="s">
        <v>73</v>
      </c>
      <c r="AY921" s="243" t="s">
        <v>153</v>
      </c>
    </row>
    <row r="922" spans="2:51" s="12" customFormat="1" ht="13.5">
      <c r="B922" s="244"/>
      <c r="C922" s="245"/>
      <c r="D922" s="235" t="s">
        <v>162</v>
      </c>
      <c r="E922" s="246" t="s">
        <v>22</v>
      </c>
      <c r="F922" s="247" t="s">
        <v>2155</v>
      </c>
      <c r="G922" s="245"/>
      <c r="H922" s="248">
        <v>359.64</v>
      </c>
      <c r="I922" s="249"/>
      <c r="J922" s="245"/>
      <c r="K922" s="245"/>
      <c r="L922" s="250"/>
      <c r="M922" s="251"/>
      <c r="N922" s="252"/>
      <c r="O922" s="252"/>
      <c r="P922" s="252"/>
      <c r="Q922" s="252"/>
      <c r="R922" s="252"/>
      <c r="S922" s="252"/>
      <c r="T922" s="253"/>
      <c r="AT922" s="254" t="s">
        <v>162</v>
      </c>
      <c r="AU922" s="254" t="s">
        <v>82</v>
      </c>
      <c r="AV922" s="12" t="s">
        <v>82</v>
      </c>
      <c r="AW922" s="12" t="s">
        <v>37</v>
      </c>
      <c r="AX922" s="12" t="s">
        <v>73</v>
      </c>
      <c r="AY922" s="254" t="s">
        <v>153</v>
      </c>
    </row>
    <row r="923" spans="2:51" s="12" customFormat="1" ht="13.5">
      <c r="B923" s="244"/>
      <c r="C923" s="245"/>
      <c r="D923" s="235" t="s">
        <v>162</v>
      </c>
      <c r="E923" s="246" t="s">
        <v>22</v>
      </c>
      <c r="F923" s="247" t="s">
        <v>2156</v>
      </c>
      <c r="G923" s="245"/>
      <c r="H923" s="248">
        <v>366.06</v>
      </c>
      <c r="I923" s="249"/>
      <c r="J923" s="245"/>
      <c r="K923" s="245"/>
      <c r="L923" s="250"/>
      <c r="M923" s="251"/>
      <c r="N923" s="252"/>
      <c r="O923" s="252"/>
      <c r="P923" s="252"/>
      <c r="Q923" s="252"/>
      <c r="R923" s="252"/>
      <c r="S923" s="252"/>
      <c r="T923" s="253"/>
      <c r="AT923" s="254" t="s">
        <v>162</v>
      </c>
      <c r="AU923" s="254" t="s">
        <v>82</v>
      </c>
      <c r="AV923" s="12" t="s">
        <v>82</v>
      </c>
      <c r="AW923" s="12" t="s">
        <v>37</v>
      </c>
      <c r="AX923" s="12" t="s">
        <v>73</v>
      </c>
      <c r="AY923" s="254" t="s">
        <v>153</v>
      </c>
    </row>
    <row r="924" spans="2:51" s="12" customFormat="1" ht="13.5">
      <c r="B924" s="244"/>
      <c r="C924" s="245"/>
      <c r="D924" s="235" t="s">
        <v>162</v>
      </c>
      <c r="E924" s="246" t="s">
        <v>22</v>
      </c>
      <c r="F924" s="247" t="s">
        <v>2157</v>
      </c>
      <c r="G924" s="245"/>
      <c r="H924" s="248">
        <v>22.26</v>
      </c>
      <c r="I924" s="249"/>
      <c r="J924" s="245"/>
      <c r="K924" s="245"/>
      <c r="L924" s="250"/>
      <c r="M924" s="251"/>
      <c r="N924" s="252"/>
      <c r="O924" s="252"/>
      <c r="P924" s="252"/>
      <c r="Q924" s="252"/>
      <c r="R924" s="252"/>
      <c r="S924" s="252"/>
      <c r="T924" s="253"/>
      <c r="AT924" s="254" t="s">
        <v>162</v>
      </c>
      <c r="AU924" s="254" t="s">
        <v>82</v>
      </c>
      <c r="AV924" s="12" t="s">
        <v>82</v>
      </c>
      <c r="AW924" s="12" t="s">
        <v>37</v>
      </c>
      <c r="AX924" s="12" t="s">
        <v>73</v>
      </c>
      <c r="AY924" s="254" t="s">
        <v>153</v>
      </c>
    </row>
    <row r="925" spans="2:51" s="11" customFormat="1" ht="13.5">
      <c r="B925" s="233"/>
      <c r="C925" s="234"/>
      <c r="D925" s="235" t="s">
        <v>162</v>
      </c>
      <c r="E925" s="236" t="s">
        <v>22</v>
      </c>
      <c r="F925" s="237" t="s">
        <v>480</v>
      </c>
      <c r="G925" s="234"/>
      <c r="H925" s="236" t="s">
        <v>22</v>
      </c>
      <c r="I925" s="238"/>
      <c r="J925" s="234"/>
      <c r="K925" s="234"/>
      <c r="L925" s="239"/>
      <c r="M925" s="240"/>
      <c r="N925" s="241"/>
      <c r="O925" s="241"/>
      <c r="P925" s="241"/>
      <c r="Q925" s="241"/>
      <c r="R925" s="241"/>
      <c r="S925" s="241"/>
      <c r="T925" s="242"/>
      <c r="AT925" s="243" t="s">
        <v>162</v>
      </c>
      <c r="AU925" s="243" t="s">
        <v>82</v>
      </c>
      <c r="AV925" s="11" t="s">
        <v>24</v>
      </c>
      <c r="AW925" s="11" t="s">
        <v>37</v>
      </c>
      <c r="AX925" s="11" t="s">
        <v>73</v>
      </c>
      <c r="AY925" s="243" t="s">
        <v>153</v>
      </c>
    </row>
    <row r="926" spans="2:51" s="12" customFormat="1" ht="13.5">
      <c r="B926" s="244"/>
      <c r="C926" s="245"/>
      <c r="D926" s="235" t="s">
        <v>162</v>
      </c>
      <c r="E926" s="246" t="s">
        <v>22</v>
      </c>
      <c r="F926" s="247" t="s">
        <v>2158</v>
      </c>
      <c r="G926" s="245"/>
      <c r="H926" s="248">
        <v>249.84</v>
      </c>
      <c r="I926" s="249"/>
      <c r="J926" s="245"/>
      <c r="K926" s="245"/>
      <c r="L926" s="250"/>
      <c r="M926" s="251"/>
      <c r="N926" s="252"/>
      <c r="O926" s="252"/>
      <c r="P926" s="252"/>
      <c r="Q926" s="252"/>
      <c r="R926" s="252"/>
      <c r="S926" s="252"/>
      <c r="T926" s="253"/>
      <c r="AT926" s="254" t="s">
        <v>162</v>
      </c>
      <c r="AU926" s="254" t="s">
        <v>82</v>
      </c>
      <c r="AV926" s="12" t="s">
        <v>82</v>
      </c>
      <c r="AW926" s="12" t="s">
        <v>37</v>
      </c>
      <c r="AX926" s="12" t="s">
        <v>73</v>
      </c>
      <c r="AY926" s="254" t="s">
        <v>153</v>
      </c>
    </row>
    <row r="927" spans="2:51" s="12" customFormat="1" ht="13.5">
      <c r="B927" s="244"/>
      <c r="C927" s="245"/>
      <c r="D927" s="235" t="s">
        <v>162</v>
      </c>
      <c r="E927" s="246" t="s">
        <v>22</v>
      </c>
      <c r="F927" s="247" t="s">
        <v>2159</v>
      </c>
      <c r="G927" s="245"/>
      <c r="H927" s="248">
        <v>15.915</v>
      </c>
      <c r="I927" s="249"/>
      <c r="J927" s="245"/>
      <c r="K927" s="245"/>
      <c r="L927" s="250"/>
      <c r="M927" s="251"/>
      <c r="N927" s="252"/>
      <c r="O927" s="252"/>
      <c r="P927" s="252"/>
      <c r="Q927" s="252"/>
      <c r="R927" s="252"/>
      <c r="S927" s="252"/>
      <c r="T927" s="253"/>
      <c r="AT927" s="254" t="s">
        <v>162</v>
      </c>
      <c r="AU927" s="254" t="s">
        <v>82</v>
      </c>
      <c r="AV927" s="12" t="s">
        <v>82</v>
      </c>
      <c r="AW927" s="12" t="s">
        <v>37</v>
      </c>
      <c r="AX927" s="12" t="s">
        <v>73</v>
      </c>
      <c r="AY927" s="254" t="s">
        <v>153</v>
      </c>
    </row>
    <row r="928" spans="2:51" s="11" customFormat="1" ht="13.5">
      <c r="B928" s="233"/>
      <c r="C928" s="234"/>
      <c r="D928" s="235" t="s">
        <v>162</v>
      </c>
      <c r="E928" s="236" t="s">
        <v>22</v>
      </c>
      <c r="F928" s="237" t="s">
        <v>1861</v>
      </c>
      <c r="G928" s="234"/>
      <c r="H928" s="236" t="s">
        <v>22</v>
      </c>
      <c r="I928" s="238"/>
      <c r="J928" s="234"/>
      <c r="K928" s="234"/>
      <c r="L928" s="239"/>
      <c r="M928" s="240"/>
      <c r="N928" s="241"/>
      <c r="O928" s="241"/>
      <c r="P928" s="241"/>
      <c r="Q928" s="241"/>
      <c r="R928" s="241"/>
      <c r="S928" s="241"/>
      <c r="T928" s="242"/>
      <c r="AT928" s="243" t="s">
        <v>162</v>
      </c>
      <c r="AU928" s="243" t="s">
        <v>82</v>
      </c>
      <c r="AV928" s="11" t="s">
        <v>24</v>
      </c>
      <c r="AW928" s="11" t="s">
        <v>37</v>
      </c>
      <c r="AX928" s="11" t="s">
        <v>73</v>
      </c>
      <c r="AY928" s="243" t="s">
        <v>153</v>
      </c>
    </row>
    <row r="929" spans="2:51" s="12" customFormat="1" ht="13.5">
      <c r="B929" s="244"/>
      <c r="C929" s="245"/>
      <c r="D929" s="235" t="s">
        <v>162</v>
      </c>
      <c r="E929" s="246" t="s">
        <v>22</v>
      </c>
      <c r="F929" s="247" t="s">
        <v>2160</v>
      </c>
      <c r="G929" s="245"/>
      <c r="H929" s="248">
        <v>23.7</v>
      </c>
      <c r="I929" s="249"/>
      <c r="J929" s="245"/>
      <c r="K929" s="245"/>
      <c r="L929" s="250"/>
      <c r="M929" s="251"/>
      <c r="N929" s="252"/>
      <c r="O929" s="252"/>
      <c r="P929" s="252"/>
      <c r="Q929" s="252"/>
      <c r="R929" s="252"/>
      <c r="S929" s="252"/>
      <c r="T929" s="253"/>
      <c r="AT929" s="254" t="s">
        <v>162</v>
      </c>
      <c r="AU929" s="254" t="s">
        <v>82</v>
      </c>
      <c r="AV929" s="12" t="s">
        <v>82</v>
      </c>
      <c r="AW929" s="12" t="s">
        <v>37</v>
      </c>
      <c r="AX929" s="12" t="s">
        <v>73</v>
      </c>
      <c r="AY929" s="254" t="s">
        <v>153</v>
      </c>
    </row>
    <row r="930" spans="2:51" s="12" customFormat="1" ht="13.5">
      <c r="B930" s="244"/>
      <c r="C930" s="245"/>
      <c r="D930" s="235" t="s">
        <v>162</v>
      </c>
      <c r="E930" s="246" t="s">
        <v>22</v>
      </c>
      <c r="F930" s="247" t="s">
        <v>2161</v>
      </c>
      <c r="G930" s="245"/>
      <c r="H930" s="248">
        <v>39.87</v>
      </c>
      <c r="I930" s="249"/>
      <c r="J930" s="245"/>
      <c r="K930" s="245"/>
      <c r="L930" s="250"/>
      <c r="M930" s="251"/>
      <c r="N930" s="252"/>
      <c r="O930" s="252"/>
      <c r="P930" s="252"/>
      <c r="Q930" s="252"/>
      <c r="R930" s="252"/>
      <c r="S930" s="252"/>
      <c r="T930" s="253"/>
      <c r="AT930" s="254" t="s">
        <v>162</v>
      </c>
      <c r="AU930" s="254" t="s">
        <v>82</v>
      </c>
      <c r="AV930" s="12" t="s">
        <v>82</v>
      </c>
      <c r="AW930" s="12" t="s">
        <v>37</v>
      </c>
      <c r="AX930" s="12" t="s">
        <v>73</v>
      </c>
      <c r="AY930" s="254" t="s">
        <v>153</v>
      </c>
    </row>
    <row r="931" spans="2:51" s="13" customFormat="1" ht="13.5">
      <c r="B931" s="255"/>
      <c r="C931" s="256"/>
      <c r="D931" s="235" t="s">
        <v>162</v>
      </c>
      <c r="E931" s="257" t="s">
        <v>22</v>
      </c>
      <c r="F931" s="258" t="s">
        <v>172</v>
      </c>
      <c r="G931" s="256"/>
      <c r="H931" s="259">
        <v>1077.285</v>
      </c>
      <c r="I931" s="260"/>
      <c r="J931" s="256"/>
      <c r="K931" s="256"/>
      <c r="L931" s="261"/>
      <c r="M931" s="262"/>
      <c r="N931" s="263"/>
      <c r="O931" s="263"/>
      <c r="P931" s="263"/>
      <c r="Q931" s="263"/>
      <c r="R931" s="263"/>
      <c r="S931" s="263"/>
      <c r="T931" s="264"/>
      <c r="AT931" s="265" t="s">
        <v>162</v>
      </c>
      <c r="AU931" s="265" t="s">
        <v>82</v>
      </c>
      <c r="AV931" s="13" t="s">
        <v>160</v>
      </c>
      <c r="AW931" s="13" t="s">
        <v>37</v>
      </c>
      <c r="AX931" s="13" t="s">
        <v>24</v>
      </c>
      <c r="AY931" s="265" t="s">
        <v>153</v>
      </c>
    </row>
    <row r="932" spans="2:65" s="1" customFormat="1" ht="25.5" customHeight="1">
      <c r="B932" s="46"/>
      <c r="C932" s="221" t="s">
        <v>711</v>
      </c>
      <c r="D932" s="221" t="s">
        <v>155</v>
      </c>
      <c r="E932" s="222" t="s">
        <v>661</v>
      </c>
      <c r="F932" s="223" t="s">
        <v>662</v>
      </c>
      <c r="G932" s="224" t="s">
        <v>158</v>
      </c>
      <c r="H932" s="225">
        <v>5600.2</v>
      </c>
      <c r="I932" s="226"/>
      <c r="J932" s="227">
        <f>ROUND(I932*H932,2)</f>
        <v>0</v>
      </c>
      <c r="K932" s="223" t="s">
        <v>159</v>
      </c>
      <c r="L932" s="72"/>
      <c r="M932" s="228" t="s">
        <v>22</v>
      </c>
      <c r="N932" s="229" t="s">
        <v>44</v>
      </c>
      <c r="O932" s="47"/>
      <c r="P932" s="230">
        <f>O932*H932</f>
        <v>0</v>
      </c>
      <c r="Q932" s="230">
        <v>0</v>
      </c>
      <c r="R932" s="230">
        <f>Q932*H932</f>
        <v>0</v>
      </c>
      <c r="S932" s="230">
        <v>0.016</v>
      </c>
      <c r="T932" s="231">
        <f>S932*H932</f>
        <v>89.6032</v>
      </c>
      <c r="AR932" s="24" t="s">
        <v>160</v>
      </c>
      <c r="AT932" s="24" t="s">
        <v>155</v>
      </c>
      <c r="AU932" s="24" t="s">
        <v>82</v>
      </c>
      <c r="AY932" s="24" t="s">
        <v>153</v>
      </c>
      <c r="BE932" s="232">
        <f>IF(N932="základní",J932,0)</f>
        <v>0</v>
      </c>
      <c r="BF932" s="232">
        <f>IF(N932="snížená",J932,0)</f>
        <v>0</v>
      </c>
      <c r="BG932" s="232">
        <f>IF(N932="zákl. přenesená",J932,0)</f>
        <v>0</v>
      </c>
      <c r="BH932" s="232">
        <f>IF(N932="sníž. přenesená",J932,0)</f>
        <v>0</v>
      </c>
      <c r="BI932" s="232">
        <f>IF(N932="nulová",J932,0)</f>
        <v>0</v>
      </c>
      <c r="BJ932" s="24" t="s">
        <v>24</v>
      </c>
      <c r="BK932" s="232">
        <f>ROUND(I932*H932,2)</f>
        <v>0</v>
      </c>
      <c r="BL932" s="24" t="s">
        <v>160</v>
      </c>
      <c r="BM932" s="24" t="s">
        <v>2162</v>
      </c>
    </row>
    <row r="933" spans="2:51" s="11" customFormat="1" ht="13.5">
      <c r="B933" s="233"/>
      <c r="C933" s="234"/>
      <c r="D933" s="235" t="s">
        <v>162</v>
      </c>
      <c r="E933" s="236" t="s">
        <v>22</v>
      </c>
      <c r="F933" s="237" t="s">
        <v>1955</v>
      </c>
      <c r="G933" s="234"/>
      <c r="H933" s="236" t="s">
        <v>22</v>
      </c>
      <c r="I933" s="238"/>
      <c r="J933" s="234"/>
      <c r="K933" s="234"/>
      <c r="L933" s="239"/>
      <c r="M933" s="240"/>
      <c r="N933" s="241"/>
      <c r="O933" s="241"/>
      <c r="P933" s="241"/>
      <c r="Q933" s="241"/>
      <c r="R933" s="241"/>
      <c r="S933" s="241"/>
      <c r="T933" s="242"/>
      <c r="AT933" s="243" t="s">
        <v>162</v>
      </c>
      <c r="AU933" s="243" t="s">
        <v>82</v>
      </c>
      <c r="AV933" s="11" t="s">
        <v>24</v>
      </c>
      <c r="AW933" s="11" t="s">
        <v>37</v>
      </c>
      <c r="AX933" s="11" t="s">
        <v>73</v>
      </c>
      <c r="AY933" s="243" t="s">
        <v>153</v>
      </c>
    </row>
    <row r="934" spans="2:51" s="11" customFormat="1" ht="13.5">
      <c r="B934" s="233"/>
      <c r="C934" s="234"/>
      <c r="D934" s="235" t="s">
        <v>162</v>
      </c>
      <c r="E934" s="236" t="s">
        <v>22</v>
      </c>
      <c r="F934" s="237" t="s">
        <v>1203</v>
      </c>
      <c r="G934" s="234"/>
      <c r="H934" s="236" t="s">
        <v>22</v>
      </c>
      <c r="I934" s="238"/>
      <c r="J934" s="234"/>
      <c r="K934" s="234"/>
      <c r="L934" s="239"/>
      <c r="M934" s="240"/>
      <c r="N934" s="241"/>
      <c r="O934" s="241"/>
      <c r="P934" s="241"/>
      <c r="Q934" s="241"/>
      <c r="R934" s="241"/>
      <c r="S934" s="241"/>
      <c r="T934" s="242"/>
      <c r="AT934" s="243" t="s">
        <v>162</v>
      </c>
      <c r="AU934" s="243" t="s">
        <v>82</v>
      </c>
      <c r="AV934" s="11" t="s">
        <v>24</v>
      </c>
      <c r="AW934" s="11" t="s">
        <v>37</v>
      </c>
      <c r="AX934" s="11" t="s">
        <v>73</v>
      </c>
      <c r="AY934" s="243" t="s">
        <v>153</v>
      </c>
    </row>
    <row r="935" spans="2:51" s="11" customFormat="1" ht="13.5">
      <c r="B935" s="233"/>
      <c r="C935" s="234"/>
      <c r="D935" s="235" t="s">
        <v>162</v>
      </c>
      <c r="E935" s="236" t="s">
        <v>22</v>
      </c>
      <c r="F935" s="237" t="s">
        <v>1956</v>
      </c>
      <c r="G935" s="234"/>
      <c r="H935" s="236" t="s">
        <v>22</v>
      </c>
      <c r="I935" s="238"/>
      <c r="J935" s="234"/>
      <c r="K935" s="234"/>
      <c r="L935" s="239"/>
      <c r="M935" s="240"/>
      <c r="N935" s="241"/>
      <c r="O935" s="241"/>
      <c r="P935" s="241"/>
      <c r="Q935" s="241"/>
      <c r="R935" s="241"/>
      <c r="S935" s="241"/>
      <c r="T935" s="242"/>
      <c r="AT935" s="243" t="s">
        <v>162</v>
      </c>
      <c r="AU935" s="243" t="s">
        <v>82</v>
      </c>
      <c r="AV935" s="11" t="s">
        <v>24</v>
      </c>
      <c r="AW935" s="11" t="s">
        <v>37</v>
      </c>
      <c r="AX935" s="11" t="s">
        <v>73</v>
      </c>
      <c r="AY935" s="243" t="s">
        <v>153</v>
      </c>
    </row>
    <row r="936" spans="2:51" s="12" customFormat="1" ht="13.5">
      <c r="B936" s="244"/>
      <c r="C936" s="245"/>
      <c r="D936" s="235" t="s">
        <v>162</v>
      </c>
      <c r="E936" s="246" t="s">
        <v>22</v>
      </c>
      <c r="F936" s="247" t="s">
        <v>2055</v>
      </c>
      <c r="G936" s="245"/>
      <c r="H936" s="248">
        <v>2418.891</v>
      </c>
      <c r="I936" s="249"/>
      <c r="J936" s="245"/>
      <c r="K936" s="245"/>
      <c r="L936" s="250"/>
      <c r="M936" s="251"/>
      <c r="N936" s="252"/>
      <c r="O936" s="252"/>
      <c r="P936" s="252"/>
      <c r="Q936" s="252"/>
      <c r="R936" s="252"/>
      <c r="S936" s="252"/>
      <c r="T936" s="253"/>
      <c r="AT936" s="254" t="s">
        <v>162</v>
      </c>
      <c r="AU936" s="254" t="s">
        <v>82</v>
      </c>
      <c r="AV936" s="12" t="s">
        <v>82</v>
      </c>
      <c r="AW936" s="12" t="s">
        <v>37</v>
      </c>
      <c r="AX936" s="12" t="s">
        <v>73</v>
      </c>
      <c r="AY936" s="254" t="s">
        <v>153</v>
      </c>
    </row>
    <row r="937" spans="2:51" s="12" customFormat="1" ht="13.5">
      <c r="B937" s="244"/>
      <c r="C937" s="245"/>
      <c r="D937" s="235" t="s">
        <v>162</v>
      </c>
      <c r="E937" s="246" t="s">
        <v>22</v>
      </c>
      <c r="F937" s="247" t="s">
        <v>1958</v>
      </c>
      <c r="G937" s="245"/>
      <c r="H937" s="248">
        <v>182</v>
      </c>
      <c r="I937" s="249"/>
      <c r="J937" s="245"/>
      <c r="K937" s="245"/>
      <c r="L937" s="250"/>
      <c r="M937" s="251"/>
      <c r="N937" s="252"/>
      <c r="O937" s="252"/>
      <c r="P937" s="252"/>
      <c r="Q937" s="252"/>
      <c r="R937" s="252"/>
      <c r="S937" s="252"/>
      <c r="T937" s="253"/>
      <c r="AT937" s="254" t="s">
        <v>162</v>
      </c>
      <c r="AU937" s="254" t="s">
        <v>82</v>
      </c>
      <c r="AV937" s="12" t="s">
        <v>82</v>
      </c>
      <c r="AW937" s="12" t="s">
        <v>37</v>
      </c>
      <c r="AX937" s="12" t="s">
        <v>73</v>
      </c>
      <c r="AY937" s="254" t="s">
        <v>153</v>
      </c>
    </row>
    <row r="938" spans="2:51" s="11" customFormat="1" ht="13.5">
      <c r="B938" s="233"/>
      <c r="C938" s="234"/>
      <c r="D938" s="235" t="s">
        <v>162</v>
      </c>
      <c r="E938" s="236" t="s">
        <v>22</v>
      </c>
      <c r="F938" s="237" t="s">
        <v>1959</v>
      </c>
      <c r="G938" s="234"/>
      <c r="H938" s="236" t="s">
        <v>22</v>
      </c>
      <c r="I938" s="238"/>
      <c r="J938" s="234"/>
      <c r="K938" s="234"/>
      <c r="L938" s="239"/>
      <c r="M938" s="240"/>
      <c r="N938" s="241"/>
      <c r="O938" s="241"/>
      <c r="P938" s="241"/>
      <c r="Q938" s="241"/>
      <c r="R938" s="241"/>
      <c r="S938" s="241"/>
      <c r="T938" s="242"/>
      <c r="AT938" s="243" t="s">
        <v>162</v>
      </c>
      <c r="AU938" s="243" t="s">
        <v>82</v>
      </c>
      <c r="AV938" s="11" t="s">
        <v>24</v>
      </c>
      <c r="AW938" s="11" t="s">
        <v>37</v>
      </c>
      <c r="AX938" s="11" t="s">
        <v>73</v>
      </c>
      <c r="AY938" s="243" t="s">
        <v>153</v>
      </c>
    </row>
    <row r="939" spans="2:51" s="12" customFormat="1" ht="13.5">
      <c r="B939" s="244"/>
      <c r="C939" s="245"/>
      <c r="D939" s="235" t="s">
        <v>162</v>
      </c>
      <c r="E939" s="246" t="s">
        <v>22</v>
      </c>
      <c r="F939" s="247" t="s">
        <v>2056</v>
      </c>
      <c r="G939" s="245"/>
      <c r="H939" s="248">
        <v>111.6</v>
      </c>
      <c r="I939" s="249"/>
      <c r="J939" s="245"/>
      <c r="K939" s="245"/>
      <c r="L939" s="250"/>
      <c r="M939" s="251"/>
      <c r="N939" s="252"/>
      <c r="O939" s="252"/>
      <c r="P939" s="252"/>
      <c r="Q939" s="252"/>
      <c r="R939" s="252"/>
      <c r="S939" s="252"/>
      <c r="T939" s="253"/>
      <c r="AT939" s="254" t="s">
        <v>162</v>
      </c>
      <c r="AU939" s="254" t="s">
        <v>82</v>
      </c>
      <c r="AV939" s="12" t="s">
        <v>82</v>
      </c>
      <c r="AW939" s="12" t="s">
        <v>37</v>
      </c>
      <c r="AX939" s="12" t="s">
        <v>73</v>
      </c>
      <c r="AY939" s="254" t="s">
        <v>153</v>
      </c>
    </row>
    <row r="940" spans="2:51" s="11" customFormat="1" ht="13.5">
      <c r="B940" s="233"/>
      <c r="C940" s="234"/>
      <c r="D940" s="235" t="s">
        <v>162</v>
      </c>
      <c r="E940" s="236" t="s">
        <v>22</v>
      </c>
      <c r="F940" s="237" t="s">
        <v>1963</v>
      </c>
      <c r="G940" s="234"/>
      <c r="H940" s="236" t="s">
        <v>22</v>
      </c>
      <c r="I940" s="238"/>
      <c r="J940" s="234"/>
      <c r="K940" s="234"/>
      <c r="L940" s="239"/>
      <c r="M940" s="240"/>
      <c r="N940" s="241"/>
      <c r="O940" s="241"/>
      <c r="P940" s="241"/>
      <c r="Q940" s="241"/>
      <c r="R940" s="241"/>
      <c r="S940" s="241"/>
      <c r="T940" s="242"/>
      <c r="AT940" s="243" t="s">
        <v>162</v>
      </c>
      <c r="AU940" s="243" t="s">
        <v>82</v>
      </c>
      <c r="AV940" s="11" t="s">
        <v>24</v>
      </c>
      <c r="AW940" s="11" t="s">
        <v>37</v>
      </c>
      <c r="AX940" s="11" t="s">
        <v>73</v>
      </c>
      <c r="AY940" s="243" t="s">
        <v>153</v>
      </c>
    </row>
    <row r="941" spans="2:51" s="11" customFormat="1" ht="13.5">
      <c r="B941" s="233"/>
      <c r="C941" s="234"/>
      <c r="D941" s="235" t="s">
        <v>162</v>
      </c>
      <c r="E941" s="236" t="s">
        <v>22</v>
      </c>
      <c r="F941" s="237" t="s">
        <v>1964</v>
      </c>
      <c r="G941" s="234"/>
      <c r="H941" s="236" t="s">
        <v>22</v>
      </c>
      <c r="I941" s="238"/>
      <c r="J941" s="234"/>
      <c r="K941" s="234"/>
      <c r="L941" s="239"/>
      <c r="M941" s="240"/>
      <c r="N941" s="241"/>
      <c r="O941" s="241"/>
      <c r="P941" s="241"/>
      <c r="Q941" s="241"/>
      <c r="R941" s="241"/>
      <c r="S941" s="241"/>
      <c r="T941" s="242"/>
      <c r="AT941" s="243" t="s">
        <v>162</v>
      </c>
      <c r="AU941" s="243" t="s">
        <v>82</v>
      </c>
      <c r="AV941" s="11" t="s">
        <v>24</v>
      </c>
      <c r="AW941" s="11" t="s">
        <v>37</v>
      </c>
      <c r="AX941" s="11" t="s">
        <v>73</v>
      </c>
      <c r="AY941" s="243" t="s">
        <v>153</v>
      </c>
    </row>
    <row r="942" spans="2:51" s="12" customFormat="1" ht="13.5">
      <c r="B942" s="244"/>
      <c r="C942" s="245"/>
      <c r="D942" s="235" t="s">
        <v>162</v>
      </c>
      <c r="E942" s="246" t="s">
        <v>22</v>
      </c>
      <c r="F942" s="247" t="s">
        <v>1965</v>
      </c>
      <c r="G942" s="245"/>
      <c r="H942" s="248">
        <v>695.388</v>
      </c>
      <c r="I942" s="249"/>
      <c r="J942" s="245"/>
      <c r="K942" s="245"/>
      <c r="L942" s="250"/>
      <c r="M942" s="251"/>
      <c r="N942" s="252"/>
      <c r="O942" s="252"/>
      <c r="P942" s="252"/>
      <c r="Q942" s="252"/>
      <c r="R942" s="252"/>
      <c r="S942" s="252"/>
      <c r="T942" s="253"/>
      <c r="AT942" s="254" t="s">
        <v>162</v>
      </c>
      <c r="AU942" s="254" t="s">
        <v>82</v>
      </c>
      <c r="AV942" s="12" t="s">
        <v>82</v>
      </c>
      <c r="AW942" s="12" t="s">
        <v>37</v>
      </c>
      <c r="AX942" s="12" t="s">
        <v>73</v>
      </c>
      <c r="AY942" s="254" t="s">
        <v>153</v>
      </c>
    </row>
    <row r="943" spans="2:51" s="11" customFormat="1" ht="13.5">
      <c r="B943" s="233"/>
      <c r="C943" s="234"/>
      <c r="D943" s="235" t="s">
        <v>162</v>
      </c>
      <c r="E943" s="236" t="s">
        <v>22</v>
      </c>
      <c r="F943" s="237" t="s">
        <v>1966</v>
      </c>
      <c r="G943" s="234"/>
      <c r="H943" s="236" t="s">
        <v>22</v>
      </c>
      <c r="I943" s="238"/>
      <c r="J943" s="234"/>
      <c r="K943" s="234"/>
      <c r="L943" s="239"/>
      <c r="M943" s="240"/>
      <c r="N943" s="241"/>
      <c r="O943" s="241"/>
      <c r="P943" s="241"/>
      <c r="Q943" s="241"/>
      <c r="R943" s="241"/>
      <c r="S943" s="241"/>
      <c r="T943" s="242"/>
      <c r="AT943" s="243" t="s">
        <v>162</v>
      </c>
      <c r="AU943" s="243" t="s">
        <v>82</v>
      </c>
      <c r="AV943" s="11" t="s">
        <v>24</v>
      </c>
      <c r="AW943" s="11" t="s">
        <v>37</v>
      </c>
      <c r="AX943" s="11" t="s">
        <v>73</v>
      </c>
      <c r="AY943" s="243" t="s">
        <v>153</v>
      </c>
    </row>
    <row r="944" spans="2:51" s="11" customFormat="1" ht="13.5">
      <c r="B944" s="233"/>
      <c r="C944" s="234"/>
      <c r="D944" s="235" t="s">
        <v>162</v>
      </c>
      <c r="E944" s="236" t="s">
        <v>22</v>
      </c>
      <c r="F944" s="237" t="s">
        <v>1967</v>
      </c>
      <c r="G944" s="234"/>
      <c r="H944" s="236" t="s">
        <v>22</v>
      </c>
      <c r="I944" s="238"/>
      <c r="J944" s="234"/>
      <c r="K944" s="234"/>
      <c r="L944" s="239"/>
      <c r="M944" s="240"/>
      <c r="N944" s="241"/>
      <c r="O944" s="241"/>
      <c r="P944" s="241"/>
      <c r="Q944" s="241"/>
      <c r="R944" s="241"/>
      <c r="S944" s="241"/>
      <c r="T944" s="242"/>
      <c r="AT944" s="243" t="s">
        <v>162</v>
      </c>
      <c r="AU944" s="243" t="s">
        <v>82</v>
      </c>
      <c r="AV944" s="11" t="s">
        <v>24</v>
      </c>
      <c r="AW944" s="11" t="s">
        <v>37</v>
      </c>
      <c r="AX944" s="11" t="s">
        <v>73</v>
      </c>
      <c r="AY944" s="243" t="s">
        <v>153</v>
      </c>
    </row>
    <row r="945" spans="2:51" s="12" customFormat="1" ht="13.5">
      <c r="B945" s="244"/>
      <c r="C945" s="245"/>
      <c r="D945" s="235" t="s">
        <v>162</v>
      </c>
      <c r="E945" s="246" t="s">
        <v>22</v>
      </c>
      <c r="F945" s="247" t="s">
        <v>1968</v>
      </c>
      <c r="G945" s="245"/>
      <c r="H945" s="248">
        <v>215.16</v>
      </c>
      <c r="I945" s="249"/>
      <c r="J945" s="245"/>
      <c r="K945" s="245"/>
      <c r="L945" s="250"/>
      <c r="M945" s="251"/>
      <c r="N945" s="252"/>
      <c r="O945" s="252"/>
      <c r="P945" s="252"/>
      <c r="Q945" s="252"/>
      <c r="R945" s="252"/>
      <c r="S945" s="252"/>
      <c r="T945" s="253"/>
      <c r="AT945" s="254" t="s">
        <v>162</v>
      </c>
      <c r="AU945" s="254" t="s">
        <v>82</v>
      </c>
      <c r="AV945" s="12" t="s">
        <v>82</v>
      </c>
      <c r="AW945" s="12" t="s">
        <v>37</v>
      </c>
      <c r="AX945" s="12" t="s">
        <v>73</v>
      </c>
      <c r="AY945" s="254" t="s">
        <v>153</v>
      </c>
    </row>
    <row r="946" spans="2:51" s="11" customFormat="1" ht="13.5">
      <c r="B946" s="233"/>
      <c r="C946" s="234"/>
      <c r="D946" s="235" t="s">
        <v>162</v>
      </c>
      <c r="E946" s="236" t="s">
        <v>22</v>
      </c>
      <c r="F946" s="237" t="s">
        <v>1969</v>
      </c>
      <c r="G946" s="234"/>
      <c r="H946" s="236" t="s">
        <v>22</v>
      </c>
      <c r="I946" s="238"/>
      <c r="J946" s="234"/>
      <c r="K946" s="234"/>
      <c r="L946" s="239"/>
      <c r="M946" s="240"/>
      <c r="N946" s="241"/>
      <c r="O946" s="241"/>
      <c r="P946" s="241"/>
      <c r="Q946" s="241"/>
      <c r="R946" s="241"/>
      <c r="S946" s="241"/>
      <c r="T946" s="242"/>
      <c r="AT946" s="243" t="s">
        <v>162</v>
      </c>
      <c r="AU946" s="243" t="s">
        <v>82</v>
      </c>
      <c r="AV946" s="11" t="s">
        <v>24</v>
      </c>
      <c r="AW946" s="11" t="s">
        <v>37</v>
      </c>
      <c r="AX946" s="11" t="s">
        <v>73</v>
      </c>
      <c r="AY946" s="243" t="s">
        <v>153</v>
      </c>
    </row>
    <row r="947" spans="2:51" s="12" customFormat="1" ht="13.5">
      <c r="B947" s="244"/>
      <c r="C947" s="245"/>
      <c r="D947" s="235" t="s">
        <v>162</v>
      </c>
      <c r="E947" s="246" t="s">
        <v>22</v>
      </c>
      <c r="F947" s="247" t="s">
        <v>2057</v>
      </c>
      <c r="G947" s="245"/>
      <c r="H947" s="248">
        <v>45.85</v>
      </c>
      <c r="I947" s="249"/>
      <c r="J947" s="245"/>
      <c r="K947" s="245"/>
      <c r="L947" s="250"/>
      <c r="M947" s="251"/>
      <c r="N947" s="252"/>
      <c r="O947" s="252"/>
      <c r="P947" s="252"/>
      <c r="Q947" s="252"/>
      <c r="R947" s="252"/>
      <c r="S947" s="252"/>
      <c r="T947" s="253"/>
      <c r="AT947" s="254" t="s">
        <v>162</v>
      </c>
      <c r="AU947" s="254" t="s">
        <v>82</v>
      </c>
      <c r="AV947" s="12" t="s">
        <v>82</v>
      </c>
      <c r="AW947" s="12" t="s">
        <v>37</v>
      </c>
      <c r="AX947" s="12" t="s">
        <v>73</v>
      </c>
      <c r="AY947" s="254" t="s">
        <v>153</v>
      </c>
    </row>
    <row r="948" spans="2:51" s="11" customFormat="1" ht="13.5">
      <c r="B948" s="233"/>
      <c r="C948" s="234"/>
      <c r="D948" s="235" t="s">
        <v>162</v>
      </c>
      <c r="E948" s="236" t="s">
        <v>22</v>
      </c>
      <c r="F948" s="237" t="s">
        <v>1971</v>
      </c>
      <c r="G948" s="234"/>
      <c r="H948" s="236" t="s">
        <v>22</v>
      </c>
      <c r="I948" s="238"/>
      <c r="J948" s="234"/>
      <c r="K948" s="234"/>
      <c r="L948" s="239"/>
      <c r="M948" s="240"/>
      <c r="N948" s="241"/>
      <c r="O948" s="241"/>
      <c r="P948" s="241"/>
      <c r="Q948" s="241"/>
      <c r="R948" s="241"/>
      <c r="S948" s="241"/>
      <c r="T948" s="242"/>
      <c r="AT948" s="243" t="s">
        <v>162</v>
      </c>
      <c r="AU948" s="243" t="s">
        <v>82</v>
      </c>
      <c r="AV948" s="11" t="s">
        <v>24</v>
      </c>
      <c r="AW948" s="11" t="s">
        <v>37</v>
      </c>
      <c r="AX948" s="11" t="s">
        <v>73</v>
      </c>
      <c r="AY948" s="243" t="s">
        <v>153</v>
      </c>
    </row>
    <row r="949" spans="2:51" s="12" customFormat="1" ht="13.5">
      <c r="B949" s="244"/>
      <c r="C949" s="245"/>
      <c r="D949" s="235" t="s">
        <v>162</v>
      </c>
      <c r="E949" s="246" t="s">
        <v>22</v>
      </c>
      <c r="F949" s="247" t="s">
        <v>2058</v>
      </c>
      <c r="G949" s="245"/>
      <c r="H949" s="248">
        <v>79.455</v>
      </c>
      <c r="I949" s="249"/>
      <c r="J949" s="245"/>
      <c r="K949" s="245"/>
      <c r="L949" s="250"/>
      <c r="M949" s="251"/>
      <c r="N949" s="252"/>
      <c r="O949" s="252"/>
      <c r="P949" s="252"/>
      <c r="Q949" s="252"/>
      <c r="R949" s="252"/>
      <c r="S949" s="252"/>
      <c r="T949" s="253"/>
      <c r="AT949" s="254" t="s">
        <v>162</v>
      </c>
      <c r="AU949" s="254" t="s">
        <v>82</v>
      </c>
      <c r="AV949" s="12" t="s">
        <v>82</v>
      </c>
      <c r="AW949" s="12" t="s">
        <v>37</v>
      </c>
      <c r="AX949" s="12" t="s">
        <v>73</v>
      </c>
      <c r="AY949" s="254" t="s">
        <v>153</v>
      </c>
    </row>
    <row r="950" spans="2:51" s="11" customFormat="1" ht="13.5">
      <c r="B950" s="233"/>
      <c r="C950" s="234"/>
      <c r="D950" s="235" t="s">
        <v>162</v>
      </c>
      <c r="E950" s="236" t="s">
        <v>22</v>
      </c>
      <c r="F950" s="237" t="s">
        <v>1973</v>
      </c>
      <c r="G950" s="234"/>
      <c r="H950" s="236" t="s">
        <v>22</v>
      </c>
      <c r="I950" s="238"/>
      <c r="J950" s="234"/>
      <c r="K950" s="234"/>
      <c r="L950" s="239"/>
      <c r="M950" s="240"/>
      <c r="N950" s="241"/>
      <c r="O950" s="241"/>
      <c r="P950" s="241"/>
      <c r="Q950" s="241"/>
      <c r="R950" s="241"/>
      <c r="S950" s="241"/>
      <c r="T950" s="242"/>
      <c r="AT950" s="243" t="s">
        <v>162</v>
      </c>
      <c r="AU950" s="243" t="s">
        <v>82</v>
      </c>
      <c r="AV950" s="11" t="s">
        <v>24</v>
      </c>
      <c r="AW950" s="11" t="s">
        <v>37</v>
      </c>
      <c r="AX950" s="11" t="s">
        <v>73</v>
      </c>
      <c r="AY950" s="243" t="s">
        <v>153</v>
      </c>
    </row>
    <row r="951" spans="2:51" s="12" customFormat="1" ht="13.5">
      <c r="B951" s="244"/>
      <c r="C951" s="245"/>
      <c r="D951" s="235" t="s">
        <v>162</v>
      </c>
      <c r="E951" s="246" t="s">
        <v>22</v>
      </c>
      <c r="F951" s="247" t="s">
        <v>1974</v>
      </c>
      <c r="G951" s="245"/>
      <c r="H951" s="248">
        <v>36.4</v>
      </c>
      <c r="I951" s="249"/>
      <c r="J951" s="245"/>
      <c r="K951" s="245"/>
      <c r="L951" s="250"/>
      <c r="M951" s="251"/>
      <c r="N951" s="252"/>
      <c r="O951" s="252"/>
      <c r="P951" s="252"/>
      <c r="Q951" s="252"/>
      <c r="R951" s="252"/>
      <c r="S951" s="252"/>
      <c r="T951" s="253"/>
      <c r="AT951" s="254" t="s">
        <v>162</v>
      </c>
      <c r="AU951" s="254" t="s">
        <v>82</v>
      </c>
      <c r="AV951" s="12" t="s">
        <v>82</v>
      </c>
      <c r="AW951" s="12" t="s">
        <v>37</v>
      </c>
      <c r="AX951" s="12" t="s">
        <v>73</v>
      </c>
      <c r="AY951" s="254" t="s">
        <v>153</v>
      </c>
    </row>
    <row r="952" spans="2:51" s="11" customFormat="1" ht="13.5">
      <c r="B952" s="233"/>
      <c r="C952" s="234"/>
      <c r="D952" s="235" t="s">
        <v>162</v>
      </c>
      <c r="E952" s="236" t="s">
        <v>22</v>
      </c>
      <c r="F952" s="237" t="s">
        <v>1199</v>
      </c>
      <c r="G952" s="234"/>
      <c r="H952" s="236" t="s">
        <v>22</v>
      </c>
      <c r="I952" s="238"/>
      <c r="J952" s="234"/>
      <c r="K952" s="234"/>
      <c r="L952" s="239"/>
      <c r="M952" s="240"/>
      <c r="N952" s="241"/>
      <c r="O952" s="241"/>
      <c r="P952" s="241"/>
      <c r="Q952" s="241"/>
      <c r="R952" s="241"/>
      <c r="S952" s="241"/>
      <c r="T952" s="242"/>
      <c r="AT952" s="243" t="s">
        <v>162</v>
      </c>
      <c r="AU952" s="243" t="s">
        <v>82</v>
      </c>
      <c r="AV952" s="11" t="s">
        <v>24</v>
      </c>
      <c r="AW952" s="11" t="s">
        <v>37</v>
      </c>
      <c r="AX952" s="11" t="s">
        <v>73</v>
      </c>
      <c r="AY952" s="243" t="s">
        <v>153</v>
      </c>
    </row>
    <row r="953" spans="2:51" s="11" customFormat="1" ht="13.5">
      <c r="B953" s="233"/>
      <c r="C953" s="234"/>
      <c r="D953" s="235" t="s">
        <v>162</v>
      </c>
      <c r="E953" s="236" t="s">
        <v>22</v>
      </c>
      <c r="F953" s="237" t="s">
        <v>1975</v>
      </c>
      <c r="G953" s="234"/>
      <c r="H953" s="236" t="s">
        <v>22</v>
      </c>
      <c r="I953" s="238"/>
      <c r="J953" s="234"/>
      <c r="K953" s="234"/>
      <c r="L953" s="239"/>
      <c r="M953" s="240"/>
      <c r="N953" s="241"/>
      <c r="O953" s="241"/>
      <c r="P953" s="241"/>
      <c r="Q953" s="241"/>
      <c r="R953" s="241"/>
      <c r="S953" s="241"/>
      <c r="T953" s="242"/>
      <c r="AT953" s="243" t="s">
        <v>162</v>
      </c>
      <c r="AU953" s="243" t="s">
        <v>82</v>
      </c>
      <c r="AV953" s="11" t="s">
        <v>24</v>
      </c>
      <c r="AW953" s="11" t="s">
        <v>37</v>
      </c>
      <c r="AX953" s="11" t="s">
        <v>73</v>
      </c>
      <c r="AY953" s="243" t="s">
        <v>153</v>
      </c>
    </row>
    <row r="954" spans="2:51" s="11" customFormat="1" ht="13.5">
      <c r="B954" s="233"/>
      <c r="C954" s="234"/>
      <c r="D954" s="235" t="s">
        <v>162</v>
      </c>
      <c r="E954" s="236" t="s">
        <v>22</v>
      </c>
      <c r="F954" s="237" t="s">
        <v>1976</v>
      </c>
      <c r="G954" s="234"/>
      <c r="H954" s="236" t="s">
        <v>22</v>
      </c>
      <c r="I954" s="238"/>
      <c r="J954" s="234"/>
      <c r="K954" s="234"/>
      <c r="L954" s="239"/>
      <c r="M954" s="240"/>
      <c r="N954" s="241"/>
      <c r="O954" s="241"/>
      <c r="P954" s="241"/>
      <c r="Q954" s="241"/>
      <c r="R954" s="241"/>
      <c r="S954" s="241"/>
      <c r="T954" s="242"/>
      <c r="AT954" s="243" t="s">
        <v>162</v>
      </c>
      <c r="AU954" s="243" t="s">
        <v>82</v>
      </c>
      <c r="AV954" s="11" t="s">
        <v>24</v>
      </c>
      <c r="AW954" s="11" t="s">
        <v>37</v>
      </c>
      <c r="AX954" s="11" t="s">
        <v>73</v>
      </c>
      <c r="AY954" s="243" t="s">
        <v>153</v>
      </c>
    </row>
    <row r="955" spans="2:51" s="12" customFormat="1" ht="13.5">
      <c r="B955" s="244"/>
      <c r="C955" s="245"/>
      <c r="D955" s="235" t="s">
        <v>162</v>
      </c>
      <c r="E955" s="246" t="s">
        <v>22</v>
      </c>
      <c r="F955" s="247" t="s">
        <v>2059</v>
      </c>
      <c r="G955" s="245"/>
      <c r="H955" s="248">
        <v>88.92</v>
      </c>
      <c r="I955" s="249"/>
      <c r="J955" s="245"/>
      <c r="K955" s="245"/>
      <c r="L955" s="250"/>
      <c r="M955" s="251"/>
      <c r="N955" s="252"/>
      <c r="O955" s="252"/>
      <c r="P955" s="252"/>
      <c r="Q955" s="252"/>
      <c r="R955" s="252"/>
      <c r="S955" s="252"/>
      <c r="T955" s="253"/>
      <c r="AT955" s="254" t="s">
        <v>162</v>
      </c>
      <c r="AU955" s="254" t="s">
        <v>82</v>
      </c>
      <c r="AV955" s="12" t="s">
        <v>82</v>
      </c>
      <c r="AW955" s="12" t="s">
        <v>37</v>
      </c>
      <c r="AX955" s="12" t="s">
        <v>73</v>
      </c>
      <c r="AY955" s="254" t="s">
        <v>153</v>
      </c>
    </row>
    <row r="956" spans="2:51" s="11" customFormat="1" ht="13.5">
      <c r="B956" s="233"/>
      <c r="C956" s="234"/>
      <c r="D956" s="235" t="s">
        <v>162</v>
      </c>
      <c r="E956" s="236" t="s">
        <v>22</v>
      </c>
      <c r="F956" s="237" t="s">
        <v>1959</v>
      </c>
      <c r="G956" s="234"/>
      <c r="H956" s="236" t="s">
        <v>22</v>
      </c>
      <c r="I956" s="238"/>
      <c r="J956" s="234"/>
      <c r="K956" s="234"/>
      <c r="L956" s="239"/>
      <c r="M956" s="240"/>
      <c r="N956" s="241"/>
      <c r="O956" s="241"/>
      <c r="P956" s="241"/>
      <c r="Q956" s="241"/>
      <c r="R956" s="241"/>
      <c r="S956" s="241"/>
      <c r="T956" s="242"/>
      <c r="AT956" s="243" t="s">
        <v>162</v>
      </c>
      <c r="AU956" s="243" t="s">
        <v>82</v>
      </c>
      <c r="AV956" s="11" t="s">
        <v>24</v>
      </c>
      <c r="AW956" s="11" t="s">
        <v>37</v>
      </c>
      <c r="AX956" s="11" t="s">
        <v>73</v>
      </c>
      <c r="AY956" s="243" t="s">
        <v>153</v>
      </c>
    </row>
    <row r="957" spans="2:51" s="12" customFormat="1" ht="13.5">
      <c r="B957" s="244"/>
      <c r="C957" s="245"/>
      <c r="D957" s="235" t="s">
        <v>162</v>
      </c>
      <c r="E957" s="246" t="s">
        <v>22</v>
      </c>
      <c r="F957" s="247" t="s">
        <v>2060</v>
      </c>
      <c r="G957" s="245"/>
      <c r="H957" s="248">
        <v>184.512</v>
      </c>
      <c r="I957" s="249"/>
      <c r="J957" s="245"/>
      <c r="K957" s="245"/>
      <c r="L957" s="250"/>
      <c r="M957" s="251"/>
      <c r="N957" s="252"/>
      <c r="O957" s="252"/>
      <c r="P957" s="252"/>
      <c r="Q957" s="252"/>
      <c r="R957" s="252"/>
      <c r="S957" s="252"/>
      <c r="T957" s="253"/>
      <c r="AT957" s="254" t="s">
        <v>162</v>
      </c>
      <c r="AU957" s="254" t="s">
        <v>82</v>
      </c>
      <c r="AV957" s="12" t="s">
        <v>82</v>
      </c>
      <c r="AW957" s="12" t="s">
        <v>37</v>
      </c>
      <c r="AX957" s="12" t="s">
        <v>73</v>
      </c>
      <c r="AY957" s="254" t="s">
        <v>153</v>
      </c>
    </row>
    <row r="958" spans="2:51" s="11" customFormat="1" ht="13.5">
      <c r="B958" s="233"/>
      <c r="C958" s="234"/>
      <c r="D958" s="235" t="s">
        <v>162</v>
      </c>
      <c r="E958" s="236" t="s">
        <v>22</v>
      </c>
      <c r="F958" s="237" t="s">
        <v>1979</v>
      </c>
      <c r="G958" s="234"/>
      <c r="H958" s="236" t="s">
        <v>22</v>
      </c>
      <c r="I958" s="238"/>
      <c r="J958" s="234"/>
      <c r="K958" s="234"/>
      <c r="L958" s="239"/>
      <c r="M958" s="240"/>
      <c r="N958" s="241"/>
      <c r="O958" s="241"/>
      <c r="P958" s="241"/>
      <c r="Q958" s="241"/>
      <c r="R958" s="241"/>
      <c r="S958" s="241"/>
      <c r="T958" s="242"/>
      <c r="AT958" s="243" t="s">
        <v>162</v>
      </c>
      <c r="AU958" s="243" t="s">
        <v>82</v>
      </c>
      <c r="AV958" s="11" t="s">
        <v>24</v>
      </c>
      <c r="AW958" s="11" t="s">
        <v>37</v>
      </c>
      <c r="AX958" s="11" t="s">
        <v>73</v>
      </c>
      <c r="AY958" s="243" t="s">
        <v>153</v>
      </c>
    </row>
    <row r="959" spans="2:51" s="12" customFormat="1" ht="13.5">
      <c r="B959" s="244"/>
      <c r="C959" s="245"/>
      <c r="D959" s="235" t="s">
        <v>162</v>
      </c>
      <c r="E959" s="246" t="s">
        <v>22</v>
      </c>
      <c r="F959" s="247" t="s">
        <v>1980</v>
      </c>
      <c r="G959" s="245"/>
      <c r="H959" s="248">
        <v>162.189</v>
      </c>
      <c r="I959" s="249"/>
      <c r="J959" s="245"/>
      <c r="K959" s="245"/>
      <c r="L959" s="250"/>
      <c r="M959" s="251"/>
      <c r="N959" s="252"/>
      <c r="O959" s="252"/>
      <c r="P959" s="252"/>
      <c r="Q959" s="252"/>
      <c r="R959" s="252"/>
      <c r="S959" s="252"/>
      <c r="T959" s="253"/>
      <c r="AT959" s="254" t="s">
        <v>162</v>
      </c>
      <c r="AU959" s="254" t="s">
        <v>82</v>
      </c>
      <c r="AV959" s="12" t="s">
        <v>82</v>
      </c>
      <c r="AW959" s="12" t="s">
        <v>37</v>
      </c>
      <c r="AX959" s="12" t="s">
        <v>73</v>
      </c>
      <c r="AY959" s="254" t="s">
        <v>153</v>
      </c>
    </row>
    <row r="960" spans="2:51" s="11" customFormat="1" ht="13.5">
      <c r="B960" s="233"/>
      <c r="C960" s="234"/>
      <c r="D960" s="235" t="s">
        <v>162</v>
      </c>
      <c r="E960" s="236" t="s">
        <v>22</v>
      </c>
      <c r="F960" s="237" t="s">
        <v>1981</v>
      </c>
      <c r="G960" s="234"/>
      <c r="H960" s="236" t="s">
        <v>22</v>
      </c>
      <c r="I960" s="238"/>
      <c r="J960" s="234"/>
      <c r="K960" s="234"/>
      <c r="L960" s="239"/>
      <c r="M960" s="240"/>
      <c r="N960" s="241"/>
      <c r="O960" s="241"/>
      <c r="P960" s="241"/>
      <c r="Q960" s="241"/>
      <c r="R960" s="241"/>
      <c r="S960" s="241"/>
      <c r="T960" s="242"/>
      <c r="AT960" s="243" t="s">
        <v>162</v>
      </c>
      <c r="AU960" s="243" t="s">
        <v>82</v>
      </c>
      <c r="AV960" s="11" t="s">
        <v>24</v>
      </c>
      <c r="AW960" s="11" t="s">
        <v>37</v>
      </c>
      <c r="AX960" s="11" t="s">
        <v>73</v>
      </c>
      <c r="AY960" s="243" t="s">
        <v>153</v>
      </c>
    </row>
    <row r="961" spans="2:51" s="12" customFormat="1" ht="13.5">
      <c r="B961" s="244"/>
      <c r="C961" s="245"/>
      <c r="D961" s="235" t="s">
        <v>162</v>
      </c>
      <c r="E961" s="246" t="s">
        <v>22</v>
      </c>
      <c r="F961" s="247" t="s">
        <v>1982</v>
      </c>
      <c r="G961" s="245"/>
      <c r="H961" s="248">
        <v>259.527</v>
      </c>
      <c r="I961" s="249"/>
      <c r="J961" s="245"/>
      <c r="K961" s="245"/>
      <c r="L961" s="250"/>
      <c r="M961" s="251"/>
      <c r="N961" s="252"/>
      <c r="O961" s="252"/>
      <c r="P961" s="252"/>
      <c r="Q961" s="252"/>
      <c r="R961" s="252"/>
      <c r="S961" s="252"/>
      <c r="T961" s="253"/>
      <c r="AT961" s="254" t="s">
        <v>162</v>
      </c>
      <c r="AU961" s="254" t="s">
        <v>82</v>
      </c>
      <c r="AV961" s="12" t="s">
        <v>82</v>
      </c>
      <c r="AW961" s="12" t="s">
        <v>37</v>
      </c>
      <c r="AX961" s="12" t="s">
        <v>73</v>
      </c>
      <c r="AY961" s="254" t="s">
        <v>153</v>
      </c>
    </row>
    <row r="962" spans="2:51" s="11" customFormat="1" ht="13.5">
      <c r="B962" s="233"/>
      <c r="C962" s="234"/>
      <c r="D962" s="235" t="s">
        <v>162</v>
      </c>
      <c r="E962" s="236" t="s">
        <v>22</v>
      </c>
      <c r="F962" s="237" t="s">
        <v>1983</v>
      </c>
      <c r="G962" s="234"/>
      <c r="H962" s="236" t="s">
        <v>22</v>
      </c>
      <c r="I962" s="238"/>
      <c r="J962" s="234"/>
      <c r="K962" s="234"/>
      <c r="L962" s="239"/>
      <c r="M962" s="240"/>
      <c r="N962" s="241"/>
      <c r="O962" s="241"/>
      <c r="P962" s="241"/>
      <c r="Q962" s="241"/>
      <c r="R962" s="241"/>
      <c r="S962" s="241"/>
      <c r="T962" s="242"/>
      <c r="AT962" s="243" t="s">
        <v>162</v>
      </c>
      <c r="AU962" s="243" t="s">
        <v>82</v>
      </c>
      <c r="AV962" s="11" t="s">
        <v>24</v>
      </c>
      <c r="AW962" s="11" t="s">
        <v>6</v>
      </c>
      <c r="AX962" s="11" t="s">
        <v>73</v>
      </c>
      <c r="AY962" s="243" t="s">
        <v>153</v>
      </c>
    </row>
    <row r="963" spans="2:51" s="12" customFormat="1" ht="13.5">
      <c r="B963" s="244"/>
      <c r="C963" s="245"/>
      <c r="D963" s="235" t="s">
        <v>162</v>
      </c>
      <c r="E963" s="246" t="s">
        <v>22</v>
      </c>
      <c r="F963" s="247" t="s">
        <v>1984</v>
      </c>
      <c r="G963" s="245"/>
      <c r="H963" s="248">
        <v>723.49</v>
      </c>
      <c r="I963" s="249"/>
      <c r="J963" s="245"/>
      <c r="K963" s="245"/>
      <c r="L963" s="250"/>
      <c r="M963" s="251"/>
      <c r="N963" s="252"/>
      <c r="O963" s="252"/>
      <c r="P963" s="252"/>
      <c r="Q963" s="252"/>
      <c r="R963" s="252"/>
      <c r="S963" s="252"/>
      <c r="T963" s="253"/>
      <c r="AT963" s="254" t="s">
        <v>162</v>
      </c>
      <c r="AU963" s="254" t="s">
        <v>82</v>
      </c>
      <c r="AV963" s="12" t="s">
        <v>82</v>
      </c>
      <c r="AW963" s="12" t="s">
        <v>37</v>
      </c>
      <c r="AX963" s="12" t="s">
        <v>73</v>
      </c>
      <c r="AY963" s="254" t="s">
        <v>153</v>
      </c>
    </row>
    <row r="964" spans="2:51" s="11" customFormat="1" ht="13.5">
      <c r="B964" s="233"/>
      <c r="C964" s="234"/>
      <c r="D964" s="235" t="s">
        <v>162</v>
      </c>
      <c r="E964" s="236" t="s">
        <v>22</v>
      </c>
      <c r="F964" s="237" t="s">
        <v>1985</v>
      </c>
      <c r="G964" s="234"/>
      <c r="H964" s="236" t="s">
        <v>22</v>
      </c>
      <c r="I964" s="238"/>
      <c r="J964" s="234"/>
      <c r="K964" s="234"/>
      <c r="L964" s="239"/>
      <c r="M964" s="240"/>
      <c r="N964" s="241"/>
      <c r="O964" s="241"/>
      <c r="P964" s="241"/>
      <c r="Q964" s="241"/>
      <c r="R964" s="241"/>
      <c r="S964" s="241"/>
      <c r="T964" s="242"/>
      <c r="AT964" s="243" t="s">
        <v>162</v>
      </c>
      <c r="AU964" s="243" t="s">
        <v>82</v>
      </c>
      <c r="AV964" s="11" t="s">
        <v>24</v>
      </c>
      <c r="AW964" s="11" t="s">
        <v>37</v>
      </c>
      <c r="AX964" s="11" t="s">
        <v>73</v>
      </c>
      <c r="AY964" s="243" t="s">
        <v>153</v>
      </c>
    </row>
    <row r="965" spans="2:51" s="12" customFormat="1" ht="13.5">
      <c r="B965" s="244"/>
      <c r="C965" s="245"/>
      <c r="D965" s="235" t="s">
        <v>162</v>
      </c>
      <c r="E965" s="246" t="s">
        <v>22</v>
      </c>
      <c r="F965" s="247" t="s">
        <v>1986</v>
      </c>
      <c r="G965" s="245"/>
      <c r="H965" s="248">
        <v>114.9</v>
      </c>
      <c r="I965" s="249"/>
      <c r="J965" s="245"/>
      <c r="K965" s="245"/>
      <c r="L965" s="250"/>
      <c r="M965" s="251"/>
      <c r="N965" s="252"/>
      <c r="O965" s="252"/>
      <c r="P965" s="252"/>
      <c r="Q965" s="252"/>
      <c r="R965" s="252"/>
      <c r="S965" s="252"/>
      <c r="T965" s="253"/>
      <c r="AT965" s="254" t="s">
        <v>162</v>
      </c>
      <c r="AU965" s="254" t="s">
        <v>82</v>
      </c>
      <c r="AV965" s="12" t="s">
        <v>82</v>
      </c>
      <c r="AW965" s="12" t="s">
        <v>37</v>
      </c>
      <c r="AX965" s="12" t="s">
        <v>73</v>
      </c>
      <c r="AY965" s="254" t="s">
        <v>153</v>
      </c>
    </row>
    <row r="966" spans="2:51" s="11" customFormat="1" ht="13.5">
      <c r="B966" s="233"/>
      <c r="C966" s="234"/>
      <c r="D966" s="235" t="s">
        <v>162</v>
      </c>
      <c r="E966" s="236" t="s">
        <v>22</v>
      </c>
      <c r="F966" s="237" t="s">
        <v>1987</v>
      </c>
      <c r="G966" s="234"/>
      <c r="H966" s="236" t="s">
        <v>22</v>
      </c>
      <c r="I966" s="238"/>
      <c r="J966" s="234"/>
      <c r="K966" s="234"/>
      <c r="L966" s="239"/>
      <c r="M966" s="240"/>
      <c r="N966" s="241"/>
      <c r="O966" s="241"/>
      <c r="P966" s="241"/>
      <c r="Q966" s="241"/>
      <c r="R966" s="241"/>
      <c r="S966" s="241"/>
      <c r="T966" s="242"/>
      <c r="AT966" s="243" t="s">
        <v>162</v>
      </c>
      <c r="AU966" s="243" t="s">
        <v>82</v>
      </c>
      <c r="AV966" s="11" t="s">
        <v>24</v>
      </c>
      <c r="AW966" s="11" t="s">
        <v>37</v>
      </c>
      <c r="AX966" s="11" t="s">
        <v>73</v>
      </c>
      <c r="AY966" s="243" t="s">
        <v>153</v>
      </c>
    </row>
    <row r="967" spans="2:51" s="12" customFormat="1" ht="13.5">
      <c r="B967" s="244"/>
      <c r="C967" s="245"/>
      <c r="D967" s="235" t="s">
        <v>162</v>
      </c>
      <c r="E967" s="246" t="s">
        <v>22</v>
      </c>
      <c r="F967" s="247" t="s">
        <v>2061</v>
      </c>
      <c r="G967" s="245"/>
      <c r="H967" s="248">
        <v>537.608</v>
      </c>
      <c r="I967" s="249"/>
      <c r="J967" s="245"/>
      <c r="K967" s="245"/>
      <c r="L967" s="250"/>
      <c r="M967" s="251"/>
      <c r="N967" s="252"/>
      <c r="O967" s="252"/>
      <c r="P967" s="252"/>
      <c r="Q967" s="252"/>
      <c r="R967" s="252"/>
      <c r="S967" s="252"/>
      <c r="T967" s="253"/>
      <c r="AT967" s="254" t="s">
        <v>162</v>
      </c>
      <c r="AU967" s="254" t="s">
        <v>82</v>
      </c>
      <c r="AV967" s="12" t="s">
        <v>82</v>
      </c>
      <c r="AW967" s="12" t="s">
        <v>37</v>
      </c>
      <c r="AX967" s="12" t="s">
        <v>73</v>
      </c>
      <c r="AY967" s="254" t="s">
        <v>153</v>
      </c>
    </row>
    <row r="968" spans="2:51" s="11" customFormat="1" ht="13.5">
      <c r="B968" s="233"/>
      <c r="C968" s="234"/>
      <c r="D968" s="235" t="s">
        <v>162</v>
      </c>
      <c r="E968" s="236" t="s">
        <v>22</v>
      </c>
      <c r="F968" s="237" t="s">
        <v>1989</v>
      </c>
      <c r="G968" s="234"/>
      <c r="H968" s="236" t="s">
        <v>22</v>
      </c>
      <c r="I968" s="238"/>
      <c r="J968" s="234"/>
      <c r="K968" s="234"/>
      <c r="L968" s="239"/>
      <c r="M968" s="240"/>
      <c r="N968" s="241"/>
      <c r="O968" s="241"/>
      <c r="P968" s="241"/>
      <c r="Q968" s="241"/>
      <c r="R968" s="241"/>
      <c r="S968" s="241"/>
      <c r="T968" s="242"/>
      <c r="AT968" s="243" t="s">
        <v>162</v>
      </c>
      <c r="AU968" s="243" t="s">
        <v>82</v>
      </c>
      <c r="AV968" s="11" t="s">
        <v>24</v>
      </c>
      <c r="AW968" s="11" t="s">
        <v>37</v>
      </c>
      <c r="AX968" s="11" t="s">
        <v>73</v>
      </c>
      <c r="AY968" s="243" t="s">
        <v>153</v>
      </c>
    </row>
    <row r="969" spans="2:51" s="12" customFormat="1" ht="13.5">
      <c r="B969" s="244"/>
      <c r="C969" s="245"/>
      <c r="D969" s="235" t="s">
        <v>162</v>
      </c>
      <c r="E969" s="246" t="s">
        <v>22</v>
      </c>
      <c r="F969" s="247" t="s">
        <v>2062</v>
      </c>
      <c r="G969" s="245"/>
      <c r="H969" s="248">
        <v>784.618</v>
      </c>
      <c r="I969" s="249"/>
      <c r="J969" s="245"/>
      <c r="K969" s="245"/>
      <c r="L969" s="250"/>
      <c r="M969" s="251"/>
      <c r="N969" s="252"/>
      <c r="O969" s="252"/>
      <c r="P969" s="252"/>
      <c r="Q969" s="252"/>
      <c r="R969" s="252"/>
      <c r="S969" s="252"/>
      <c r="T969" s="253"/>
      <c r="AT969" s="254" t="s">
        <v>162</v>
      </c>
      <c r="AU969" s="254" t="s">
        <v>82</v>
      </c>
      <c r="AV969" s="12" t="s">
        <v>82</v>
      </c>
      <c r="AW969" s="12" t="s">
        <v>37</v>
      </c>
      <c r="AX969" s="12" t="s">
        <v>73</v>
      </c>
      <c r="AY969" s="254" t="s">
        <v>153</v>
      </c>
    </row>
    <row r="970" spans="2:51" s="11" customFormat="1" ht="13.5">
      <c r="B970" s="233"/>
      <c r="C970" s="234"/>
      <c r="D970" s="235" t="s">
        <v>162</v>
      </c>
      <c r="E970" s="236" t="s">
        <v>22</v>
      </c>
      <c r="F970" s="237" t="s">
        <v>1991</v>
      </c>
      <c r="G970" s="234"/>
      <c r="H970" s="236" t="s">
        <v>22</v>
      </c>
      <c r="I970" s="238"/>
      <c r="J970" s="234"/>
      <c r="K970" s="234"/>
      <c r="L970" s="239"/>
      <c r="M970" s="240"/>
      <c r="N970" s="241"/>
      <c r="O970" s="241"/>
      <c r="P970" s="241"/>
      <c r="Q970" s="241"/>
      <c r="R970" s="241"/>
      <c r="S970" s="241"/>
      <c r="T970" s="242"/>
      <c r="AT970" s="243" t="s">
        <v>162</v>
      </c>
      <c r="AU970" s="243" t="s">
        <v>82</v>
      </c>
      <c r="AV970" s="11" t="s">
        <v>24</v>
      </c>
      <c r="AW970" s="11" t="s">
        <v>37</v>
      </c>
      <c r="AX970" s="11" t="s">
        <v>73</v>
      </c>
      <c r="AY970" s="243" t="s">
        <v>153</v>
      </c>
    </row>
    <row r="971" spans="2:51" s="12" customFormat="1" ht="13.5">
      <c r="B971" s="244"/>
      <c r="C971" s="245"/>
      <c r="D971" s="235" t="s">
        <v>162</v>
      </c>
      <c r="E971" s="246" t="s">
        <v>22</v>
      </c>
      <c r="F971" s="247" t="s">
        <v>1992</v>
      </c>
      <c r="G971" s="245"/>
      <c r="H971" s="248">
        <v>336.3</v>
      </c>
      <c r="I971" s="249"/>
      <c r="J971" s="245"/>
      <c r="K971" s="245"/>
      <c r="L971" s="250"/>
      <c r="M971" s="251"/>
      <c r="N971" s="252"/>
      <c r="O971" s="252"/>
      <c r="P971" s="252"/>
      <c r="Q971" s="252"/>
      <c r="R971" s="252"/>
      <c r="S971" s="252"/>
      <c r="T971" s="253"/>
      <c r="AT971" s="254" t="s">
        <v>162</v>
      </c>
      <c r="AU971" s="254" t="s">
        <v>82</v>
      </c>
      <c r="AV971" s="12" t="s">
        <v>82</v>
      </c>
      <c r="AW971" s="12" t="s">
        <v>37</v>
      </c>
      <c r="AX971" s="12" t="s">
        <v>73</v>
      </c>
      <c r="AY971" s="254" t="s">
        <v>153</v>
      </c>
    </row>
    <row r="972" spans="2:51" s="11" customFormat="1" ht="13.5">
      <c r="B972" s="233"/>
      <c r="C972" s="234"/>
      <c r="D972" s="235" t="s">
        <v>162</v>
      </c>
      <c r="E972" s="236" t="s">
        <v>22</v>
      </c>
      <c r="F972" s="237" t="s">
        <v>1269</v>
      </c>
      <c r="G972" s="234"/>
      <c r="H972" s="236" t="s">
        <v>22</v>
      </c>
      <c r="I972" s="238"/>
      <c r="J972" s="234"/>
      <c r="K972" s="234"/>
      <c r="L972" s="239"/>
      <c r="M972" s="240"/>
      <c r="N972" s="241"/>
      <c r="O972" s="241"/>
      <c r="P972" s="241"/>
      <c r="Q972" s="241"/>
      <c r="R972" s="241"/>
      <c r="S972" s="241"/>
      <c r="T972" s="242"/>
      <c r="AT972" s="243" t="s">
        <v>162</v>
      </c>
      <c r="AU972" s="243" t="s">
        <v>82</v>
      </c>
      <c r="AV972" s="11" t="s">
        <v>24</v>
      </c>
      <c r="AW972" s="11" t="s">
        <v>37</v>
      </c>
      <c r="AX972" s="11" t="s">
        <v>73</v>
      </c>
      <c r="AY972" s="243" t="s">
        <v>153</v>
      </c>
    </row>
    <row r="973" spans="2:51" s="12" customFormat="1" ht="13.5">
      <c r="B973" s="244"/>
      <c r="C973" s="245"/>
      <c r="D973" s="235" t="s">
        <v>162</v>
      </c>
      <c r="E973" s="246" t="s">
        <v>22</v>
      </c>
      <c r="F973" s="247" t="s">
        <v>1993</v>
      </c>
      <c r="G973" s="245"/>
      <c r="H973" s="248">
        <v>144.725</v>
      </c>
      <c r="I973" s="249"/>
      <c r="J973" s="245"/>
      <c r="K973" s="245"/>
      <c r="L973" s="250"/>
      <c r="M973" s="251"/>
      <c r="N973" s="252"/>
      <c r="O973" s="252"/>
      <c r="P973" s="252"/>
      <c r="Q973" s="252"/>
      <c r="R973" s="252"/>
      <c r="S973" s="252"/>
      <c r="T973" s="253"/>
      <c r="AT973" s="254" t="s">
        <v>162</v>
      </c>
      <c r="AU973" s="254" t="s">
        <v>82</v>
      </c>
      <c r="AV973" s="12" t="s">
        <v>82</v>
      </c>
      <c r="AW973" s="12" t="s">
        <v>37</v>
      </c>
      <c r="AX973" s="12" t="s">
        <v>73</v>
      </c>
      <c r="AY973" s="254" t="s">
        <v>153</v>
      </c>
    </row>
    <row r="974" spans="2:51" s="12" customFormat="1" ht="13.5">
      <c r="B974" s="244"/>
      <c r="C974" s="245"/>
      <c r="D974" s="235" t="s">
        <v>162</v>
      </c>
      <c r="E974" s="246" t="s">
        <v>22</v>
      </c>
      <c r="F974" s="247" t="s">
        <v>1994</v>
      </c>
      <c r="G974" s="245"/>
      <c r="H974" s="248">
        <v>30</v>
      </c>
      <c r="I974" s="249"/>
      <c r="J974" s="245"/>
      <c r="K974" s="245"/>
      <c r="L974" s="250"/>
      <c r="M974" s="251"/>
      <c r="N974" s="252"/>
      <c r="O974" s="252"/>
      <c r="P974" s="252"/>
      <c r="Q974" s="252"/>
      <c r="R974" s="252"/>
      <c r="S974" s="252"/>
      <c r="T974" s="253"/>
      <c r="AT974" s="254" t="s">
        <v>162</v>
      </c>
      <c r="AU974" s="254" t="s">
        <v>82</v>
      </c>
      <c r="AV974" s="12" t="s">
        <v>82</v>
      </c>
      <c r="AW974" s="12" t="s">
        <v>37</v>
      </c>
      <c r="AX974" s="12" t="s">
        <v>73</v>
      </c>
      <c r="AY974" s="254" t="s">
        <v>153</v>
      </c>
    </row>
    <row r="975" spans="2:51" s="11" customFormat="1" ht="13.5">
      <c r="B975" s="233"/>
      <c r="C975" s="234"/>
      <c r="D975" s="235" t="s">
        <v>162</v>
      </c>
      <c r="E975" s="236" t="s">
        <v>22</v>
      </c>
      <c r="F975" s="237" t="s">
        <v>1201</v>
      </c>
      <c r="G975" s="234"/>
      <c r="H975" s="236" t="s">
        <v>22</v>
      </c>
      <c r="I975" s="238"/>
      <c r="J975" s="234"/>
      <c r="K975" s="234"/>
      <c r="L975" s="239"/>
      <c r="M975" s="240"/>
      <c r="N975" s="241"/>
      <c r="O975" s="241"/>
      <c r="P975" s="241"/>
      <c r="Q975" s="241"/>
      <c r="R975" s="241"/>
      <c r="S975" s="241"/>
      <c r="T975" s="242"/>
      <c r="AT975" s="243" t="s">
        <v>162</v>
      </c>
      <c r="AU975" s="243" t="s">
        <v>82</v>
      </c>
      <c r="AV975" s="11" t="s">
        <v>24</v>
      </c>
      <c r="AW975" s="11" t="s">
        <v>37</v>
      </c>
      <c r="AX975" s="11" t="s">
        <v>73</v>
      </c>
      <c r="AY975" s="243" t="s">
        <v>153</v>
      </c>
    </row>
    <row r="976" spans="2:51" s="12" customFormat="1" ht="13.5">
      <c r="B976" s="244"/>
      <c r="C976" s="245"/>
      <c r="D976" s="235" t="s">
        <v>162</v>
      </c>
      <c r="E976" s="246" t="s">
        <v>22</v>
      </c>
      <c r="F976" s="247" t="s">
        <v>2063</v>
      </c>
      <c r="G976" s="245"/>
      <c r="H976" s="248">
        <v>253.933</v>
      </c>
      <c r="I976" s="249"/>
      <c r="J976" s="245"/>
      <c r="K976" s="245"/>
      <c r="L976" s="250"/>
      <c r="M976" s="251"/>
      <c r="N976" s="252"/>
      <c r="O976" s="252"/>
      <c r="P976" s="252"/>
      <c r="Q976" s="252"/>
      <c r="R976" s="252"/>
      <c r="S976" s="252"/>
      <c r="T976" s="253"/>
      <c r="AT976" s="254" t="s">
        <v>162</v>
      </c>
      <c r="AU976" s="254" t="s">
        <v>82</v>
      </c>
      <c r="AV976" s="12" t="s">
        <v>82</v>
      </c>
      <c r="AW976" s="12" t="s">
        <v>37</v>
      </c>
      <c r="AX976" s="12" t="s">
        <v>73</v>
      </c>
      <c r="AY976" s="254" t="s">
        <v>153</v>
      </c>
    </row>
    <row r="977" spans="2:51" s="11" customFormat="1" ht="13.5">
      <c r="B977" s="233"/>
      <c r="C977" s="234"/>
      <c r="D977" s="235" t="s">
        <v>162</v>
      </c>
      <c r="E977" s="236" t="s">
        <v>22</v>
      </c>
      <c r="F977" s="237" t="s">
        <v>1996</v>
      </c>
      <c r="G977" s="234"/>
      <c r="H977" s="236" t="s">
        <v>22</v>
      </c>
      <c r="I977" s="238"/>
      <c r="J977" s="234"/>
      <c r="K977" s="234"/>
      <c r="L977" s="239"/>
      <c r="M977" s="240"/>
      <c r="N977" s="241"/>
      <c r="O977" s="241"/>
      <c r="P977" s="241"/>
      <c r="Q977" s="241"/>
      <c r="R977" s="241"/>
      <c r="S977" s="241"/>
      <c r="T977" s="242"/>
      <c r="AT977" s="243" t="s">
        <v>162</v>
      </c>
      <c r="AU977" s="243" t="s">
        <v>82</v>
      </c>
      <c r="AV977" s="11" t="s">
        <v>24</v>
      </c>
      <c r="AW977" s="11" t="s">
        <v>37</v>
      </c>
      <c r="AX977" s="11" t="s">
        <v>73</v>
      </c>
      <c r="AY977" s="243" t="s">
        <v>153</v>
      </c>
    </row>
    <row r="978" spans="2:51" s="12" customFormat="1" ht="13.5">
      <c r="B978" s="244"/>
      <c r="C978" s="245"/>
      <c r="D978" s="235" t="s">
        <v>162</v>
      </c>
      <c r="E978" s="246" t="s">
        <v>22</v>
      </c>
      <c r="F978" s="247" t="s">
        <v>1962</v>
      </c>
      <c r="G978" s="245"/>
      <c r="H978" s="248">
        <v>22.5</v>
      </c>
      <c r="I978" s="249"/>
      <c r="J978" s="245"/>
      <c r="K978" s="245"/>
      <c r="L978" s="250"/>
      <c r="M978" s="251"/>
      <c r="N978" s="252"/>
      <c r="O978" s="252"/>
      <c r="P978" s="252"/>
      <c r="Q978" s="252"/>
      <c r="R978" s="252"/>
      <c r="S978" s="252"/>
      <c r="T978" s="253"/>
      <c r="AT978" s="254" t="s">
        <v>162</v>
      </c>
      <c r="AU978" s="254" t="s">
        <v>82</v>
      </c>
      <c r="AV978" s="12" t="s">
        <v>82</v>
      </c>
      <c r="AW978" s="12" t="s">
        <v>37</v>
      </c>
      <c r="AX978" s="12" t="s">
        <v>73</v>
      </c>
      <c r="AY978" s="254" t="s">
        <v>153</v>
      </c>
    </row>
    <row r="979" spans="2:51" s="11" customFormat="1" ht="13.5">
      <c r="B979" s="233"/>
      <c r="C979" s="234"/>
      <c r="D979" s="235" t="s">
        <v>162</v>
      </c>
      <c r="E979" s="236" t="s">
        <v>22</v>
      </c>
      <c r="F979" s="237" t="s">
        <v>1294</v>
      </c>
      <c r="G979" s="234"/>
      <c r="H979" s="236" t="s">
        <v>22</v>
      </c>
      <c r="I979" s="238"/>
      <c r="J979" s="234"/>
      <c r="K979" s="234"/>
      <c r="L979" s="239"/>
      <c r="M979" s="240"/>
      <c r="N979" s="241"/>
      <c r="O979" s="241"/>
      <c r="P979" s="241"/>
      <c r="Q979" s="241"/>
      <c r="R979" s="241"/>
      <c r="S979" s="241"/>
      <c r="T979" s="242"/>
      <c r="AT979" s="243" t="s">
        <v>162</v>
      </c>
      <c r="AU979" s="243" t="s">
        <v>82</v>
      </c>
      <c r="AV979" s="11" t="s">
        <v>24</v>
      </c>
      <c r="AW979" s="11" t="s">
        <v>37</v>
      </c>
      <c r="AX979" s="11" t="s">
        <v>73</v>
      </c>
      <c r="AY979" s="243" t="s">
        <v>153</v>
      </c>
    </row>
    <row r="980" spans="2:51" s="11" customFormat="1" ht="13.5">
      <c r="B980" s="233"/>
      <c r="C980" s="234"/>
      <c r="D980" s="235" t="s">
        <v>162</v>
      </c>
      <c r="E980" s="236" t="s">
        <v>22</v>
      </c>
      <c r="F980" s="237" t="s">
        <v>2002</v>
      </c>
      <c r="G980" s="234"/>
      <c r="H980" s="236" t="s">
        <v>22</v>
      </c>
      <c r="I980" s="238"/>
      <c r="J980" s="234"/>
      <c r="K980" s="234"/>
      <c r="L980" s="239"/>
      <c r="M980" s="240"/>
      <c r="N980" s="241"/>
      <c r="O980" s="241"/>
      <c r="P980" s="241"/>
      <c r="Q980" s="241"/>
      <c r="R980" s="241"/>
      <c r="S980" s="241"/>
      <c r="T980" s="242"/>
      <c r="AT980" s="243" t="s">
        <v>162</v>
      </c>
      <c r="AU980" s="243" t="s">
        <v>82</v>
      </c>
      <c r="AV980" s="11" t="s">
        <v>24</v>
      </c>
      <c r="AW980" s="11" t="s">
        <v>37</v>
      </c>
      <c r="AX980" s="11" t="s">
        <v>73</v>
      </c>
      <c r="AY980" s="243" t="s">
        <v>153</v>
      </c>
    </row>
    <row r="981" spans="2:51" s="12" customFormat="1" ht="13.5">
      <c r="B981" s="244"/>
      <c r="C981" s="245"/>
      <c r="D981" s="235" t="s">
        <v>162</v>
      </c>
      <c r="E981" s="246" t="s">
        <v>22</v>
      </c>
      <c r="F981" s="247" t="s">
        <v>2003</v>
      </c>
      <c r="G981" s="245"/>
      <c r="H981" s="248">
        <v>-54</v>
      </c>
      <c r="I981" s="249"/>
      <c r="J981" s="245"/>
      <c r="K981" s="245"/>
      <c r="L981" s="250"/>
      <c r="M981" s="251"/>
      <c r="N981" s="252"/>
      <c r="O981" s="252"/>
      <c r="P981" s="252"/>
      <c r="Q981" s="252"/>
      <c r="R981" s="252"/>
      <c r="S981" s="252"/>
      <c r="T981" s="253"/>
      <c r="AT981" s="254" t="s">
        <v>162</v>
      </c>
      <c r="AU981" s="254" t="s">
        <v>82</v>
      </c>
      <c r="AV981" s="12" t="s">
        <v>82</v>
      </c>
      <c r="AW981" s="12" t="s">
        <v>37</v>
      </c>
      <c r="AX981" s="12" t="s">
        <v>73</v>
      </c>
      <c r="AY981" s="254" t="s">
        <v>153</v>
      </c>
    </row>
    <row r="982" spans="2:51" s="11" customFormat="1" ht="13.5">
      <c r="B982" s="233"/>
      <c r="C982" s="234"/>
      <c r="D982" s="235" t="s">
        <v>162</v>
      </c>
      <c r="E982" s="236" t="s">
        <v>22</v>
      </c>
      <c r="F982" s="237" t="s">
        <v>2004</v>
      </c>
      <c r="G982" s="234"/>
      <c r="H982" s="236" t="s">
        <v>22</v>
      </c>
      <c r="I982" s="238"/>
      <c r="J982" s="234"/>
      <c r="K982" s="234"/>
      <c r="L982" s="239"/>
      <c r="M982" s="240"/>
      <c r="N982" s="241"/>
      <c r="O982" s="241"/>
      <c r="P982" s="241"/>
      <c r="Q982" s="241"/>
      <c r="R982" s="241"/>
      <c r="S982" s="241"/>
      <c r="T982" s="242"/>
      <c r="AT982" s="243" t="s">
        <v>162</v>
      </c>
      <c r="AU982" s="243" t="s">
        <v>82</v>
      </c>
      <c r="AV982" s="11" t="s">
        <v>24</v>
      </c>
      <c r="AW982" s="11" t="s">
        <v>37</v>
      </c>
      <c r="AX982" s="11" t="s">
        <v>73</v>
      </c>
      <c r="AY982" s="243" t="s">
        <v>153</v>
      </c>
    </row>
    <row r="983" spans="2:51" s="12" customFormat="1" ht="13.5">
      <c r="B983" s="244"/>
      <c r="C983" s="245"/>
      <c r="D983" s="235" t="s">
        <v>162</v>
      </c>
      <c r="E983" s="246" t="s">
        <v>22</v>
      </c>
      <c r="F983" s="247" t="s">
        <v>2005</v>
      </c>
      <c r="G983" s="245"/>
      <c r="H983" s="248">
        <v>-217.89</v>
      </c>
      <c r="I983" s="249"/>
      <c r="J983" s="245"/>
      <c r="K983" s="245"/>
      <c r="L983" s="250"/>
      <c r="M983" s="251"/>
      <c r="N983" s="252"/>
      <c r="O983" s="252"/>
      <c r="P983" s="252"/>
      <c r="Q983" s="252"/>
      <c r="R983" s="252"/>
      <c r="S983" s="252"/>
      <c r="T983" s="253"/>
      <c r="AT983" s="254" t="s">
        <v>162</v>
      </c>
      <c r="AU983" s="254" t="s">
        <v>82</v>
      </c>
      <c r="AV983" s="12" t="s">
        <v>82</v>
      </c>
      <c r="AW983" s="12" t="s">
        <v>37</v>
      </c>
      <c r="AX983" s="12" t="s">
        <v>73</v>
      </c>
      <c r="AY983" s="254" t="s">
        <v>153</v>
      </c>
    </row>
    <row r="984" spans="2:51" s="12" customFormat="1" ht="13.5">
      <c r="B984" s="244"/>
      <c r="C984" s="245"/>
      <c r="D984" s="235" t="s">
        <v>162</v>
      </c>
      <c r="E984" s="246" t="s">
        <v>22</v>
      </c>
      <c r="F984" s="247" t="s">
        <v>2006</v>
      </c>
      <c r="G984" s="245"/>
      <c r="H984" s="248">
        <v>-1036.8</v>
      </c>
      <c r="I984" s="249"/>
      <c r="J984" s="245"/>
      <c r="K984" s="245"/>
      <c r="L984" s="250"/>
      <c r="M984" s="251"/>
      <c r="N984" s="252"/>
      <c r="O984" s="252"/>
      <c r="P984" s="252"/>
      <c r="Q984" s="252"/>
      <c r="R984" s="252"/>
      <c r="S984" s="252"/>
      <c r="T984" s="253"/>
      <c r="AT984" s="254" t="s">
        <v>162</v>
      </c>
      <c r="AU984" s="254" t="s">
        <v>82</v>
      </c>
      <c r="AV984" s="12" t="s">
        <v>82</v>
      </c>
      <c r="AW984" s="12" t="s">
        <v>37</v>
      </c>
      <c r="AX984" s="12" t="s">
        <v>73</v>
      </c>
      <c r="AY984" s="254" t="s">
        <v>153</v>
      </c>
    </row>
    <row r="985" spans="2:51" s="12" customFormat="1" ht="13.5">
      <c r="B985" s="244"/>
      <c r="C985" s="245"/>
      <c r="D985" s="235" t="s">
        <v>162</v>
      </c>
      <c r="E985" s="246" t="s">
        <v>22</v>
      </c>
      <c r="F985" s="247" t="s">
        <v>2007</v>
      </c>
      <c r="G985" s="245"/>
      <c r="H985" s="248">
        <v>-587.34</v>
      </c>
      <c r="I985" s="249"/>
      <c r="J985" s="245"/>
      <c r="K985" s="245"/>
      <c r="L985" s="250"/>
      <c r="M985" s="251"/>
      <c r="N985" s="252"/>
      <c r="O985" s="252"/>
      <c r="P985" s="252"/>
      <c r="Q985" s="252"/>
      <c r="R985" s="252"/>
      <c r="S985" s="252"/>
      <c r="T985" s="253"/>
      <c r="AT985" s="254" t="s">
        <v>162</v>
      </c>
      <c r="AU985" s="254" t="s">
        <v>82</v>
      </c>
      <c r="AV985" s="12" t="s">
        <v>82</v>
      </c>
      <c r="AW985" s="12" t="s">
        <v>37</v>
      </c>
      <c r="AX985" s="12" t="s">
        <v>73</v>
      </c>
      <c r="AY985" s="254" t="s">
        <v>153</v>
      </c>
    </row>
    <row r="986" spans="2:51" s="12" customFormat="1" ht="13.5">
      <c r="B986" s="244"/>
      <c r="C986" s="245"/>
      <c r="D986" s="235" t="s">
        <v>162</v>
      </c>
      <c r="E986" s="246" t="s">
        <v>22</v>
      </c>
      <c r="F986" s="247" t="s">
        <v>2008</v>
      </c>
      <c r="G986" s="245"/>
      <c r="H986" s="248">
        <v>-419.85</v>
      </c>
      <c r="I986" s="249"/>
      <c r="J986" s="245"/>
      <c r="K986" s="245"/>
      <c r="L986" s="250"/>
      <c r="M986" s="251"/>
      <c r="N986" s="252"/>
      <c r="O986" s="252"/>
      <c r="P986" s="252"/>
      <c r="Q986" s="252"/>
      <c r="R986" s="252"/>
      <c r="S986" s="252"/>
      <c r="T986" s="253"/>
      <c r="AT986" s="254" t="s">
        <v>162</v>
      </c>
      <c r="AU986" s="254" t="s">
        <v>82</v>
      </c>
      <c r="AV986" s="12" t="s">
        <v>82</v>
      </c>
      <c r="AW986" s="12" t="s">
        <v>37</v>
      </c>
      <c r="AX986" s="12" t="s">
        <v>73</v>
      </c>
      <c r="AY986" s="254" t="s">
        <v>153</v>
      </c>
    </row>
    <row r="987" spans="2:51" s="12" customFormat="1" ht="13.5">
      <c r="B987" s="244"/>
      <c r="C987" s="245"/>
      <c r="D987" s="235" t="s">
        <v>162</v>
      </c>
      <c r="E987" s="246" t="s">
        <v>22</v>
      </c>
      <c r="F987" s="247" t="s">
        <v>2009</v>
      </c>
      <c r="G987" s="245"/>
      <c r="H987" s="248">
        <v>-18.83</v>
      </c>
      <c r="I987" s="249"/>
      <c r="J987" s="245"/>
      <c r="K987" s="245"/>
      <c r="L987" s="250"/>
      <c r="M987" s="251"/>
      <c r="N987" s="252"/>
      <c r="O987" s="252"/>
      <c r="P987" s="252"/>
      <c r="Q987" s="252"/>
      <c r="R987" s="252"/>
      <c r="S987" s="252"/>
      <c r="T987" s="253"/>
      <c r="AT987" s="254" t="s">
        <v>162</v>
      </c>
      <c r="AU987" s="254" t="s">
        <v>82</v>
      </c>
      <c r="AV987" s="12" t="s">
        <v>82</v>
      </c>
      <c r="AW987" s="12" t="s">
        <v>37</v>
      </c>
      <c r="AX987" s="12" t="s">
        <v>73</v>
      </c>
      <c r="AY987" s="254" t="s">
        <v>153</v>
      </c>
    </row>
    <row r="988" spans="2:51" s="11" customFormat="1" ht="13.5">
      <c r="B988" s="233"/>
      <c r="C988" s="234"/>
      <c r="D988" s="235" t="s">
        <v>162</v>
      </c>
      <c r="E988" s="236" t="s">
        <v>22</v>
      </c>
      <c r="F988" s="237" t="s">
        <v>1332</v>
      </c>
      <c r="G988" s="234"/>
      <c r="H988" s="236" t="s">
        <v>22</v>
      </c>
      <c r="I988" s="238"/>
      <c r="J988" s="234"/>
      <c r="K988" s="234"/>
      <c r="L988" s="239"/>
      <c r="M988" s="240"/>
      <c r="N988" s="241"/>
      <c r="O988" s="241"/>
      <c r="P988" s="241"/>
      <c r="Q988" s="241"/>
      <c r="R988" s="241"/>
      <c r="S988" s="241"/>
      <c r="T988" s="242"/>
      <c r="AT988" s="243" t="s">
        <v>162</v>
      </c>
      <c r="AU988" s="243" t="s">
        <v>82</v>
      </c>
      <c r="AV988" s="11" t="s">
        <v>24</v>
      </c>
      <c r="AW988" s="11" t="s">
        <v>37</v>
      </c>
      <c r="AX988" s="11" t="s">
        <v>73</v>
      </c>
      <c r="AY988" s="243" t="s">
        <v>153</v>
      </c>
    </row>
    <row r="989" spans="2:51" s="12" customFormat="1" ht="13.5">
      <c r="B989" s="244"/>
      <c r="C989" s="245"/>
      <c r="D989" s="235" t="s">
        <v>162</v>
      </c>
      <c r="E989" s="246" t="s">
        <v>22</v>
      </c>
      <c r="F989" s="247" t="s">
        <v>2010</v>
      </c>
      <c r="G989" s="245"/>
      <c r="H989" s="248">
        <v>179.82</v>
      </c>
      <c r="I989" s="249"/>
      <c r="J989" s="245"/>
      <c r="K989" s="245"/>
      <c r="L989" s="250"/>
      <c r="M989" s="251"/>
      <c r="N989" s="252"/>
      <c r="O989" s="252"/>
      <c r="P989" s="252"/>
      <c r="Q989" s="252"/>
      <c r="R989" s="252"/>
      <c r="S989" s="252"/>
      <c r="T989" s="253"/>
      <c r="AT989" s="254" t="s">
        <v>162</v>
      </c>
      <c r="AU989" s="254" t="s">
        <v>82</v>
      </c>
      <c r="AV989" s="12" t="s">
        <v>82</v>
      </c>
      <c r="AW989" s="12" t="s">
        <v>37</v>
      </c>
      <c r="AX989" s="12" t="s">
        <v>73</v>
      </c>
      <c r="AY989" s="254" t="s">
        <v>153</v>
      </c>
    </row>
    <row r="990" spans="2:51" s="12" customFormat="1" ht="13.5">
      <c r="B990" s="244"/>
      <c r="C990" s="245"/>
      <c r="D990" s="235" t="s">
        <v>162</v>
      </c>
      <c r="E990" s="246" t="s">
        <v>22</v>
      </c>
      <c r="F990" s="247" t="s">
        <v>2011</v>
      </c>
      <c r="G990" s="245"/>
      <c r="H990" s="248">
        <v>183.03</v>
      </c>
      <c r="I990" s="249"/>
      <c r="J990" s="245"/>
      <c r="K990" s="245"/>
      <c r="L990" s="250"/>
      <c r="M990" s="251"/>
      <c r="N990" s="252"/>
      <c r="O990" s="252"/>
      <c r="P990" s="252"/>
      <c r="Q990" s="252"/>
      <c r="R990" s="252"/>
      <c r="S990" s="252"/>
      <c r="T990" s="253"/>
      <c r="AT990" s="254" t="s">
        <v>162</v>
      </c>
      <c r="AU990" s="254" t="s">
        <v>82</v>
      </c>
      <c r="AV990" s="12" t="s">
        <v>82</v>
      </c>
      <c r="AW990" s="12" t="s">
        <v>37</v>
      </c>
      <c r="AX990" s="12" t="s">
        <v>73</v>
      </c>
      <c r="AY990" s="254" t="s">
        <v>153</v>
      </c>
    </row>
    <row r="991" spans="2:51" s="12" customFormat="1" ht="13.5">
      <c r="B991" s="244"/>
      <c r="C991" s="245"/>
      <c r="D991" s="235" t="s">
        <v>162</v>
      </c>
      <c r="E991" s="246" t="s">
        <v>22</v>
      </c>
      <c r="F991" s="247" t="s">
        <v>2012</v>
      </c>
      <c r="G991" s="245"/>
      <c r="H991" s="248">
        <v>11.13</v>
      </c>
      <c r="I991" s="249"/>
      <c r="J991" s="245"/>
      <c r="K991" s="245"/>
      <c r="L991" s="250"/>
      <c r="M991" s="251"/>
      <c r="N991" s="252"/>
      <c r="O991" s="252"/>
      <c r="P991" s="252"/>
      <c r="Q991" s="252"/>
      <c r="R991" s="252"/>
      <c r="S991" s="252"/>
      <c r="T991" s="253"/>
      <c r="AT991" s="254" t="s">
        <v>162</v>
      </c>
      <c r="AU991" s="254" t="s">
        <v>82</v>
      </c>
      <c r="AV991" s="12" t="s">
        <v>82</v>
      </c>
      <c r="AW991" s="12" t="s">
        <v>37</v>
      </c>
      <c r="AX991" s="12" t="s">
        <v>73</v>
      </c>
      <c r="AY991" s="254" t="s">
        <v>153</v>
      </c>
    </row>
    <row r="992" spans="2:51" s="11" customFormat="1" ht="13.5">
      <c r="B992" s="233"/>
      <c r="C992" s="234"/>
      <c r="D992" s="235" t="s">
        <v>162</v>
      </c>
      <c r="E992" s="236" t="s">
        <v>22</v>
      </c>
      <c r="F992" s="237" t="s">
        <v>480</v>
      </c>
      <c r="G992" s="234"/>
      <c r="H992" s="236" t="s">
        <v>22</v>
      </c>
      <c r="I992" s="238"/>
      <c r="J992" s="234"/>
      <c r="K992" s="234"/>
      <c r="L992" s="239"/>
      <c r="M992" s="240"/>
      <c r="N992" s="241"/>
      <c r="O992" s="241"/>
      <c r="P992" s="241"/>
      <c r="Q992" s="241"/>
      <c r="R992" s="241"/>
      <c r="S992" s="241"/>
      <c r="T992" s="242"/>
      <c r="AT992" s="243" t="s">
        <v>162</v>
      </c>
      <c r="AU992" s="243" t="s">
        <v>82</v>
      </c>
      <c r="AV992" s="11" t="s">
        <v>24</v>
      </c>
      <c r="AW992" s="11" t="s">
        <v>37</v>
      </c>
      <c r="AX992" s="11" t="s">
        <v>73</v>
      </c>
      <c r="AY992" s="243" t="s">
        <v>153</v>
      </c>
    </row>
    <row r="993" spans="2:51" s="12" customFormat="1" ht="13.5">
      <c r="B993" s="244"/>
      <c r="C993" s="245"/>
      <c r="D993" s="235" t="s">
        <v>162</v>
      </c>
      <c r="E993" s="246" t="s">
        <v>22</v>
      </c>
      <c r="F993" s="247" t="s">
        <v>2013</v>
      </c>
      <c r="G993" s="245"/>
      <c r="H993" s="248">
        <v>124.92</v>
      </c>
      <c r="I993" s="249"/>
      <c r="J993" s="245"/>
      <c r="K993" s="245"/>
      <c r="L993" s="250"/>
      <c r="M993" s="251"/>
      <c r="N993" s="252"/>
      <c r="O993" s="252"/>
      <c r="P993" s="252"/>
      <c r="Q993" s="252"/>
      <c r="R993" s="252"/>
      <c r="S993" s="252"/>
      <c r="T993" s="253"/>
      <c r="AT993" s="254" t="s">
        <v>162</v>
      </c>
      <c r="AU993" s="254" t="s">
        <v>82</v>
      </c>
      <c r="AV993" s="12" t="s">
        <v>82</v>
      </c>
      <c r="AW993" s="12" t="s">
        <v>37</v>
      </c>
      <c r="AX993" s="12" t="s">
        <v>73</v>
      </c>
      <c r="AY993" s="254" t="s">
        <v>153</v>
      </c>
    </row>
    <row r="994" spans="2:51" s="12" customFormat="1" ht="13.5">
      <c r="B994" s="244"/>
      <c r="C994" s="245"/>
      <c r="D994" s="235" t="s">
        <v>162</v>
      </c>
      <c r="E994" s="246" t="s">
        <v>22</v>
      </c>
      <c r="F994" s="247" t="s">
        <v>2014</v>
      </c>
      <c r="G994" s="245"/>
      <c r="H994" s="248">
        <v>8.048</v>
      </c>
      <c r="I994" s="249"/>
      <c r="J994" s="245"/>
      <c r="K994" s="245"/>
      <c r="L994" s="250"/>
      <c r="M994" s="251"/>
      <c r="N994" s="252"/>
      <c r="O994" s="252"/>
      <c r="P994" s="252"/>
      <c r="Q994" s="252"/>
      <c r="R994" s="252"/>
      <c r="S994" s="252"/>
      <c r="T994" s="253"/>
      <c r="AT994" s="254" t="s">
        <v>162</v>
      </c>
      <c r="AU994" s="254" t="s">
        <v>82</v>
      </c>
      <c r="AV994" s="12" t="s">
        <v>82</v>
      </c>
      <c r="AW994" s="12" t="s">
        <v>37</v>
      </c>
      <c r="AX994" s="12" t="s">
        <v>73</v>
      </c>
      <c r="AY994" s="254" t="s">
        <v>153</v>
      </c>
    </row>
    <row r="995" spans="2:51" s="12" customFormat="1" ht="13.5">
      <c r="B995" s="244"/>
      <c r="C995" s="245"/>
      <c r="D995" s="235" t="s">
        <v>162</v>
      </c>
      <c r="E995" s="246" t="s">
        <v>22</v>
      </c>
      <c r="F995" s="247" t="s">
        <v>2064</v>
      </c>
      <c r="G995" s="245"/>
      <c r="H995" s="248">
        <v>-0.004</v>
      </c>
      <c r="I995" s="249"/>
      <c r="J995" s="245"/>
      <c r="K995" s="245"/>
      <c r="L995" s="250"/>
      <c r="M995" s="251"/>
      <c r="N995" s="252"/>
      <c r="O995" s="252"/>
      <c r="P995" s="252"/>
      <c r="Q995" s="252"/>
      <c r="R995" s="252"/>
      <c r="S995" s="252"/>
      <c r="T995" s="253"/>
      <c r="AT995" s="254" t="s">
        <v>162</v>
      </c>
      <c r="AU995" s="254" t="s">
        <v>82</v>
      </c>
      <c r="AV995" s="12" t="s">
        <v>82</v>
      </c>
      <c r="AW995" s="12" t="s">
        <v>37</v>
      </c>
      <c r="AX995" s="12" t="s">
        <v>73</v>
      </c>
      <c r="AY995" s="254" t="s">
        <v>153</v>
      </c>
    </row>
    <row r="996" spans="2:51" s="13" customFormat="1" ht="13.5">
      <c r="B996" s="255"/>
      <c r="C996" s="256"/>
      <c r="D996" s="235" t="s">
        <v>162</v>
      </c>
      <c r="E996" s="257" t="s">
        <v>22</v>
      </c>
      <c r="F996" s="258" t="s">
        <v>172</v>
      </c>
      <c r="G996" s="256"/>
      <c r="H996" s="259">
        <v>5600.2</v>
      </c>
      <c r="I996" s="260"/>
      <c r="J996" s="256"/>
      <c r="K996" s="256"/>
      <c r="L996" s="261"/>
      <c r="M996" s="262"/>
      <c r="N996" s="263"/>
      <c r="O996" s="263"/>
      <c r="P996" s="263"/>
      <c r="Q996" s="263"/>
      <c r="R996" s="263"/>
      <c r="S996" s="263"/>
      <c r="T996" s="264"/>
      <c r="AT996" s="265" t="s">
        <v>162</v>
      </c>
      <c r="AU996" s="265" t="s">
        <v>82</v>
      </c>
      <c r="AV996" s="13" t="s">
        <v>160</v>
      </c>
      <c r="AW996" s="13" t="s">
        <v>37</v>
      </c>
      <c r="AX996" s="13" t="s">
        <v>24</v>
      </c>
      <c r="AY996" s="265" t="s">
        <v>153</v>
      </c>
    </row>
    <row r="997" spans="2:65" s="1" customFormat="1" ht="16.5" customHeight="1">
      <c r="B997" s="46"/>
      <c r="C997" s="221" t="s">
        <v>718</v>
      </c>
      <c r="D997" s="221" t="s">
        <v>155</v>
      </c>
      <c r="E997" s="222" t="s">
        <v>2163</v>
      </c>
      <c r="F997" s="223" t="s">
        <v>2164</v>
      </c>
      <c r="G997" s="224" t="s">
        <v>640</v>
      </c>
      <c r="H997" s="225">
        <v>1</v>
      </c>
      <c r="I997" s="226"/>
      <c r="J997" s="227">
        <f>ROUND(I997*H997,2)</f>
        <v>0</v>
      </c>
      <c r="K997" s="223" t="s">
        <v>22</v>
      </c>
      <c r="L997" s="72"/>
      <c r="M997" s="228" t="s">
        <v>22</v>
      </c>
      <c r="N997" s="229" t="s">
        <v>44</v>
      </c>
      <c r="O997" s="47"/>
      <c r="P997" s="230">
        <f>O997*H997</f>
        <v>0</v>
      </c>
      <c r="Q997" s="230">
        <v>0</v>
      </c>
      <c r="R997" s="230">
        <f>Q997*H997</f>
        <v>0</v>
      </c>
      <c r="S997" s="230">
        <v>0</v>
      </c>
      <c r="T997" s="231">
        <f>S997*H997</f>
        <v>0</v>
      </c>
      <c r="AR997" s="24" t="s">
        <v>160</v>
      </c>
      <c r="AT997" s="24" t="s">
        <v>155</v>
      </c>
      <c r="AU997" s="24" t="s">
        <v>82</v>
      </c>
      <c r="AY997" s="24" t="s">
        <v>153</v>
      </c>
      <c r="BE997" s="232">
        <f>IF(N997="základní",J997,0)</f>
        <v>0</v>
      </c>
      <c r="BF997" s="232">
        <f>IF(N997="snížená",J997,0)</f>
        <v>0</v>
      </c>
      <c r="BG997" s="232">
        <f>IF(N997="zákl. přenesená",J997,0)</f>
        <v>0</v>
      </c>
      <c r="BH997" s="232">
        <f>IF(N997="sníž. přenesená",J997,0)</f>
        <v>0</v>
      </c>
      <c r="BI997" s="232">
        <f>IF(N997="nulová",J997,0)</f>
        <v>0</v>
      </c>
      <c r="BJ997" s="24" t="s">
        <v>24</v>
      </c>
      <c r="BK997" s="232">
        <f>ROUND(I997*H997,2)</f>
        <v>0</v>
      </c>
      <c r="BL997" s="24" t="s">
        <v>160</v>
      </c>
      <c r="BM997" s="24" t="s">
        <v>2165</v>
      </c>
    </row>
    <row r="998" spans="2:51" s="11" customFormat="1" ht="13.5">
      <c r="B998" s="233"/>
      <c r="C998" s="234"/>
      <c r="D998" s="235" t="s">
        <v>162</v>
      </c>
      <c r="E998" s="236" t="s">
        <v>22</v>
      </c>
      <c r="F998" s="237" t="s">
        <v>1749</v>
      </c>
      <c r="G998" s="234"/>
      <c r="H998" s="236" t="s">
        <v>22</v>
      </c>
      <c r="I998" s="238"/>
      <c r="J998" s="234"/>
      <c r="K998" s="234"/>
      <c r="L998" s="239"/>
      <c r="M998" s="240"/>
      <c r="N998" s="241"/>
      <c r="O998" s="241"/>
      <c r="P998" s="241"/>
      <c r="Q998" s="241"/>
      <c r="R998" s="241"/>
      <c r="S998" s="241"/>
      <c r="T998" s="242"/>
      <c r="AT998" s="243" t="s">
        <v>162</v>
      </c>
      <c r="AU998" s="243" t="s">
        <v>82</v>
      </c>
      <c r="AV998" s="11" t="s">
        <v>24</v>
      </c>
      <c r="AW998" s="11" t="s">
        <v>37</v>
      </c>
      <c r="AX998" s="11" t="s">
        <v>73</v>
      </c>
      <c r="AY998" s="243" t="s">
        <v>153</v>
      </c>
    </row>
    <row r="999" spans="2:51" s="12" customFormat="1" ht="13.5">
      <c r="B999" s="244"/>
      <c r="C999" s="245"/>
      <c r="D999" s="235" t="s">
        <v>162</v>
      </c>
      <c r="E999" s="246" t="s">
        <v>22</v>
      </c>
      <c r="F999" s="247" t="s">
        <v>24</v>
      </c>
      <c r="G999" s="245"/>
      <c r="H999" s="248">
        <v>1</v>
      </c>
      <c r="I999" s="249"/>
      <c r="J999" s="245"/>
      <c r="K999" s="245"/>
      <c r="L999" s="250"/>
      <c r="M999" s="251"/>
      <c r="N999" s="252"/>
      <c r="O999" s="252"/>
      <c r="P999" s="252"/>
      <c r="Q999" s="252"/>
      <c r="R999" s="252"/>
      <c r="S999" s="252"/>
      <c r="T999" s="253"/>
      <c r="AT999" s="254" t="s">
        <v>162</v>
      </c>
      <c r="AU999" s="254" t="s">
        <v>82</v>
      </c>
      <c r="AV999" s="12" t="s">
        <v>82</v>
      </c>
      <c r="AW999" s="12" t="s">
        <v>37</v>
      </c>
      <c r="AX999" s="12" t="s">
        <v>24</v>
      </c>
      <c r="AY999" s="254" t="s">
        <v>153</v>
      </c>
    </row>
    <row r="1000" spans="2:65" s="1" customFormat="1" ht="16.5" customHeight="1">
      <c r="B1000" s="46"/>
      <c r="C1000" s="221" t="s">
        <v>722</v>
      </c>
      <c r="D1000" s="221" t="s">
        <v>155</v>
      </c>
      <c r="E1000" s="222" t="s">
        <v>2166</v>
      </c>
      <c r="F1000" s="223" t="s">
        <v>2167</v>
      </c>
      <c r="G1000" s="224" t="s">
        <v>640</v>
      </c>
      <c r="H1000" s="225">
        <v>2</v>
      </c>
      <c r="I1000" s="226"/>
      <c r="J1000" s="227">
        <f>ROUND(I1000*H1000,2)</f>
        <v>0</v>
      </c>
      <c r="K1000" s="223" t="s">
        <v>22</v>
      </c>
      <c r="L1000" s="72"/>
      <c r="M1000" s="228" t="s">
        <v>22</v>
      </c>
      <c r="N1000" s="229" t="s">
        <v>44</v>
      </c>
      <c r="O1000" s="47"/>
      <c r="P1000" s="230">
        <f>O1000*H1000</f>
        <v>0</v>
      </c>
      <c r="Q1000" s="230">
        <v>0</v>
      </c>
      <c r="R1000" s="230">
        <f>Q1000*H1000</f>
        <v>0</v>
      </c>
      <c r="S1000" s="230">
        <v>0</v>
      </c>
      <c r="T1000" s="231">
        <f>S1000*H1000</f>
        <v>0</v>
      </c>
      <c r="AR1000" s="24" t="s">
        <v>160</v>
      </c>
      <c r="AT1000" s="24" t="s">
        <v>155</v>
      </c>
      <c r="AU1000" s="24" t="s">
        <v>82</v>
      </c>
      <c r="AY1000" s="24" t="s">
        <v>153</v>
      </c>
      <c r="BE1000" s="232">
        <f>IF(N1000="základní",J1000,0)</f>
        <v>0</v>
      </c>
      <c r="BF1000" s="232">
        <f>IF(N1000="snížená",J1000,0)</f>
        <v>0</v>
      </c>
      <c r="BG1000" s="232">
        <f>IF(N1000="zákl. přenesená",J1000,0)</f>
        <v>0</v>
      </c>
      <c r="BH1000" s="232">
        <f>IF(N1000="sníž. přenesená",J1000,0)</f>
        <v>0</v>
      </c>
      <c r="BI1000" s="232">
        <f>IF(N1000="nulová",J1000,0)</f>
        <v>0</v>
      </c>
      <c r="BJ1000" s="24" t="s">
        <v>24</v>
      </c>
      <c r="BK1000" s="232">
        <f>ROUND(I1000*H1000,2)</f>
        <v>0</v>
      </c>
      <c r="BL1000" s="24" t="s">
        <v>160</v>
      </c>
      <c r="BM1000" s="24" t="s">
        <v>2168</v>
      </c>
    </row>
    <row r="1001" spans="2:51" s="11" customFormat="1" ht="13.5">
      <c r="B1001" s="233"/>
      <c r="C1001" s="234"/>
      <c r="D1001" s="235" t="s">
        <v>162</v>
      </c>
      <c r="E1001" s="236" t="s">
        <v>22</v>
      </c>
      <c r="F1001" s="237" t="s">
        <v>1749</v>
      </c>
      <c r="G1001" s="234"/>
      <c r="H1001" s="236" t="s">
        <v>22</v>
      </c>
      <c r="I1001" s="238"/>
      <c r="J1001" s="234"/>
      <c r="K1001" s="234"/>
      <c r="L1001" s="239"/>
      <c r="M1001" s="240"/>
      <c r="N1001" s="241"/>
      <c r="O1001" s="241"/>
      <c r="P1001" s="241"/>
      <c r="Q1001" s="241"/>
      <c r="R1001" s="241"/>
      <c r="S1001" s="241"/>
      <c r="T1001" s="242"/>
      <c r="AT1001" s="243" t="s">
        <v>162</v>
      </c>
      <c r="AU1001" s="243" t="s">
        <v>82</v>
      </c>
      <c r="AV1001" s="11" t="s">
        <v>24</v>
      </c>
      <c r="AW1001" s="11" t="s">
        <v>37</v>
      </c>
      <c r="AX1001" s="11" t="s">
        <v>73</v>
      </c>
      <c r="AY1001" s="243" t="s">
        <v>153</v>
      </c>
    </row>
    <row r="1002" spans="2:51" s="12" customFormat="1" ht="13.5">
      <c r="B1002" s="244"/>
      <c r="C1002" s="245"/>
      <c r="D1002" s="235" t="s">
        <v>162</v>
      </c>
      <c r="E1002" s="246" t="s">
        <v>22</v>
      </c>
      <c r="F1002" s="247" t="s">
        <v>82</v>
      </c>
      <c r="G1002" s="245"/>
      <c r="H1002" s="248">
        <v>2</v>
      </c>
      <c r="I1002" s="249"/>
      <c r="J1002" s="245"/>
      <c r="K1002" s="245"/>
      <c r="L1002" s="250"/>
      <c r="M1002" s="251"/>
      <c r="N1002" s="252"/>
      <c r="O1002" s="252"/>
      <c r="P1002" s="252"/>
      <c r="Q1002" s="252"/>
      <c r="R1002" s="252"/>
      <c r="S1002" s="252"/>
      <c r="T1002" s="253"/>
      <c r="AT1002" s="254" t="s">
        <v>162</v>
      </c>
      <c r="AU1002" s="254" t="s">
        <v>82</v>
      </c>
      <c r="AV1002" s="12" t="s">
        <v>82</v>
      </c>
      <c r="AW1002" s="12" t="s">
        <v>37</v>
      </c>
      <c r="AX1002" s="12" t="s">
        <v>24</v>
      </c>
      <c r="AY1002" s="254" t="s">
        <v>153</v>
      </c>
    </row>
    <row r="1003" spans="2:65" s="1" customFormat="1" ht="16.5" customHeight="1">
      <c r="B1003" s="46"/>
      <c r="C1003" s="221" t="s">
        <v>726</v>
      </c>
      <c r="D1003" s="221" t="s">
        <v>155</v>
      </c>
      <c r="E1003" s="222" t="s">
        <v>665</v>
      </c>
      <c r="F1003" s="223" t="s">
        <v>666</v>
      </c>
      <c r="G1003" s="224" t="s">
        <v>158</v>
      </c>
      <c r="H1003" s="225">
        <v>31.71</v>
      </c>
      <c r="I1003" s="226"/>
      <c r="J1003" s="227">
        <f>ROUND(I1003*H1003,2)</f>
        <v>0</v>
      </c>
      <c r="K1003" s="223" t="s">
        <v>22</v>
      </c>
      <c r="L1003" s="72"/>
      <c r="M1003" s="228" t="s">
        <v>22</v>
      </c>
      <c r="N1003" s="229" t="s">
        <v>44</v>
      </c>
      <c r="O1003" s="47"/>
      <c r="P1003" s="230">
        <f>O1003*H1003</f>
        <v>0</v>
      </c>
      <c r="Q1003" s="230">
        <v>0.03885</v>
      </c>
      <c r="R1003" s="230">
        <f>Q1003*H1003</f>
        <v>1.2319335</v>
      </c>
      <c r="S1003" s="230">
        <v>0</v>
      </c>
      <c r="T1003" s="231">
        <f>S1003*H1003</f>
        <v>0</v>
      </c>
      <c r="AR1003" s="24" t="s">
        <v>160</v>
      </c>
      <c r="AT1003" s="24" t="s">
        <v>155</v>
      </c>
      <c r="AU1003" s="24" t="s">
        <v>82</v>
      </c>
      <c r="AY1003" s="24" t="s">
        <v>153</v>
      </c>
      <c r="BE1003" s="232">
        <f>IF(N1003="základní",J1003,0)</f>
        <v>0</v>
      </c>
      <c r="BF1003" s="232">
        <f>IF(N1003="snížená",J1003,0)</f>
        <v>0</v>
      </c>
      <c r="BG1003" s="232">
        <f>IF(N1003="zákl. přenesená",J1003,0)</f>
        <v>0</v>
      </c>
      <c r="BH1003" s="232">
        <f>IF(N1003="sníž. přenesená",J1003,0)</f>
        <v>0</v>
      </c>
      <c r="BI1003" s="232">
        <f>IF(N1003="nulová",J1003,0)</f>
        <v>0</v>
      </c>
      <c r="BJ1003" s="24" t="s">
        <v>24</v>
      </c>
      <c r="BK1003" s="232">
        <f>ROUND(I1003*H1003,2)</f>
        <v>0</v>
      </c>
      <c r="BL1003" s="24" t="s">
        <v>160</v>
      </c>
      <c r="BM1003" s="24" t="s">
        <v>2169</v>
      </c>
    </row>
    <row r="1004" spans="2:51" s="11" customFormat="1" ht="13.5">
      <c r="B1004" s="233"/>
      <c r="C1004" s="234"/>
      <c r="D1004" s="235" t="s">
        <v>162</v>
      </c>
      <c r="E1004" s="236" t="s">
        <v>22</v>
      </c>
      <c r="F1004" s="237" t="s">
        <v>2170</v>
      </c>
      <c r="G1004" s="234"/>
      <c r="H1004" s="236" t="s">
        <v>22</v>
      </c>
      <c r="I1004" s="238"/>
      <c r="J1004" s="234"/>
      <c r="K1004" s="234"/>
      <c r="L1004" s="239"/>
      <c r="M1004" s="240"/>
      <c r="N1004" s="241"/>
      <c r="O1004" s="241"/>
      <c r="P1004" s="241"/>
      <c r="Q1004" s="241"/>
      <c r="R1004" s="241"/>
      <c r="S1004" s="241"/>
      <c r="T1004" s="242"/>
      <c r="AT1004" s="243" t="s">
        <v>162</v>
      </c>
      <c r="AU1004" s="243" t="s">
        <v>82</v>
      </c>
      <c r="AV1004" s="11" t="s">
        <v>24</v>
      </c>
      <c r="AW1004" s="11" t="s">
        <v>37</v>
      </c>
      <c r="AX1004" s="11" t="s">
        <v>73</v>
      </c>
      <c r="AY1004" s="243" t="s">
        <v>153</v>
      </c>
    </row>
    <row r="1005" spans="2:51" s="11" customFormat="1" ht="13.5">
      <c r="B1005" s="233"/>
      <c r="C1005" s="234"/>
      <c r="D1005" s="235" t="s">
        <v>162</v>
      </c>
      <c r="E1005" s="236" t="s">
        <v>22</v>
      </c>
      <c r="F1005" s="237" t="s">
        <v>607</v>
      </c>
      <c r="G1005" s="234"/>
      <c r="H1005" s="236" t="s">
        <v>22</v>
      </c>
      <c r="I1005" s="238"/>
      <c r="J1005" s="234"/>
      <c r="K1005" s="234"/>
      <c r="L1005" s="239"/>
      <c r="M1005" s="240"/>
      <c r="N1005" s="241"/>
      <c r="O1005" s="241"/>
      <c r="P1005" s="241"/>
      <c r="Q1005" s="241"/>
      <c r="R1005" s="241"/>
      <c r="S1005" s="241"/>
      <c r="T1005" s="242"/>
      <c r="AT1005" s="243" t="s">
        <v>162</v>
      </c>
      <c r="AU1005" s="243" t="s">
        <v>82</v>
      </c>
      <c r="AV1005" s="11" t="s">
        <v>24</v>
      </c>
      <c r="AW1005" s="11" t="s">
        <v>37</v>
      </c>
      <c r="AX1005" s="11" t="s">
        <v>73</v>
      </c>
      <c r="AY1005" s="243" t="s">
        <v>153</v>
      </c>
    </row>
    <row r="1006" spans="2:51" s="11" customFormat="1" ht="13.5">
      <c r="B1006" s="233"/>
      <c r="C1006" s="234"/>
      <c r="D1006" s="235" t="s">
        <v>162</v>
      </c>
      <c r="E1006" s="236" t="s">
        <v>22</v>
      </c>
      <c r="F1006" s="237" t="s">
        <v>618</v>
      </c>
      <c r="G1006" s="234"/>
      <c r="H1006" s="236" t="s">
        <v>22</v>
      </c>
      <c r="I1006" s="238"/>
      <c r="J1006" s="234"/>
      <c r="K1006" s="234"/>
      <c r="L1006" s="239"/>
      <c r="M1006" s="240"/>
      <c r="N1006" s="241"/>
      <c r="O1006" s="241"/>
      <c r="P1006" s="241"/>
      <c r="Q1006" s="241"/>
      <c r="R1006" s="241"/>
      <c r="S1006" s="241"/>
      <c r="T1006" s="242"/>
      <c r="AT1006" s="243" t="s">
        <v>162</v>
      </c>
      <c r="AU1006" s="243" t="s">
        <v>82</v>
      </c>
      <c r="AV1006" s="11" t="s">
        <v>24</v>
      </c>
      <c r="AW1006" s="11" t="s">
        <v>37</v>
      </c>
      <c r="AX1006" s="11" t="s">
        <v>73</v>
      </c>
      <c r="AY1006" s="243" t="s">
        <v>153</v>
      </c>
    </row>
    <row r="1007" spans="2:51" s="11" customFormat="1" ht="13.5">
      <c r="B1007" s="233"/>
      <c r="C1007" s="234"/>
      <c r="D1007" s="235" t="s">
        <v>162</v>
      </c>
      <c r="E1007" s="236" t="s">
        <v>22</v>
      </c>
      <c r="F1007" s="237" t="s">
        <v>2126</v>
      </c>
      <c r="G1007" s="234"/>
      <c r="H1007" s="236" t="s">
        <v>22</v>
      </c>
      <c r="I1007" s="238"/>
      <c r="J1007" s="234"/>
      <c r="K1007" s="234"/>
      <c r="L1007" s="239"/>
      <c r="M1007" s="240"/>
      <c r="N1007" s="241"/>
      <c r="O1007" s="241"/>
      <c r="P1007" s="241"/>
      <c r="Q1007" s="241"/>
      <c r="R1007" s="241"/>
      <c r="S1007" s="241"/>
      <c r="T1007" s="242"/>
      <c r="AT1007" s="243" t="s">
        <v>162</v>
      </c>
      <c r="AU1007" s="243" t="s">
        <v>82</v>
      </c>
      <c r="AV1007" s="11" t="s">
        <v>24</v>
      </c>
      <c r="AW1007" s="11" t="s">
        <v>37</v>
      </c>
      <c r="AX1007" s="11" t="s">
        <v>73</v>
      </c>
      <c r="AY1007" s="243" t="s">
        <v>153</v>
      </c>
    </row>
    <row r="1008" spans="2:51" s="12" customFormat="1" ht="13.5">
      <c r="B1008" s="244"/>
      <c r="C1008" s="245"/>
      <c r="D1008" s="235" t="s">
        <v>162</v>
      </c>
      <c r="E1008" s="246" t="s">
        <v>22</v>
      </c>
      <c r="F1008" s="247" t="s">
        <v>2127</v>
      </c>
      <c r="G1008" s="245"/>
      <c r="H1008" s="248">
        <v>8.4</v>
      </c>
      <c r="I1008" s="249"/>
      <c r="J1008" s="245"/>
      <c r="K1008" s="245"/>
      <c r="L1008" s="250"/>
      <c r="M1008" s="251"/>
      <c r="N1008" s="252"/>
      <c r="O1008" s="252"/>
      <c r="P1008" s="252"/>
      <c r="Q1008" s="252"/>
      <c r="R1008" s="252"/>
      <c r="S1008" s="252"/>
      <c r="T1008" s="253"/>
      <c r="AT1008" s="254" t="s">
        <v>162</v>
      </c>
      <c r="AU1008" s="254" t="s">
        <v>82</v>
      </c>
      <c r="AV1008" s="12" t="s">
        <v>82</v>
      </c>
      <c r="AW1008" s="12" t="s">
        <v>37</v>
      </c>
      <c r="AX1008" s="12" t="s">
        <v>73</v>
      </c>
      <c r="AY1008" s="254" t="s">
        <v>153</v>
      </c>
    </row>
    <row r="1009" spans="2:51" s="11" customFormat="1" ht="13.5">
      <c r="B1009" s="233"/>
      <c r="C1009" s="234"/>
      <c r="D1009" s="235" t="s">
        <v>162</v>
      </c>
      <c r="E1009" s="236" t="s">
        <v>22</v>
      </c>
      <c r="F1009" s="237" t="s">
        <v>1409</v>
      </c>
      <c r="G1009" s="234"/>
      <c r="H1009" s="236" t="s">
        <v>22</v>
      </c>
      <c r="I1009" s="238"/>
      <c r="J1009" s="234"/>
      <c r="K1009" s="234"/>
      <c r="L1009" s="239"/>
      <c r="M1009" s="240"/>
      <c r="N1009" s="241"/>
      <c r="O1009" s="241"/>
      <c r="P1009" s="241"/>
      <c r="Q1009" s="241"/>
      <c r="R1009" s="241"/>
      <c r="S1009" s="241"/>
      <c r="T1009" s="242"/>
      <c r="AT1009" s="243" t="s">
        <v>162</v>
      </c>
      <c r="AU1009" s="243" t="s">
        <v>82</v>
      </c>
      <c r="AV1009" s="11" t="s">
        <v>24</v>
      </c>
      <c r="AW1009" s="11" t="s">
        <v>37</v>
      </c>
      <c r="AX1009" s="11" t="s">
        <v>73</v>
      </c>
      <c r="AY1009" s="243" t="s">
        <v>153</v>
      </c>
    </row>
    <row r="1010" spans="2:51" s="12" customFormat="1" ht="13.5">
      <c r="B1010" s="244"/>
      <c r="C1010" s="245"/>
      <c r="D1010" s="235" t="s">
        <v>162</v>
      </c>
      <c r="E1010" s="246" t="s">
        <v>22</v>
      </c>
      <c r="F1010" s="247" t="s">
        <v>2128</v>
      </c>
      <c r="G1010" s="245"/>
      <c r="H1010" s="248">
        <v>11.31</v>
      </c>
      <c r="I1010" s="249"/>
      <c r="J1010" s="245"/>
      <c r="K1010" s="245"/>
      <c r="L1010" s="250"/>
      <c r="M1010" s="251"/>
      <c r="N1010" s="252"/>
      <c r="O1010" s="252"/>
      <c r="P1010" s="252"/>
      <c r="Q1010" s="252"/>
      <c r="R1010" s="252"/>
      <c r="S1010" s="252"/>
      <c r="T1010" s="253"/>
      <c r="AT1010" s="254" t="s">
        <v>162</v>
      </c>
      <c r="AU1010" s="254" t="s">
        <v>82</v>
      </c>
      <c r="AV1010" s="12" t="s">
        <v>82</v>
      </c>
      <c r="AW1010" s="12" t="s">
        <v>37</v>
      </c>
      <c r="AX1010" s="12" t="s">
        <v>73</v>
      </c>
      <c r="AY1010" s="254" t="s">
        <v>153</v>
      </c>
    </row>
    <row r="1011" spans="2:51" s="11" customFormat="1" ht="13.5">
      <c r="B1011" s="233"/>
      <c r="C1011" s="234"/>
      <c r="D1011" s="235" t="s">
        <v>162</v>
      </c>
      <c r="E1011" s="236" t="s">
        <v>22</v>
      </c>
      <c r="F1011" s="237" t="s">
        <v>2129</v>
      </c>
      <c r="G1011" s="234"/>
      <c r="H1011" s="236" t="s">
        <v>22</v>
      </c>
      <c r="I1011" s="238"/>
      <c r="J1011" s="234"/>
      <c r="K1011" s="234"/>
      <c r="L1011" s="239"/>
      <c r="M1011" s="240"/>
      <c r="N1011" s="241"/>
      <c r="O1011" s="241"/>
      <c r="P1011" s="241"/>
      <c r="Q1011" s="241"/>
      <c r="R1011" s="241"/>
      <c r="S1011" s="241"/>
      <c r="T1011" s="242"/>
      <c r="AT1011" s="243" t="s">
        <v>162</v>
      </c>
      <c r="AU1011" s="243" t="s">
        <v>82</v>
      </c>
      <c r="AV1011" s="11" t="s">
        <v>24</v>
      </c>
      <c r="AW1011" s="11" t="s">
        <v>37</v>
      </c>
      <c r="AX1011" s="11" t="s">
        <v>73</v>
      </c>
      <c r="AY1011" s="243" t="s">
        <v>153</v>
      </c>
    </row>
    <row r="1012" spans="2:51" s="12" customFormat="1" ht="13.5">
      <c r="B1012" s="244"/>
      <c r="C1012" s="245"/>
      <c r="D1012" s="235" t="s">
        <v>162</v>
      </c>
      <c r="E1012" s="246" t="s">
        <v>22</v>
      </c>
      <c r="F1012" s="247" t="s">
        <v>2130</v>
      </c>
      <c r="G1012" s="245"/>
      <c r="H1012" s="248">
        <v>1.64</v>
      </c>
      <c r="I1012" s="249"/>
      <c r="J1012" s="245"/>
      <c r="K1012" s="245"/>
      <c r="L1012" s="250"/>
      <c r="M1012" s="251"/>
      <c r="N1012" s="252"/>
      <c r="O1012" s="252"/>
      <c r="P1012" s="252"/>
      <c r="Q1012" s="252"/>
      <c r="R1012" s="252"/>
      <c r="S1012" s="252"/>
      <c r="T1012" s="253"/>
      <c r="AT1012" s="254" t="s">
        <v>162</v>
      </c>
      <c r="AU1012" s="254" t="s">
        <v>82</v>
      </c>
      <c r="AV1012" s="12" t="s">
        <v>82</v>
      </c>
      <c r="AW1012" s="12" t="s">
        <v>37</v>
      </c>
      <c r="AX1012" s="12" t="s">
        <v>73</v>
      </c>
      <c r="AY1012" s="254" t="s">
        <v>153</v>
      </c>
    </row>
    <row r="1013" spans="2:51" s="11" customFormat="1" ht="13.5">
      <c r="B1013" s="233"/>
      <c r="C1013" s="234"/>
      <c r="D1013" s="235" t="s">
        <v>162</v>
      </c>
      <c r="E1013" s="236" t="s">
        <v>22</v>
      </c>
      <c r="F1013" s="237" t="s">
        <v>2131</v>
      </c>
      <c r="G1013" s="234"/>
      <c r="H1013" s="236" t="s">
        <v>22</v>
      </c>
      <c r="I1013" s="238"/>
      <c r="J1013" s="234"/>
      <c r="K1013" s="234"/>
      <c r="L1013" s="239"/>
      <c r="M1013" s="240"/>
      <c r="N1013" s="241"/>
      <c r="O1013" s="241"/>
      <c r="P1013" s="241"/>
      <c r="Q1013" s="241"/>
      <c r="R1013" s="241"/>
      <c r="S1013" s="241"/>
      <c r="T1013" s="242"/>
      <c r="AT1013" s="243" t="s">
        <v>162</v>
      </c>
      <c r="AU1013" s="243" t="s">
        <v>82</v>
      </c>
      <c r="AV1013" s="11" t="s">
        <v>24</v>
      </c>
      <c r="AW1013" s="11" t="s">
        <v>37</v>
      </c>
      <c r="AX1013" s="11" t="s">
        <v>73</v>
      </c>
      <c r="AY1013" s="243" t="s">
        <v>153</v>
      </c>
    </row>
    <row r="1014" spans="2:51" s="11" customFormat="1" ht="13.5">
      <c r="B1014" s="233"/>
      <c r="C1014" s="234"/>
      <c r="D1014" s="235" t="s">
        <v>162</v>
      </c>
      <c r="E1014" s="236" t="s">
        <v>22</v>
      </c>
      <c r="F1014" s="237" t="s">
        <v>1409</v>
      </c>
      <c r="G1014" s="234"/>
      <c r="H1014" s="236" t="s">
        <v>22</v>
      </c>
      <c r="I1014" s="238"/>
      <c r="J1014" s="234"/>
      <c r="K1014" s="234"/>
      <c r="L1014" s="239"/>
      <c r="M1014" s="240"/>
      <c r="N1014" s="241"/>
      <c r="O1014" s="241"/>
      <c r="P1014" s="241"/>
      <c r="Q1014" s="241"/>
      <c r="R1014" s="241"/>
      <c r="S1014" s="241"/>
      <c r="T1014" s="242"/>
      <c r="AT1014" s="243" t="s">
        <v>162</v>
      </c>
      <c r="AU1014" s="243" t="s">
        <v>82</v>
      </c>
      <c r="AV1014" s="11" t="s">
        <v>24</v>
      </c>
      <c r="AW1014" s="11" t="s">
        <v>37</v>
      </c>
      <c r="AX1014" s="11" t="s">
        <v>73</v>
      </c>
      <c r="AY1014" s="243" t="s">
        <v>153</v>
      </c>
    </row>
    <row r="1015" spans="2:51" s="12" customFormat="1" ht="13.5">
      <c r="B1015" s="244"/>
      <c r="C1015" s="245"/>
      <c r="D1015" s="235" t="s">
        <v>162</v>
      </c>
      <c r="E1015" s="246" t="s">
        <v>22</v>
      </c>
      <c r="F1015" s="247" t="s">
        <v>2132</v>
      </c>
      <c r="G1015" s="245"/>
      <c r="H1015" s="248">
        <v>9.24</v>
      </c>
      <c r="I1015" s="249"/>
      <c r="J1015" s="245"/>
      <c r="K1015" s="245"/>
      <c r="L1015" s="250"/>
      <c r="M1015" s="251"/>
      <c r="N1015" s="252"/>
      <c r="O1015" s="252"/>
      <c r="P1015" s="252"/>
      <c r="Q1015" s="252"/>
      <c r="R1015" s="252"/>
      <c r="S1015" s="252"/>
      <c r="T1015" s="253"/>
      <c r="AT1015" s="254" t="s">
        <v>162</v>
      </c>
      <c r="AU1015" s="254" t="s">
        <v>82</v>
      </c>
      <c r="AV1015" s="12" t="s">
        <v>82</v>
      </c>
      <c r="AW1015" s="12" t="s">
        <v>37</v>
      </c>
      <c r="AX1015" s="12" t="s">
        <v>73</v>
      </c>
      <c r="AY1015" s="254" t="s">
        <v>153</v>
      </c>
    </row>
    <row r="1016" spans="2:51" s="11" customFormat="1" ht="13.5">
      <c r="B1016" s="233"/>
      <c r="C1016" s="234"/>
      <c r="D1016" s="235" t="s">
        <v>162</v>
      </c>
      <c r="E1016" s="236" t="s">
        <v>22</v>
      </c>
      <c r="F1016" s="237" t="s">
        <v>2171</v>
      </c>
      <c r="G1016" s="234"/>
      <c r="H1016" s="236" t="s">
        <v>22</v>
      </c>
      <c r="I1016" s="238"/>
      <c r="J1016" s="234"/>
      <c r="K1016" s="234"/>
      <c r="L1016" s="239"/>
      <c r="M1016" s="240"/>
      <c r="N1016" s="241"/>
      <c r="O1016" s="241"/>
      <c r="P1016" s="241"/>
      <c r="Q1016" s="241"/>
      <c r="R1016" s="241"/>
      <c r="S1016" s="241"/>
      <c r="T1016" s="242"/>
      <c r="AT1016" s="243" t="s">
        <v>162</v>
      </c>
      <c r="AU1016" s="243" t="s">
        <v>82</v>
      </c>
      <c r="AV1016" s="11" t="s">
        <v>24</v>
      </c>
      <c r="AW1016" s="11" t="s">
        <v>37</v>
      </c>
      <c r="AX1016" s="11" t="s">
        <v>73</v>
      </c>
      <c r="AY1016" s="243" t="s">
        <v>153</v>
      </c>
    </row>
    <row r="1017" spans="2:51" s="12" customFormat="1" ht="13.5">
      <c r="B1017" s="244"/>
      <c r="C1017" s="245"/>
      <c r="D1017" s="235" t="s">
        <v>162</v>
      </c>
      <c r="E1017" s="246" t="s">
        <v>22</v>
      </c>
      <c r="F1017" s="247" t="s">
        <v>2172</v>
      </c>
      <c r="G1017" s="245"/>
      <c r="H1017" s="248">
        <v>1.12</v>
      </c>
      <c r="I1017" s="249"/>
      <c r="J1017" s="245"/>
      <c r="K1017" s="245"/>
      <c r="L1017" s="250"/>
      <c r="M1017" s="251"/>
      <c r="N1017" s="252"/>
      <c r="O1017" s="252"/>
      <c r="P1017" s="252"/>
      <c r="Q1017" s="252"/>
      <c r="R1017" s="252"/>
      <c r="S1017" s="252"/>
      <c r="T1017" s="253"/>
      <c r="AT1017" s="254" t="s">
        <v>162</v>
      </c>
      <c r="AU1017" s="254" t="s">
        <v>82</v>
      </c>
      <c r="AV1017" s="12" t="s">
        <v>82</v>
      </c>
      <c r="AW1017" s="12" t="s">
        <v>37</v>
      </c>
      <c r="AX1017" s="12" t="s">
        <v>73</v>
      </c>
      <c r="AY1017" s="254" t="s">
        <v>153</v>
      </c>
    </row>
    <row r="1018" spans="2:51" s="13" customFormat="1" ht="13.5">
      <c r="B1018" s="255"/>
      <c r="C1018" s="256"/>
      <c r="D1018" s="235" t="s">
        <v>162</v>
      </c>
      <c r="E1018" s="257" t="s">
        <v>22</v>
      </c>
      <c r="F1018" s="258" t="s">
        <v>172</v>
      </c>
      <c r="G1018" s="256"/>
      <c r="H1018" s="259">
        <v>31.71</v>
      </c>
      <c r="I1018" s="260"/>
      <c r="J1018" s="256"/>
      <c r="K1018" s="256"/>
      <c r="L1018" s="261"/>
      <c r="M1018" s="262"/>
      <c r="N1018" s="263"/>
      <c r="O1018" s="263"/>
      <c r="P1018" s="263"/>
      <c r="Q1018" s="263"/>
      <c r="R1018" s="263"/>
      <c r="S1018" s="263"/>
      <c r="T1018" s="264"/>
      <c r="AT1018" s="265" t="s">
        <v>162</v>
      </c>
      <c r="AU1018" s="265" t="s">
        <v>82</v>
      </c>
      <c r="AV1018" s="13" t="s">
        <v>160</v>
      </c>
      <c r="AW1018" s="13" t="s">
        <v>37</v>
      </c>
      <c r="AX1018" s="13" t="s">
        <v>24</v>
      </c>
      <c r="AY1018" s="265" t="s">
        <v>153</v>
      </c>
    </row>
    <row r="1019" spans="2:65" s="1" customFormat="1" ht="16.5" customHeight="1">
      <c r="B1019" s="46"/>
      <c r="C1019" s="221" t="s">
        <v>731</v>
      </c>
      <c r="D1019" s="221" t="s">
        <v>155</v>
      </c>
      <c r="E1019" s="222" t="s">
        <v>1418</v>
      </c>
      <c r="F1019" s="223" t="s">
        <v>2173</v>
      </c>
      <c r="G1019" s="224" t="s">
        <v>158</v>
      </c>
      <c r="H1019" s="225">
        <v>0</v>
      </c>
      <c r="I1019" s="226"/>
      <c r="J1019" s="227">
        <f>ROUND(I1019*H1019,2)</f>
        <v>0</v>
      </c>
      <c r="K1019" s="223" t="s">
        <v>22</v>
      </c>
      <c r="L1019" s="72"/>
      <c r="M1019" s="228" t="s">
        <v>22</v>
      </c>
      <c r="N1019" s="229" t="s">
        <v>44</v>
      </c>
      <c r="O1019" s="47"/>
      <c r="P1019" s="230">
        <f>O1019*H1019</f>
        <v>0</v>
      </c>
      <c r="Q1019" s="230">
        <v>0</v>
      </c>
      <c r="R1019" s="230">
        <f>Q1019*H1019</f>
        <v>0</v>
      </c>
      <c r="S1019" s="230">
        <v>2</v>
      </c>
      <c r="T1019" s="231">
        <f>S1019*H1019</f>
        <v>0</v>
      </c>
      <c r="AR1019" s="24" t="s">
        <v>160</v>
      </c>
      <c r="AT1019" s="24" t="s">
        <v>155</v>
      </c>
      <c r="AU1019" s="24" t="s">
        <v>82</v>
      </c>
      <c r="AY1019" s="24" t="s">
        <v>153</v>
      </c>
      <c r="BE1019" s="232">
        <f>IF(N1019="základní",J1019,0)</f>
        <v>0</v>
      </c>
      <c r="BF1019" s="232">
        <f>IF(N1019="snížená",J1019,0)</f>
        <v>0</v>
      </c>
      <c r="BG1019" s="232">
        <f>IF(N1019="zákl. přenesená",J1019,0)</f>
        <v>0</v>
      </c>
      <c r="BH1019" s="232">
        <f>IF(N1019="sníž. přenesená",J1019,0)</f>
        <v>0</v>
      </c>
      <c r="BI1019" s="232">
        <f>IF(N1019="nulová",J1019,0)</f>
        <v>0</v>
      </c>
      <c r="BJ1019" s="24" t="s">
        <v>24</v>
      </c>
      <c r="BK1019" s="232">
        <f>ROUND(I1019*H1019,2)</f>
        <v>0</v>
      </c>
      <c r="BL1019" s="24" t="s">
        <v>160</v>
      </c>
      <c r="BM1019" s="24" t="s">
        <v>2174</v>
      </c>
    </row>
    <row r="1020" spans="2:63" s="10" customFormat="1" ht="29.85" customHeight="1">
      <c r="B1020" s="205"/>
      <c r="C1020" s="206"/>
      <c r="D1020" s="207" t="s">
        <v>72</v>
      </c>
      <c r="E1020" s="219" t="s">
        <v>668</v>
      </c>
      <c r="F1020" s="219" t="s">
        <v>2175</v>
      </c>
      <c r="G1020" s="206"/>
      <c r="H1020" s="206"/>
      <c r="I1020" s="209"/>
      <c r="J1020" s="220">
        <f>BK1020</f>
        <v>0</v>
      </c>
      <c r="K1020" s="206"/>
      <c r="L1020" s="211"/>
      <c r="M1020" s="212"/>
      <c r="N1020" s="213"/>
      <c r="O1020" s="213"/>
      <c r="P1020" s="214">
        <f>SUM(P1021:P1078)</f>
        <v>0</v>
      </c>
      <c r="Q1020" s="213"/>
      <c r="R1020" s="214">
        <f>SUM(R1021:R1078)</f>
        <v>0</v>
      </c>
      <c r="S1020" s="213"/>
      <c r="T1020" s="215">
        <f>SUM(T1021:T1078)</f>
        <v>0</v>
      </c>
      <c r="AR1020" s="216" t="s">
        <v>24</v>
      </c>
      <c r="AT1020" s="217" t="s">
        <v>72</v>
      </c>
      <c r="AU1020" s="217" t="s">
        <v>24</v>
      </c>
      <c r="AY1020" s="216" t="s">
        <v>153</v>
      </c>
      <c r="BK1020" s="218">
        <f>SUM(BK1021:BK1078)</f>
        <v>0</v>
      </c>
    </row>
    <row r="1021" spans="2:65" s="1" customFormat="1" ht="16.5" customHeight="1">
      <c r="B1021" s="46"/>
      <c r="C1021" s="221" t="s">
        <v>737</v>
      </c>
      <c r="D1021" s="221" t="s">
        <v>155</v>
      </c>
      <c r="E1021" s="222" t="s">
        <v>1427</v>
      </c>
      <c r="F1021" s="223" t="s">
        <v>1428</v>
      </c>
      <c r="G1021" s="224" t="s">
        <v>158</v>
      </c>
      <c r="H1021" s="225">
        <v>669.4</v>
      </c>
      <c r="I1021" s="226"/>
      <c r="J1021" s="227">
        <f>ROUND(I1021*H1021,2)</f>
        <v>0</v>
      </c>
      <c r="K1021" s="223" t="s">
        <v>22</v>
      </c>
      <c r="L1021" s="72"/>
      <c r="M1021" s="228" t="s">
        <v>22</v>
      </c>
      <c r="N1021" s="229" t="s">
        <v>44</v>
      </c>
      <c r="O1021" s="47"/>
      <c r="P1021" s="230">
        <f>O1021*H1021</f>
        <v>0</v>
      </c>
      <c r="Q1021" s="230">
        <v>0</v>
      </c>
      <c r="R1021" s="230">
        <f>Q1021*H1021</f>
        <v>0</v>
      </c>
      <c r="S1021" s="230">
        <v>0</v>
      </c>
      <c r="T1021" s="231">
        <f>S1021*H1021</f>
        <v>0</v>
      </c>
      <c r="AR1021" s="24" t="s">
        <v>160</v>
      </c>
      <c r="AT1021" s="24" t="s">
        <v>155</v>
      </c>
      <c r="AU1021" s="24" t="s">
        <v>82</v>
      </c>
      <c r="AY1021" s="24" t="s">
        <v>153</v>
      </c>
      <c r="BE1021" s="232">
        <f>IF(N1021="základní",J1021,0)</f>
        <v>0</v>
      </c>
      <c r="BF1021" s="232">
        <f>IF(N1021="snížená",J1021,0)</f>
        <v>0</v>
      </c>
      <c r="BG1021" s="232">
        <f>IF(N1021="zákl. přenesená",J1021,0)</f>
        <v>0</v>
      </c>
      <c r="BH1021" s="232">
        <f>IF(N1021="sníž. přenesená",J1021,0)</f>
        <v>0</v>
      </c>
      <c r="BI1021" s="232">
        <f>IF(N1021="nulová",J1021,0)</f>
        <v>0</v>
      </c>
      <c r="BJ1021" s="24" t="s">
        <v>24</v>
      </c>
      <c r="BK1021" s="232">
        <f>ROUND(I1021*H1021,2)</f>
        <v>0</v>
      </c>
      <c r="BL1021" s="24" t="s">
        <v>160</v>
      </c>
      <c r="BM1021" s="24" t="s">
        <v>2176</v>
      </c>
    </row>
    <row r="1022" spans="2:51" s="11" customFormat="1" ht="13.5">
      <c r="B1022" s="233"/>
      <c r="C1022" s="234"/>
      <c r="D1022" s="235" t="s">
        <v>162</v>
      </c>
      <c r="E1022" s="236" t="s">
        <v>22</v>
      </c>
      <c r="F1022" s="237" t="s">
        <v>1430</v>
      </c>
      <c r="G1022" s="234"/>
      <c r="H1022" s="236" t="s">
        <v>22</v>
      </c>
      <c r="I1022" s="238"/>
      <c r="J1022" s="234"/>
      <c r="K1022" s="234"/>
      <c r="L1022" s="239"/>
      <c r="M1022" s="240"/>
      <c r="N1022" s="241"/>
      <c r="O1022" s="241"/>
      <c r="P1022" s="241"/>
      <c r="Q1022" s="241"/>
      <c r="R1022" s="241"/>
      <c r="S1022" s="241"/>
      <c r="T1022" s="242"/>
      <c r="AT1022" s="243" t="s">
        <v>162</v>
      </c>
      <c r="AU1022" s="243" t="s">
        <v>82</v>
      </c>
      <c r="AV1022" s="11" t="s">
        <v>24</v>
      </c>
      <c r="AW1022" s="11" t="s">
        <v>37</v>
      </c>
      <c r="AX1022" s="11" t="s">
        <v>73</v>
      </c>
      <c r="AY1022" s="243" t="s">
        <v>153</v>
      </c>
    </row>
    <row r="1023" spans="2:51" s="11" customFormat="1" ht="13.5">
      <c r="B1023" s="233"/>
      <c r="C1023" s="234"/>
      <c r="D1023" s="235" t="s">
        <v>162</v>
      </c>
      <c r="E1023" s="236" t="s">
        <v>22</v>
      </c>
      <c r="F1023" s="237" t="s">
        <v>1203</v>
      </c>
      <c r="G1023" s="234"/>
      <c r="H1023" s="236" t="s">
        <v>22</v>
      </c>
      <c r="I1023" s="238"/>
      <c r="J1023" s="234"/>
      <c r="K1023" s="234"/>
      <c r="L1023" s="239"/>
      <c r="M1023" s="240"/>
      <c r="N1023" s="241"/>
      <c r="O1023" s="241"/>
      <c r="P1023" s="241"/>
      <c r="Q1023" s="241"/>
      <c r="R1023" s="241"/>
      <c r="S1023" s="241"/>
      <c r="T1023" s="242"/>
      <c r="AT1023" s="243" t="s">
        <v>162</v>
      </c>
      <c r="AU1023" s="243" t="s">
        <v>82</v>
      </c>
      <c r="AV1023" s="11" t="s">
        <v>24</v>
      </c>
      <c r="AW1023" s="11" t="s">
        <v>37</v>
      </c>
      <c r="AX1023" s="11" t="s">
        <v>73</v>
      </c>
      <c r="AY1023" s="243" t="s">
        <v>153</v>
      </c>
    </row>
    <row r="1024" spans="2:51" s="12" customFormat="1" ht="13.5">
      <c r="B1024" s="244"/>
      <c r="C1024" s="245"/>
      <c r="D1024" s="235" t="s">
        <v>162</v>
      </c>
      <c r="E1024" s="246" t="s">
        <v>22</v>
      </c>
      <c r="F1024" s="247" t="s">
        <v>2177</v>
      </c>
      <c r="G1024" s="245"/>
      <c r="H1024" s="248">
        <v>255</v>
      </c>
      <c r="I1024" s="249"/>
      <c r="J1024" s="245"/>
      <c r="K1024" s="245"/>
      <c r="L1024" s="250"/>
      <c r="M1024" s="251"/>
      <c r="N1024" s="252"/>
      <c r="O1024" s="252"/>
      <c r="P1024" s="252"/>
      <c r="Q1024" s="252"/>
      <c r="R1024" s="252"/>
      <c r="S1024" s="252"/>
      <c r="T1024" s="253"/>
      <c r="AT1024" s="254" t="s">
        <v>162</v>
      </c>
      <c r="AU1024" s="254" t="s">
        <v>82</v>
      </c>
      <c r="AV1024" s="12" t="s">
        <v>82</v>
      </c>
      <c r="AW1024" s="12" t="s">
        <v>37</v>
      </c>
      <c r="AX1024" s="12" t="s">
        <v>73</v>
      </c>
      <c r="AY1024" s="254" t="s">
        <v>153</v>
      </c>
    </row>
    <row r="1025" spans="2:51" s="11" customFormat="1" ht="13.5">
      <c r="B1025" s="233"/>
      <c r="C1025" s="234"/>
      <c r="D1025" s="235" t="s">
        <v>162</v>
      </c>
      <c r="E1025" s="236" t="s">
        <v>22</v>
      </c>
      <c r="F1025" s="237" t="s">
        <v>1199</v>
      </c>
      <c r="G1025" s="234"/>
      <c r="H1025" s="236" t="s">
        <v>22</v>
      </c>
      <c r="I1025" s="238"/>
      <c r="J1025" s="234"/>
      <c r="K1025" s="234"/>
      <c r="L1025" s="239"/>
      <c r="M1025" s="240"/>
      <c r="N1025" s="241"/>
      <c r="O1025" s="241"/>
      <c r="P1025" s="241"/>
      <c r="Q1025" s="241"/>
      <c r="R1025" s="241"/>
      <c r="S1025" s="241"/>
      <c r="T1025" s="242"/>
      <c r="AT1025" s="243" t="s">
        <v>162</v>
      </c>
      <c r="AU1025" s="243" t="s">
        <v>82</v>
      </c>
      <c r="AV1025" s="11" t="s">
        <v>24</v>
      </c>
      <c r="AW1025" s="11" t="s">
        <v>37</v>
      </c>
      <c r="AX1025" s="11" t="s">
        <v>73</v>
      </c>
      <c r="AY1025" s="243" t="s">
        <v>153</v>
      </c>
    </row>
    <row r="1026" spans="2:51" s="12" customFormat="1" ht="13.5">
      <c r="B1026" s="244"/>
      <c r="C1026" s="245"/>
      <c r="D1026" s="235" t="s">
        <v>162</v>
      </c>
      <c r="E1026" s="246" t="s">
        <v>22</v>
      </c>
      <c r="F1026" s="247" t="s">
        <v>2178</v>
      </c>
      <c r="G1026" s="245"/>
      <c r="H1026" s="248">
        <v>405</v>
      </c>
      <c r="I1026" s="249"/>
      <c r="J1026" s="245"/>
      <c r="K1026" s="245"/>
      <c r="L1026" s="250"/>
      <c r="M1026" s="251"/>
      <c r="N1026" s="252"/>
      <c r="O1026" s="252"/>
      <c r="P1026" s="252"/>
      <c r="Q1026" s="252"/>
      <c r="R1026" s="252"/>
      <c r="S1026" s="252"/>
      <c r="T1026" s="253"/>
      <c r="AT1026" s="254" t="s">
        <v>162</v>
      </c>
      <c r="AU1026" s="254" t="s">
        <v>82</v>
      </c>
      <c r="AV1026" s="12" t="s">
        <v>82</v>
      </c>
      <c r="AW1026" s="12" t="s">
        <v>37</v>
      </c>
      <c r="AX1026" s="12" t="s">
        <v>73</v>
      </c>
      <c r="AY1026" s="254" t="s">
        <v>153</v>
      </c>
    </row>
    <row r="1027" spans="2:51" s="11" customFormat="1" ht="13.5">
      <c r="B1027" s="233"/>
      <c r="C1027" s="234"/>
      <c r="D1027" s="235" t="s">
        <v>162</v>
      </c>
      <c r="E1027" s="236" t="s">
        <v>22</v>
      </c>
      <c r="F1027" s="237" t="s">
        <v>1201</v>
      </c>
      <c r="G1027" s="234"/>
      <c r="H1027" s="236" t="s">
        <v>22</v>
      </c>
      <c r="I1027" s="238"/>
      <c r="J1027" s="234"/>
      <c r="K1027" s="234"/>
      <c r="L1027" s="239"/>
      <c r="M1027" s="240"/>
      <c r="N1027" s="241"/>
      <c r="O1027" s="241"/>
      <c r="P1027" s="241"/>
      <c r="Q1027" s="241"/>
      <c r="R1027" s="241"/>
      <c r="S1027" s="241"/>
      <c r="T1027" s="242"/>
      <c r="AT1027" s="243" t="s">
        <v>162</v>
      </c>
      <c r="AU1027" s="243" t="s">
        <v>82</v>
      </c>
      <c r="AV1027" s="11" t="s">
        <v>24</v>
      </c>
      <c r="AW1027" s="11" t="s">
        <v>37</v>
      </c>
      <c r="AX1027" s="11" t="s">
        <v>73</v>
      </c>
      <c r="AY1027" s="243" t="s">
        <v>153</v>
      </c>
    </row>
    <row r="1028" spans="2:51" s="12" customFormat="1" ht="13.5">
      <c r="B1028" s="244"/>
      <c r="C1028" s="245"/>
      <c r="D1028" s="235" t="s">
        <v>162</v>
      </c>
      <c r="E1028" s="246" t="s">
        <v>22</v>
      </c>
      <c r="F1028" s="247" t="s">
        <v>2179</v>
      </c>
      <c r="G1028" s="245"/>
      <c r="H1028" s="248">
        <v>9.4</v>
      </c>
      <c r="I1028" s="249"/>
      <c r="J1028" s="245"/>
      <c r="K1028" s="245"/>
      <c r="L1028" s="250"/>
      <c r="M1028" s="251"/>
      <c r="N1028" s="252"/>
      <c r="O1028" s="252"/>
      <c r="P1028" s="252"/>
      <c r="Q1028" s="252"/>
      <c r="R1028" s="252"/>
      <c r="S1028" s="252"/>
      <c r="T1028" s="253"/>
      <c r="AT1028" s="254" t="s">
        <v>162</v>
      </c>
      <c r="AU1028" s="254" t="s">
        <v>82</v>
      </c>
      <c r="AV1028" s="12" t="s">
        <v>82</v>
      </c>
      <c r="AW1028" s="12" t="s">
        <v>37</v>
      </c>
      <c r="AX1028" s="12" t="s">
        <v>73</v>
      </c>
      <c r="AY1028" s="254" t="s">
        <v>153</v>
      </c>
    </row>
    <row r="1029" spans="2:51" s="13" customFormat="1" ht="13.5">
      <c r="B1029" s="255"/>
      <c r="C1029" s="256"/>
      <c r="D1029" s="235" t="s">
        <v>162</v>
      </c>
      <c r="E1029" s="257" t="s">
        <v>22</v>
      </c>
      <c r="F1029" s="258" t="s">
        <v>172</v>
      </c>
      <c r="G1029" s="256"/>
      <c r="H1029" s="259">
        <v>669.4</v>
      </c>
      <c r="I1029" s="260"/>
      <c r="J1029" s="256"/>
      <c r="K1029" s="256"/>
      <c r="L1029" s="261"/>
      <c r="M1029" s="262"/>
      <c r="N1029" s="263"/>
      <c r="O1029" s="263"/>
      <c r="P1029" s="263"/>
      <c r="Q1029" s="263"/>
      <c r="R1029" s="263"/>
      <c r="S1029" s="263"/>
      <c r="T1029" s="264"/>
      <c r="AT1029" s="265" t="s">
        <v>162</v>
      </c>
      <c r="AU1029" s="265" t="s">
        <v>82</v>
      </c>
      <c r="AV1029" s="13" t="s">
        <v>160</v>
      </c>
      <c r="AW1029" s="13" t="s">
        <v>37</v>
      </c>
      <c r="AX1029" s="13" t="s">
        <v>24</v>
      </c>
      <c r="AY1029" s="265" t="s">
        <v>153</v>
      </c>
    </row>
    <row r="1030" spans="2:65" s="1" customFormat="1" ht="25.5" customHeight="1">
      <c r="B1030" s="46"/>
      <c r="C1030" s="221" t="s">
        <v>745</v>
      </c>
      <c r="D1030" s="221" t="s">
        <v>155</v>
      </c>
      <c r="E1030" s="222" t="s">
        <v>671</v>
      </c>
      <c r="F1030" s="223" t="s">
        <v>672</v>
      </c>
      <c r="G1030" s="224" t="s">
        <v>158</v>
      </c>
      <c r="H1030" s="225">
        <v>7310</v>
      </c>
      <c r="I1030" s="226"/>
      <c r="J1030" s="227">
        <f>ROUND(I1030*H1030,2)</f>
        <v>0</v>
      </c>
      <c r="K1030" s="223" t="s">
        <v>159</v>
      </c>
      <c r="L1030" s="72"/>
      <c r="M1030" s="228" t="s">
        <v>22</v>
      </c>
      <c r="N1030" s="229" t="s">
        <v>44</v>
      </c>
      <c r="O1030" s="47"/>
      <c r="P1030" s="230">
        <f>O1030*H1030</f>
        <v>0</v>
      </c>
      <c r="Q1030" s="230">
        <v>0</v>
      </c>
      <c r="R1030" s="230">
        <f>Q1030*H1030</f>
        <v>0</v>
      </c>
      <c r="S1030" s="230">
        <v>0</v>
      </c>
      <c r="T1030" s="231">
        <f>S1030*H1030</f>
        <v>0</v>
      </c>
      <c r="AR1030" s="24" t="s">
        <v>160</v>
      </c>
      <c r="AT1030" s="24" t="s">
        <v>155</v>
      </c>
      <c r="AU1030" s="24" t="s">
        <v>82</v>
      </c>
      <c r="AY1030" s="24" t="s">
        <v>153</v>
      </c>
      <c r="BE1030" s="232">
        <f>IF(N1030="základní",J1030,0)</f>
        <v>0</v>
      </c>
      <c r="BF1030" s="232">
        <f>IF(N1030="snížená",J1030,0)</f>
        <v>0</v>
      </c>
      <c r="BG1030" s="232">
        <f>IF(N1030="zákl. přenesená",J1030,0)</f>
        <v>0</v>
      </c>
      <c r="BH1030" s="232">
        <f>IF(N1030="sníž. přenesená",J1030,0)</f>
        <v>0</v>
      </c>
      <c r="BI1030" s="232">
        <f>IF(N1030="nulová",J1030,0)</f>
        <v>0</v>
      </c>
      <c r="BJ1030" s="24" t="s">
        <v>24</v>
      </c>
      <c r="BK1030" s="232">
        <f>ROUND(I1030*H1030,2)</f>
        <v>0</v>
      </c>
      <c r="BL1030" s="24" t="s">
        <v>160</v>
      </c>
      <c r="BM1030" s="24" t="s">
        <v>2180</v>
      </c>
    </row>
    <row r="1031" spans="2:51" s="11" customFormat="1" ht="13.5">
      <c r="B1031" s="233"/>
      <c r="C1031" s="234"/>
      <c r="D1031" s="235" t="s">
        <v>162</v>
      </c>
      <c r="E1031" s="236" t="s">
        <v>22</v>
      </c>
      <c r="F1031" s="237" t="s">
        <v>2181</v>
      </c>
      <c r="G1031" s="234"/>
      <c r="H1031" s="236" t="s">
        <v>22</v>
      </c>
      <c r="I1031" s="238"/>
      <c r="J1031" s="234"/>
      <c r="K1031" s="234"/>
      <c r="L1031" s="239"/>
      <c r="M1031" s="240"/>
      <c r="N1031" s="241"/>
      <c r="O1031" s="241"/>
      <c r="P1031" s="241"/>
      <c r="Q1031" s="241"/>
      <c r="R1031" s="241"/>
      <c r="S1031" s="241"/>
      <c r="T1031" s="242"/>
      <c r="AT1031" s="243" t="s">
        <v>162</v>
      </c>
      <c r="AU1031" s="243" t="s">
        <v>82</v>
      </c>
      <c r="AV1031" s="11" t="s">
        <v>24</v>
      </c>
      <c r="AW1031" s="11" t="s">
        <v>37</v>
      </c>
      <c r="AX1031" s="11" t="s">
        <v>73</v>
      </c>
      <c r="AY1031" s="243" t="s">
        <v>153</v>
      </c>
    </row>
    <row r="1032" spans="2:51" s="11" customFormat="1" ht="13.5">
      <c r="B1032" s="233"/>
      <c r="C1032" s="234"/>
      <c r="D1032" s="235" t="s">
        <v>162</v>
      </c>
      <c r="E1032" s="236" t="s">
        <v>22</v>
      </c>
      <c r="F1032" s="237" t="s">
        <v>2182</v>
      </c>
      <c r="G1032" s="234"/>
      <c r="H1032" s="236" t="s">
        <v>22</v>
      </c>
      <c r="I1032" s="238"/>
      <c r="J1032" s="234"/>
      <c r="K1032" s="234"/>
      <c r="L1032" s="239"/>
      <c r="M1032" s="240"/>
      <c r="N1032" s="241"/>
      <c r="O1032" s="241"/>
      <c r="P1032" s="241"/>
      <c r="Q1032" s="241"/>
      <c r="R1032" s="241"/>
      <c r="S1032" s="241"/>
      <c r="T1032" s="242"/>
      <c r="AT1032" s="243" t="s">
        <v>162</v>
      </c>
      <c r="AU1032" s="243" t="s">
        <v>82</v>
      </c>
      <c r="AV1032" s="11" t="s">
        <v>24</v>
      </c>
      <c r="AW1032" s="11" t="s">
        <v>37</v>
      </c>
      <c r="AX1032" s="11" t="s">
        <v>73</v>
      </c>
      <c r="AY1032" s="243" t="s">
        <v>153</v>
      </c>
    </row>
    <row r="1033" spans="2:51" s="11" customFormat="1" ht="13.5">
      <c r="B1033" s="233"/>
      <c r="C1033" s="234"/>
      <c r="D1033" s="235" t="s">
        <v>162</v>
      </c>
      <c r="E1033" s="236" t="s">
        <v>22</v>
      </c>
      <c r="F1033" s="237" t="s">
        <v>1203</v>
      </c>
      <c r="G1033" s="234"/>
      <c r="H1033" s="236" t="s">
        <v>22</v>
      </c>
      <c r="I1033" s="238"/>
      <c r="J1033" s="234"/>
      <c r="K1033" s="234"/>
      <c r="L1033" s="239"/>
      <c r="M1033" s="240"/>
      <c r="N1033" s="241"/>
      <c r="O1033" s="241"/>
      <c r="P1033" s="241"/>
      <c r="Q1033" s="241"/>
      <c r="R1033" s="241"/>
      <c r="S1033" s="241"/>
      <c r="T1033" s="242"/>
      <c r="AT1033" s="243" t="s">
        <v>162</v>
      </c>
      <c r="AU1033" s="243" t="s">
        <v>82</v>
      </c>
      <c r="AV1033" s="11" t="s">
        <v>24</v>
      </c>
      <c r="AW1033" s="11" t="s">
        <v>37</v>
      </c>
      <c r="AX1033" s="11" t="s">
        <v>73</v>
      </c>
      <c r="AY1033" s="243" t="s">
        <v>153</v>
      </c>
    </row>
    <row r="1034" spans="2:51" s="12" customFormat="1" ht="13.5">
      <c r="B1034" s="244"/>
      <c r="C1034" s="245"/>
      <c r="D1034" s="235" t="s">
        <v>162</v>
      </c>
      <c r="E1034" s="246" t="s">
        <v>22</v>
      </c>
      <c r="F1034" s="247" t="s">
        <v>2183</v>
      </c>
      <c r="G1034" s="245"/>
      <c r="H1034" s="248">
        <v>2524.8</v>
      </c>
      <c r="I1034" s="249"/>
      <c r="J1034" s="245"/>
      <c r="K1034" s="245"/>
      <c r="L1034" s="250"/>
      <c r="M1034" s="251"/>
      <c r="N1034" s="252"/>
      <c r="O1034" s="252"/>
      <c r="P1034" s="252"/>
      <c r="Q1034" s="252"/>
      <c r="R1034" s="252"/>
      <c r="S1034" s="252"/>
      <c r="T1034" s="253"/>
      <c r="AT1034" s="254" t="s">
        <v>162</v>
      </c>
      <c r="AU1034" s="254" t="s">
        <v>82</v>
      </c>
      <c r="AV1034" s="12" t="s">
        <v>82</v>
      </c>
      <c r="AW1034" s="12" t="s">
        <v>37</v>
      </c>
      <c r="AX1034" s="12" t="s">
        <v>73</v>
      </c>
      <c r="AY1034" s="254" t="s">
        <v>153</v>
      </c>
    </row>
    <row r="1035" spans="2:51" s="11" customFormat="1" ht="13.5">
      <c r="B1035" s="233"/>
      <c r="C1035" s="234"/>
      <c r="D1035" s="235" t="s">
        <v>162</v>
      </c>
      <c r="E1035" s="236" t="s">
        <v>22</v>
      </c>
      <c r="F1035" s="237" t="s">
        <v>1226</v>
      </c>
      <c r="G1035" s="234"/>
      <c r="H1035" s="236" t="s">
        <v>22</v>
      </c>
      <c r="I1035" s="238"/>
      <c r="J1035" s="234"/>
      <c r="K1035" s="234"/>
      <c r="L1035" s="239"/>
      <c r="M1035" s="240"/>
      <c r="N1035" s="241"/>
      <c r="O1035" s="241"/>
      <c r="P1035" s="241"/>
      <c r="Q1035" s="241"/>
      <c r="R1035" s="241"/>
      <c r="S1035" s="241"/>
      <c r="T1035" s="242"/>
      <c r="AT1035" s="243" t="s">
        <v>162</v>
      </c>
      <c r="AU1035" s="243" t="s">
        <v>82</v>
      </c>
      <c r="AV1035" s="11" t="s">
        <v>24</v>
      </c>
      <c r="AW1035" s="11" t="s">
        <v>37</v>
      </c>
      <c r="AX1035" s="11" t="s">
        <v>73</v>
      </c>
      <c r="AY1035" s="243" t="s">
        <v>153</v>
      </c>
    </row>
    <row r="1036" spans="2:51" s="11" customFormat="1" ht="13.5">
      <c r="B1036" s="233"/>
      <c r="C1036" s="234"/>
      <c r="D1036" s="235" t="s">
        <v>162</v>
      </c>
      <c r="E1036" s="236" t="s">
        <v>22</v>
      </c>
      <c r="F1036" s="237" t="s">
        <v>2184</v>
      </c>
      <c r="G1036" s="234"/>
      <c r="H1036" s="236" t="s">
        <v>22</v>
      </c>
      <c r="I1036" s="238"/>
      <c r="J1036" s="234"/>
      <c r="K1036" s="234"/>
      <c r="L1036" s="239"/>
      <c r="M1036" s="240"/>
      <c r="N1036" s="241"/>
      <c r="O1036" s="241"/>
      <c r="P1036" s="241"/>
      <c r="Q1036" s="241"/>
      <c r="R1036" s="241"/>
      <c r="S1036" s="241"/>
      <c r="T1036" s="242"/>
      <c r="AT1036" s="243" t="s">
        <v>162</v>
      </c>
      <c r="AU1036" s="243" t="s">
        <v>82</v>
      </c>
      <c r="AV1036" s="11" t="s">
        <v>24</v>
      </c>
      <c r="AW1036" s="11" t="s">
        <v>37</v>
      </c>
      <c r="AX1036" s="11" t="s">
        <v>73</v>
      </c>
      <c r="AY1036" s="243" t="s">
        <v>153</v>
      </c>
    </row>
    <row r="1037" spans="2:51" s="12" customFormat="1" ht="13.5">
      <c r="B1037" s="244"/>
      <c r="C1037" s="245"/>
      <c r="D1037" s="235" t="s">
        <v>162</v>
      </c>
      <c r="E1037" s="246" t="s">
        <v>22</v>
      </c>
      <c r="F1037" s="247" t="s">
        <v>2185</v>
      </c>
      <c r="G1037" s="245"/>
      <c r="H1037" s="248">
        <v>179.4</v>
      </c>
      <c r="I1037" s="249"/>
      <c r="J1037" s="245"/>
      <c r="K1037" s="245"/>
      <c r="L1037" s="250"/>
      <c r="M1037" s="251"/>
      <c r="N1037" s="252"/>
      <c r="O1037" s="252"/>
      <c r="P1037" s="252"/>
      <c r="Q1037" s="252"/>
      <c r="R1037" s="252"/>
      <c r="S1037" s="252"/>
      <c r="T1037" s="253"/>
      <c r="AT1037" s="254" t="s">
        <v>162</v>
      </c>
      <c r="AU1037" s="254" t="s">
        <v>82</v>
      </c>
      <c r="AV1037" s="12" t="s">
        <v>82</v>
      </c>
      <c r="AW1037" s="12" t="s">
        <v>37</v>
      </c>
      <c r="AX1037" s="12" t="s">
        <v>73</v>
      </c>
      <c r="AY1037" s="254" t="s">
        <v>153</v>
      </c>
    </row>
    <row r="1038" spans="2:51" s="11" customFormat="1" ht="13.5">
      <c r="B1038" s="233"/>
      <c r="C1038" s="234"/>
      <c r="D1038" s="235" t="s">
        <v>162</v>
      </c>
      <c r="E1038" s="236" t="s">
        <v>22</v>
      </c>
      <c r="F1038" s="237" t="s">
        <v>2186</v>
      </c>
      <c r="G1038" s="234"/>
      <c r="H1038" s="236" t="s">
        <v>22</v>
      </c>
      <c r="I1038" s="238"/>
      <c r="J1038" s="234"/>
      <c r="K1038" s="234"/>
      <c r="L1038" s="239"/>
      <c r="M1038" s="240"/>
      <c r="N1038" s="241"/>
      <c r="O1038" s="241"/>
      <c r="P1038" s="241"/>
      <c r="Q1038" s="241"/>
      <c r="R1038" s="241"/>
      <c r="S1038" s="241"/>
      <c r="T1038" s="242"/>
      <c r="AT1038" s="243" t="s">
        <v>162</v>
      </c>
      <c r="AU1038" s="243" t="s">
        <v>82</v>
      </c>
      <c r="AV1038" s="11" t="s">
        <v>24</v>
      </c>
      <c r="AW1038" s="11" t="s">
        <v>37</v>
      </c>
      <c r="AX1038" s="11" t="s">
        <v>73</v>
      </c>
      <c r="AY1038" s="243" t="s">
        <v>153</v>
      </c>
    </row>
    <row r="1039" spans="2:51" s="12" customFormat="1" ht="13.5">
      <c r="B1039" s="244"/>
      <c r="C1039" s="245"/>
      <c r="D1039" s="235" t="s">
        <v>162</v>
      </c>
      <c r="E1039" s="246" t="s">
        <v>22</v>
      </c>
      <c r="F1039" s="247" t="s">
        <v>2187</v>
      </c>
      <c r="G1039" s="245"/>
      <c r="H1039" s="248">
        <v>145.2</v>
      </c>
      <c r="I1039" s="249"/>
      <c r="J1039" s="245"/>
      <c r="K1039" s="245"/>
      <c r="L1039" s="250"/>
      <c r="M1039" s="251"/>
      <c r="N1039" s="252"/>
      <c r="O1039" s="252"/>
      <c r="P1039" s="252"/>
      <c r="Q1039" s="252"/>
      <c r="R1039" s="252"/>
      <c r="S1039" s="252"/>
      <c r="T1039" s="253"/>
      <c r="AT1039" s="254" t="s">
        <v>162</v>
      </c>
      <c r="AU1039" s="254" t="s">
        <v>82</v>
      </c>
      <c r="AV1039" s="12" t="s">
        <v>82</v>
      </c>
      <c r="AW1039" s="12" t="s">
        <v>37</v>
      </c>
      <c r="AX1039" s="12" t="s">
        <v>73</v>
      </c>
      <c r="AY1039" s="254" t="s">
        <v>153</v>
      </c>
    </row>
    <row r="1040" spans="2:51" s="11" customFormat="1" ht="13.5">
      <c r="B1040" s="233"/>
      <c r="C1040" s="234"/>
      <c r="D1040" s="235" t="s">
        <v>162</v>
      </c>
      <c r="E1040" s="236" t="s">
        <v>22</v>
      </c>
      <c r="F1040" s="237" t="s">
        <v>1199</v>
      </c>
      <c r="G1040" s="234"/>
      <c r="H1040" s="236" t="s">
        <v>22</v>
      </c>
      <c r="I1040" s="238"/>
      <c r="J1040" s="234"/>
      <c r="K1040" s="234"/>
      <c r="L1040" s="239"/>
      <c r="M1040" s="240"/>
      <c r="N1040" s="241"/>
      <c r="O1040" s="241"/>
      <c r="P1040" s="241"/>
      <c r="Q1040" s="241"/>
      <c r="R1040" s="241"/>
      <c r="S1040" s="241"/>
      <c r="T1040" s="242"/>
      <c r="AT1040" s="243" t="s">
        <v>162</v>
      </c>
      <c r="AU1040" s="243" t="s">
        <v>82</v>
      </c>
      <c r="AV1040" s="11" t="s">
        <v>24</v>
      </c>
      <c r="AW1040" s="11" t="s">
        <v>37</v>
      </c>
      <c r="AX1040" s="11" t="s">
        <v>73</v>
      </c>
      <c r="AY1040" s="243" t="s">
        <v>153</v>
      </c>
    </row>
    <row r="1041" spans="2:51" s="11" customFormat="1" ht="13.5">
      <c r="B1041" s="233"/>
      <c r="C1041" s="234"/>
      <c r="D1041" s="235" t="s">
        <v>162</v>
      </c>
      <c r="E1041" s="236" t="s">
        <v>22</v>
      </c>
      <c r="F1041" s="237" t="s">
        <v>2188</v>
      </c>
      <c r="G1041" s="234"/>
      <c r="H1041" s="236" t="s">
        <v>22</v>
      </c>
      <c r="I1041" s="238"/>
      <c r="J1041" s="234"/>
      <c r="K1041" s="234"/>
      <c r="L1041" s="239"/>
      <c r="M1041" s="240"/>
      <c r="N1041" s="241"/>
      <c r="O1041" s="241"/>
      <c r="P1041" s="241"/>
      <c r="Q1041" s="241"/>
      <c r="R1041" s="241"/>
      <c r="S1041" s="241"/>
      <c r="T1041" s="242"/>
      <c r="AT1041" s="243" t="s">
        <v>162</v>
      </c>
      <c r="AU1041" s="243" t="s">
        <v>82</v>
      </c>
      <c r="AV1041" s="11" t="s">
        <v>24</v>
      </c>
      <c r="AW1041" s="11" t="s">
        <v>37</v>
      </c>
      <c r="AX1041" s="11" t="s">
        <v>73</v>
      </c>
      <c r="AY1041" s="243" t="s">
        <v>153</v>
      </c>
    </row>
    <row r="1042" spans="2:51" s="12" customFormat="1" ht="13.5">
      <c r="B1042" s="244"/>
      <c r="C1042" s="245"/>
      <c r="D1042" s="235" t="s">
        <v>162</v>
      </c>
      <c r="E1042" s="246" t="s">
        <v>22</v>
      </c>
      <c r="F1042" s="247" t="s">
        <v>2189</v>
      </c>
      <c r="G1042" s="245"/>
      <c r="H1042" s="248">
        <v>468</v>
      </c>
      <c r="I1042" s="249"/>
      <c r="J1042" s="245"/>
      <c r="K1042" s="245"/>
      <c r="L1042" s="250"/>
      <c r="M1042" s="251"/>
      <c r="N1042" s="252"/>
      <c r="O1042" s="252"/>
      <c r="P1042" s="252"/>
      <c r="Q1042" s="252"/>
      <c r="R1042" s="252"/>
      <c r="S1042" s="252"/>
      <c r="T1042" s="253"/>
      <c r="AT1042" s="254" t="s">
        <v>162</v>
      </c>
      <c r="AU1042" s="254" t="s">
        <v>82</v>
      </c>
      <c r="AV1042" s="12" t="s">
        <v>82</v>
      </c>
      <c r="AW1042" s="12" t="s">
        <v>37</v>
      </c>
      <c r="AX1042" s="12" t="s">
        <v>73</v>
      </c>
      <c r="AY1042" s="254" t="s">
        <v>153</v>
      </c>
    </row>
    <row r="1043" spans="2:51" s="11" customFormat="1" ht="13.5">
      <c r="B1043" s="233"/>
      <c r="C1043" s="234"/>
      <c r="D1043" s="235" t="s">
        <v>162</v>
      </c>
      <c r="E1043" s="236" t="s">
        <v>22</v>
      </c>
      <c r="F1043" s="237" t="s">
        <v>2190</v>
      </c>
      <c r="G1043" s="234"/>
      <c r="H1043" s="236" t="s">
        <v>22</v>
      </c>
      <c r="I1043" s="238"/>
      <c r="J1043" s="234"/>
      <c r="K1043" s="234"/>
      <c r="L1043" s="239"/>
      <c r="M1043" s="240"/>
      <c r="N1043" s="241"/>
      <c r="O1043" s="241"/>
      <c r="P1043" s="241"/>
      <c r="Q1043" s="241"/>
      <c r="R1043" s="241"/>
      <c r="S1043" s="241"/>
      <c r="T1043" s="242"/>
      <c r="AT1043" s="243" t="s">
        <v>162</v>
      </c>
      <c r="AU1043" s="243" t="s">
        <v>82</v>
      </c>
      <c r="AV1043" s="11" t="s">
        <v>24</v>
      </c>
      <c r="AW1043" s="11" t="s">
        <v>37</v>
      </c>
      <c r="AX1043" s="11" t="s">
        <v>73</v>
      </c>
      <c r="AY1043" s="243" t="s">
        <v>153</v>
      </c>
    </row>
    <row r="1044" spans="2:51" s="12" customFormat="1" ht="13.5">
      <c r="B1044" s="244"/>
      <c r="C1044" s="245"/>
      <c r="D1044" s="235" t="s">
        <v>162</v>
      </c>
      <c r="E1044" s="246" t="s">
        <v>22</v>
      </c>
      <c r="F1044" s="247" t="s">
        <v>2191</v>
      </c>
      <c r="G1044" s="245"/>
      <c r="H1044" s="248">
        <v>1339.85</v>
      </c>
      <c r="I1044" s="249"/>
      <c r="J1044" s="245"/>
      <c r="K1044" s="245"/>
      <c r="L1044" s="250"/>
      <c r="M1044" s="251"/>
      <c r="N1044" s="252"/>
      <c r="O1044" s="252"/>
      <c r="P1044" s="252"/>
      <c r="Q1044" s="252"/>
      <c r="R1044" s="252"/>
      <c r="S1044" s="252"/>
      <c r="T1044" s="253"/>
      <c r="AT1044" s="254" t="s">
        <v>162</v>
      </c>
      <c r="AU1044" s="254" t="s">
        <v>82</v>
      </c>
      <c r="AV1044" s="12" t="s">
        <v>82</v>
      </c>
      <c r="AW1044" s="12" t="s">
        <v>37</v>
      </c>
      <c r="AX1044" s="12" t="s">
        <v>73</v>
      </c>
      <c r="AY1044" s="254" t="s">
        <v>153</v>
      </c>
    </row>
    <row r="1045" spans="2:51" s="11" customFormat="1" ht="13.5">
      <c r="B1045" s="233"/>
      <c r="C1045" s="234"/>
      <c r="D1045" s="235" t="s">
        <v>162</v>
      </c>
      <c r="E1045" s="236" t="s">
        <v>22</v>
      </c>
      <c r="F1045" s="237" t="s">
        <v>2192</v>
      </c>
      <c r="G1045" s="234"/>
      <c r="H1045" s="236" t="s">
        <v>22</v>
      </c>
      <c r="I1045" s="238"/>
      <c r="J1045" s="234"/>
      <c r="K1045" s="234"/>
      <c r="L1045" s="239"/>
      <c r="M1045" s="240"/>
      <c r="N1045" s="241"/>
      <c r="O1045" s="241"/>
      <c r="P1045" s="241"/>
      <c r="Q1045" s="241"/>
      <c r="R1045" s="241"/>
      <c r="S1045" s="241"/>
      <c r="T1045" s="242"/>
      <c r="AT1045" s="243" t="s">
        <v>162</v>
      </c>
      <c r="AU1045" s="243" t="s">
        <v>82</v>
      </c>
      <c r="AV1045" s="11" t="s">
        <v>24</v>
      </c>
      <c r="AW1045" s="11" t="s">
        <v>37</v>
      </c>
      <c r="AX1045" s="11" t="s">
        <v>73</v>
      </c>
      <c r="AY1045" s="243" t="s">
        <v>153</v>
      </c>
    </row>
    <row r="1046" spans="2:51" s="12" customFormat="1" ht="13.5">
      <c r="B1046" s="244"/>
      <c r="C1046" s="245"/>
      <c r="D1046" s="235" t="s">
        <v>162</v>
      </c>
      <c r="E1046" s="246" t="s">
        <v>22</v>
      </c>
      <c r="F1046" s="247" t="s">
        <v>2193</v>
      </c>
      <c r="G1046" s="245"/>
      <c r="H1046" s="248">
        <v>1574.34</v>
      </c>
      <c r="I1046" s="249"/>
      <c r="J1046" s="245"/>
      <c r="K1046" s="245"/>
      <c r="L1046" s="250"/>
      <c r="M1046" s="251"/>
      <c r="N1046" s="252"/>
      <c r="O1046" s="252"/>
      <c r="P1046" s="252"/>
      <c r="Q1046" s="252"/>
      <c r="R1046" s="252"/>
      <c r="S1046" s="252"/>
      <c r="T1046" s="253"/>
      <c r="AT1046" s="254" t="s">
        <v>162</v>
      </c>
      <c r="AU1046" s="254" t="s">
        <v>82</v>
      </c>
      <c r="AV1046" s="12" t="s">
        <v>82</v>
      </c>
      <c r="AW1046" s="12" t="s">
        <v>37</v>
      </c>
      <c r="AX1046" s="12" t="s">
        <v>73</v>
      </c>
      <c r="AY1046" s="254" t="s">
        <v>153</v>
      </c>
    </row>
    <row r="1047" spans="2:51" s="11" customFormat="1" ht="13.5">
      <c r="B1047" s="233"/>
      <c r="C1047" s="234"/>
      <c r="D1047" s="235" t="s">
        <v>162</v>
      </c>
      <c r="E1047" s="236" t="s">
        <v>22</v>
      </c>
      <c r="F1047" s="237" t="s">
        <v>1201</v>
      </c>
      <c r="G1047" s="234"/>
      <c r="H1047" s="236" t="s">
        <v>22</v>
      </c>
      <c r="I1047" s="238"/>
      <c r="J1047" s="234"/>
      <c r="K1047" s="234"/>
      <c r="L1047" s="239"/>
      <c r="M1047" s="240"/>
      <c r="N1047" s="241"/>
      <c r="O1047" s="241"/>
      <c r="P1047" s="241"/>
      <c r="Q1047" s="241"/>
      <c r="R1047" s="241"/>
      <c r="S1047" s="241"/>
      <c r="T1047" s="242"/>
      <c r="AT1047" s="243" t="s">
        <v>162</v>
      </c>
      <c r="AU1047" s="243" t="s">
        <v>82</v>
      </c>
      <c r="AV1047" s="11" t="s">
        <v>24</v>
      </c>
      <c r="AW1047" s="11" t="s">
        <v>37</v>
      </c>
      <c r="AX1047" s="11" t="s">
        <v>73</v>
      </c>
      <c r="AY1047" s="243" t="s">
        <v>153</v>
      </c>
    </row>
    <row r="1048" spans="2:51" s="12" customFormat="1" ht="13.5">
      <c r="B1048" s="244"/>
      <c r="C1048" s="245"/>
      <c r="D1048" s="235" t="s">
        <v>162</v>
      </c>
      <c r="E1048" s="246" t="s">
        <v>22</v>
      </c>
      <c r="F1048" s="247" t="s">
        <v>2194</v>
      </c>
      <c r="G1048" s="245"/>
      <c r="H1048" s="248">
        <v>819.7</v>
      </c>
      <c r="I1048" s="249"/>
      <c r="J1048" s="245"/>
      <c r="K1048" s="245"/>
      <c r="L1048" s="250"/>
      <c r="M1048" s="251"/>
      <c r="N1048" s="252"/>
      <c r="O1048" s="252"/>
      <c r="P1048" s="252"/>
      <c r="Q1048" s="252"/>
      <c r="R1048" s="252"/>
      <c r="S1048" s="252"/>
      <c r="T1048" s="253"/>
      <c r="AT1048" s="254" t="s">
        <v>162</v>
      </c>
      <c r="AU1048" s="254" t="s">
        <v>82</v>
      </c>
      <c r="AV1048" s="12" t="s">
        <v>82</v>
      </c>
      <c r="AW1048" s="12" t="s">
        <v>37</v>
      </c>
      <c r="AX1048" s="12" t="s">
        <v>73</v>
      </c>
      <c r="AY1048" s="254" t="s">
        <v>153</v>
      </c>
    </row>
    <row r="1049" spans="2:51" s="11" customFormat="1" ht="13.5">
      <c r="B1049" s="233"/>
      <c r="C1049" s="234"/>
      <c r="D1049" s="235" t="s">
        <v>162</v>
      </c>
      <c r="E1049" s="236" t="s">
        <v>22</v>
      </c>
      <c r="F1049" s="237" t="s">
        <v>2195</v>
      </c>
      <c r="G1049" s="234"/>
      <c r="H1049" s="236" t="s">
        <v>22</v>
      </c>
      <c r="I1049" s="238"/>
      <c r="J1049" s="234"/>
      <c r="K1049" s="234"/>
      <c r="L1049" s="239"/>
      <c r="M1049" s="240"/>
      <c r="N1049" s="241"/>
      <c r="O1049" s="241"/>
      <c r="P1049" s="241"/>
      <c r="Q1049" s="241"/>
      <c r="R1049" s="241"/>
      <c r="S1049" s="241"/>
      <c r="T1049" s="242"/>
      <c r="AT1049" s="243" t="s">
        <v>162</v>
      </c>
      <c r="AU1049" s="243" t="s">
        <v>82</v>
      </c>
      <c r="AV1049" s="11" t="s">
        <v>24</v>
      </c>
      <c r="AW1049" s="11" t="s">
        <v>6</v>
      </c>
      <c r="AX1049" s="11" t="s">
        <v>73</v>
      </c>
      <c r="AY1049" s="243" t="s">
        <v>153</v>
      </c>
    </row>
    <row r="1050" spans="2:51" s="12" customFormat="1" ht="13.5">
      <c r="B1050" s="244"/>
      <c r="C1050" s="245"/>
      <c r="D1050" s="235" t="s">
        <v>162</v>
      </c>
      <c r="E1050" s="246" t="s">
        <v>22</v>
      </c>
      <c r="F1050" s="247" t="s">
        <v>2196</v>
      </c>
      <c r="G1050" s="245"/>
      <c r="H1050" s="248">
        <v>259</v>
      </c>
      <c r="I1050" s="249"/>
      <c r="J1050" s="245"/>
      <c r="K1050" s="245"/>
      <c r="L1050" s="250"/>
      <c r="M1050" s="251"/>
      <c r="N1050" s="252"/>
      <c r="O1050" s="252"/>
      <c r="P1050" s="252"/>
      <c r="Q1050" s="252"/>
      <c r="R1050" s="252"/>
      <c r="S1050" s="252"/>
      <c r="T1050" s="253"/>
      <c r="AT1050" s="254" t="s">
        <v>162</v>
      </c>
      <c r="AU1050" s="254" t="s">
        <v>82</v>
      </c>
      <c r="AV1050" s="12" t="s">
        <v>82</v>
      </c>
      <c r="AW1050" s="12" t="s">
        <v>37</v>
      </c>
      <c r="AX1050" s="12" t="s">
        <v>73</v>
      </c>
      <c r="AY1050" s="254" t="s">
        <v>153</v>
      </c>
    </row>
    <row r="1051" spans="2:51" s="12" customFormat="1" ht="13.5">
      <c r="B1051" s="244"/>
      <c r="C1051" s="245"/>
      <c r="D1051" s="235" t="s">
        <v>162</v>
      </c>
      <c r="E1051" s="246" t="s">
        <v>22</v>
      </c>
      <c r="F1051" s="247" t="s">
        <v>2197</v>
      </c>
      <c r="G1051" s="245"/>
      <c r="H1051" s="248">
        <v>-0.29</v>
      </c>
      <c r="I1051" s="249"/>
      <c r="J1051" s="245"/>
      <c r="K1051" s="245"/>
      <c r="L1051" s="250"/>
      <c r="M1051" s="251"/>
      <c r="N1051" s="252"/>
      <c r="O1051" s="252"/>
      <c r="P1051" s="252"/>
      <c r="Q1051" s="252"/>
      <c r="R1051" s="252"/>
      <c r="S1051" s="252"/>
      <c r="T1051" s="253"/>
      <c r="AT1051" s="254" t="s">
        <v>162</v>
      </c>
      <c r="AU1051" s="254" t="s">
        <v>82</v>
      </c>
      <c r="AV1051" s="12" t="s">
        <v>82</v>
      </c>
      <c r="AW1051" s="12" t="s">
        <v>37</v>
      </c>
      <c r="AX1051" s="12" t="s">
        <v>73</v>
      </c>
      <c r="AY1051" s="254" t="s">
        <v>153</v>
      </c>
    </row>
    <row r="1052" spans="2:51" s="13" customFormat="1" ht="13.5">
      <c r="B1052" s="255"/>
      <c r="C1052" s="256"/>
      <c r="D1052" s="235" t="s">
        <v>162</v>
      </c>
      <c r="E1052" s="257" t="s">
        <v>22</v>
      </c>
      <c r="F1052" s="258" t="s">
        <v>172</v>
      </c>
      <c r="G1052" s="256"/>
      <c r="H1052" s="259">
        <v>7310</v>
      </c>
      <c r="I1052" s="260"/>
      <c r="J1052" s="256"/>
      <c r="K1052" s="256"/>
      <c r="L1052" s="261"/>
      <c r="M1052" s="262"/>
      <c r="N1052" s="263"/>
      <c r="O1052" s="263"/>
      <c r="P1052" s="263"/>
      <c r="Q1052" s="263"/>
      <c r="R1052" s="263"/>
      <c r="S1052" s="263"/>
      <c r="T1052" s="264"/>
      <c r="AT1052" s="265" t="s">
        <v>162</v>
      </c>
      <c r="AU1052" s="265" t="s">
        <v>82</v>
      </c>
      <c r="AV1052" s="13" t="s">
        <v>160</v>
      </c>
      <c r="AW1052" s="13" t="s">
        <v>37</v>
      </c>
      <c r="AX1052" s="13" t="s">
        <v>24</v>
      </c>
      <c r="AY1052" s="265" t="s">
        <v>153</v>
      </c>
    </row>
    <row r="1053" spans="2:65" s="1" customFormat="1" ht="25.5" customHeight="1">
      <c r="B1053" s="46"/>
      <c r="C1053" s="221" t="s">
        <v>750</v>
      </c>
      <c r="D1053" s="221" t="s">
        <v>155</v>
      </c>
      <c r="E1053" s="222" t="s">
        <v>677</v>
      </c>
      <c r="F1053" s="223" t="s">
        <v>678</v>
      </c>
      <c r="G1053" s="224" t="s">
        <v>158</v>
      </c>
      <c r="H1053" s="225">
        <v>657900</v>
      </c>
      <c r="I1053" s="226"/>
      <c r="J1053" s="227">
        <f>ROUND(I1053*H1053,2)</f>
        <v>0</v>
      </c>
      <c r="K1053" s="223" t="s">
        <v>159</v>
      </c>
      <c r="L1053" s="72"/>
      <c r="M1053" s="228" t="s">
        <v>22</v>
      </c>
      <c r="N1053" s="229" t="s">
        <v>44</v>
      </c>
      <c r="O1053" s="47"/>
      <c r="P1053" s="230">
        <f>O1053*H1053</f>
        <v>0</v>
      </c>
      <c r="Q1053" s="230">
        <v>0</v>
      </c>
      <c r="R1053" s="230">
        <f>Q1053*H1053</f>
        <v>0</v>
      </c>
      <c r="S1053" s="230">
        <v>0</v>
      </c>
      <c r="T1053" s="231">
        <f>S1053*H1053</f>
        <v>0</v>
      </c>
      <c r="AR1053" s="24" t="s">
        <v>160</v>
      </c>
      <c r="AT1053" s="24" t="s">
        <v>155</v>
      </c>
      <c r="AU1053" s="24" t="s">
        <v>82</v>
      </c>
      <c r="AY1053" s="24" t="s">
        <v>153</v>
      </c>
      <c r="BE1053" s="232">
        <f>IF(N1053="základní",J1053,0)</f>
        <v>0</v>
      </c>
      <c r="BF1053" s="232">
        <f>IF(N1053="snížená",J1053,0)</f>
        <v>0</v>
      </c>
      <c r="BG1053" s="232">
        <f>IF(N1053="zákl. přenesená",J1053,0)</f>
        <v>0</v>
      </c>
      <c r="BH1053" s="232">
        <f>IF(N1053="sníž. přenesená",J1053,0)</f>
        <v>0</v>
      </c>
      <c r="BI1053" s="232">
        <f>IF(N1053="nulová",J1053,0)</f>
        <v>0</v>
      </c>
      <c r="BJ1053" s="24" t="s">
        <v>24</v>
      </c>
      <c r="BK1053" s="232">
        <f>ROUND(I1053*H1053,2)</f>
        <v>0</v>
      </c>
      <c r="BL1053" s="24" t="s">
        <v>160</v>
      </c>
      <c r="BM1053" s="24" t="s">
        <v>2198</v>
      </c>
    </row>
    <row r="1054" spans="2:51" s="12" customFormat="1" ht="13.5">
      <c r="B1054" s="244"/>
      <c r="C1054" s="245"/>
      <c r="D1054" s="235" t="s">
        <v>162</v>
      </c>
      <c r="E1054" s="246" t="s">
        <v>22</v>
      </c>
      <c r="F1054" s="247" t="s">
        <v>2199</v>
      </c>
      <c r="G1054" s="245"/>
      <c r="H1054" s="248">
        <v>657900</v>
      </c>
      <c r="I1054" s="249"/>
      <c r="J1054" s="245"/>
      <c r="K1054" s="245"/>
      <c r="L1054" s="250"/>
      <c r="M1054" s="251"/>
      <c r="N1054" s="252"/>
      <c r="O1054" s="252"/>
      <c r="P1054" s="252"/>
      <c r="Q1054" s="252"/>
      <c r="R1054" s="252"/>
      <c r="S1054" s="252"/>
      <c r="T1054" s="253"/>
      <c r="AT1054" s="254" t="s">
        <v>162</v>
      </c>
      <c r="AU1054" s="254" t="s">
        <v>82</v>
      </c>
      <c r="AV1054" s="12" t="s">
        <v>82</v>
      </c>
      <c r="AW1054" s="12" t="s">
        <v>37</v>
      </c>
      <c r="AX1054" s="12" t="s">
        <v>24</v>
      </c>
      <c r="AY1054" s="254" t="s">
        <v>153</v>
      </c>
    </row>
    <row r="1055" spans="2:65" s="1" customFormat="1" ht="25.5" customHeight="1">
      <c r="B1055" s="46"/>
      <c r="C1055" s="221" t="s">
        <v>756</v>
      </c>
      <c r="D1055" s="221" t="s">
        <v>155</v>
      </c>
      <c r="E1055" s="222" t="s">
        <v>682</v>
      </c>
      <c r="F1055" s="223" t="s">
        <v>683</v>
      </c>
      <c r="G1055" s="224" t="s">
        <v>158</v>
      </c>
      <c r="H1055" s="225">
        <v>7310</v>
      </c>
      <c r="I1055" s="226"/>
      <c r="J1055" s="227">
        <f>ROUND(I1055*H1055,2)</f>
        <v>0</v>
      </c>
      <c r="K1055" s="223" t="s">
        <v>159</v>
      </c>
      <c r="L1055" s="72"/>
      <c r="M1055" s="228" t="s">
        <v>22</v>
      </c>
      <c r="N1055" s="229" t="s">
        <v>44</v>
      </c>
      <c r="O1055" s="47"/>
      <c r="P1055" s="230">
        <f>O1055*H1055</f>
        <v>0</v>
      </c>
      <c r="Q1055" s="230">
        <v>0</v>
      </c>
      <c r="R1055" s="230">
        <f>Q1055*H1055</f>
        <v>0</v>
      </c>
      <c r="S1055" s="230">
        <v>0</v>
      </c>
      <c r="T1055" s="231">
        <f>S1055*H1055</f>
        <v>0</v>
      </c>
      <c r="AR1055" s="24" t="s">
        <v>160</v>
      </c>
      <c r="AT1055" s="24" t="s">
        <v>155</v>
      </c>
      <c r="AU1055" s="24" t="s">
        <v>82</v>
      </c>
      <c r="AY1055" s="24" t="s">
        <v>153</v>
      </c>
      <c r="BE1055" s="232">
        <f>IF(N1055="základní",J1055,0)</f>
        <v>0</v>
      </c>
      <c r="BF1055" s="232">
        <f>IF(N1055="snížená",J1055,0)</f>
        <v>0</v>
      </c>
      <c r="BG1055" s="232">
        <f>IF(N1055="zákl. přenesená",J1055,0)</f>
        <v>0</v>
      </c>
      <c r="BH1055" s="232">
        <f>IF(N1055="sníž. přenesená",J1055,0)</f>
        <v>0</v>
      </c>
      <c r="BI1055" s="232">
        <f>IF(N1055="nulová",J1055,0)</f>
        <v>0</v>
      </c>
      <c r="BJ1055" s="24" t="s">
        <v>24</v>
      </c>
      <c r="BK1055" s="232">
        <f>ROUND(I1055*H1055,2)</f>
        <v>0</v>
      </c>
      <c r="BL1055" s="24" t="s">
        <v>160</v>
      </c>
      <c r="BM1055" s="24" t="s">
        <v>2200</v>
      </c>
    </row>
    <row r="1056" spans="2:65" s="1" customFormat="1" ht="25.5" customHeight="1">
      <c r="B1056" s="46"/>
      <c r="C1056" s="221" t="s">
        <v>760</v>
      </c>
      <c r="D1056" s="221" t="s">
        <v>155</v>
      </c>
      <c r="E1056" s="222" t="s">
        <v>2201</v>
      </c>
      <c r="F1056" s="223" t="s">
        <v>2202</v>
      </c>
      <c r="G1056" s="224" t="s">
        <v>194</v>
      </c>
      <c r="H1056" s="225">
        <v>1047.6</v>
      </c>
      <c r="I1056" s="226"/>
      <c r="J1056" s="227">
        <f>ROUND(I1056*H1056,2)</f>
        <v>0</v>
      </c>
      <c r="K1056" s="223" t="s">
        <v>159</v>
      </c>
      <c r="L1056" s="72"/>
      <c r="M1056" s="228" t="s">
        <v>22</v>
      </c>
      <c r="N1056" s="229" t="s">
        <v>44</v>
      </c>
      <c r="O1056" s="47"/>
      <c r="P1056" s="230">
        <f>O1056*H1056</f>
        <v>0</v>
      </c>
      <c r="Q1056" s="230">
        <v>0</v>
      </c>
      <c r="R1056" s="230">
        <f>Q1056*H1056</f>
        <v>0</v>
      </c>
      <c r="S1056" s="230">
        <v>0</v>
      </c>
      <c r="T1056" s="231">
        <f>S1056*H1056</f>
        <v>0</v>
      </c>
      <c r="AR1056" s="24" t="s">
        <v>160</v>
      </c>
      <c r="AT1056" s="24" t="s">
        <v>155</v>
      </c>
      <c r="AU1056" s="24" t="s">
        <v>82</v>
      </c>
      <c r="AY1056" s="24" t="s">
        <v>153</v>
      </c>
      <c r="BE1056" s="232">
        <f>IF(N1056="základní",J1056,0)</f>
        <v>0</v>
      </c>
      <c r="BF1056" s="232">
        <f>IF(N1056="snížená",J1056,0)</f>
        <v>0</v>
      </c>
      <c r="BG1056" s="232">
        <f>IF(N1056="zákl. přenesená",J1056,0)</f>
        <v>0</v>
      </c>
      <c r="BH1056" s="232">
        <f>IF(N1056="sníž. přenesená",J1056,0)</f>
        <v>0</v>
      </c>
      <c r="BI1056" s="232">
        <f>IF(N1056="nulová",J1056,0)</f>
        <v>0</v>
      </c>
      <c r="BJ1056" s="24" t="s">
        <v>24</v>
      </c>
      <c r="BK1056" s="232">
        <f>ROUND(I1056*H1056,2)</f>
        <v>0</v>
      </c>
      <c r="BL1056" s="24" t="s">
        <v>160</v>
      </c>
      <c r="BM1056" s="24" t="s">
        <v>2203</v>
      </c>
    </row>
    <row r="1057" spans="2:51" s="11" customFormat="1" ht="13.5">
      <c r="B1057" s="233"/>
      <c r="C1057" s="234"/>
      <c r="D1057" s="235" t="s">
        <v>162</v>
      </c>
      <c r="E1057" s="236" t="s">
        <v>22</v>
      </c>
      <c r="F1057" s="237" t="s">
        <v>2204</v>
      </c>
      <c r="G1057" s="234"/>
      <c r="H1057" s="236" t="s">
        <v>22</v>
      </c>
      <c r="I1057" s="238"/>
      <c r="J1057" s="234"/>
      <c r="K1057" s="234"/>
      <c r="L1057" s="239"/>
      <c r="M1057" s="240"/>
      <c r="N1057" s="241"/>
      <c r="O1057" s="241"/>
      <c r="P1057" s="241"/>
      <c r="Q1057" s="241"/>
      <c r="R1057" s="241"/>
      <c r="S1057" s="241"/>
      <c r="T1057" s="242"/>
      <c r="AT1057" s="243" t="s">
        <v>162</v>
      </c>
      <c r="AU1057" s="243" t="s">
        <v>82</v>
      </c>
      <c r="AV1057" s="11" t="s">
        <v>24</v>
      </c>
      <c r="AW1057" s="11" t="s">
        <v>37</v>
      </c>
      <c r="AX1057" s="11" t="s">
        <v>73</v>
      </c>
      <c r="AY1057" s="243" t="s">
        <v>153</v>
      </c>
    </row>
    <row r="1058" spans="2:51" s="11" customFormat="1" ht="13.5">
      <c r="B1058" s="233"/>
      <c r="C1058" s="234"/>
      <c r="D1058" s="235" t="s">
        <v>162</v>
      </c>
      <c r="E1058" s="236" t="s">
        <v>22</v>
      </c>
      <c r="F1058" s="237" t="s">
        <v>2205</v>
      </c>
      <c r="G1058" s="234"/>
      <c r="H1058" s="236" t="s">
        <v>22</v>
      </c>
      <c r="I1058" s="238"/>
      <c r="J1058" s="234"/>
      <c r="K1058" s="234"/>
      <c r="L1058" s="239"/>
      <c r="M1058" s="240"/>
      <c r="N1058" s="241"/>
      <c r="O1058" s="241"/>
      <c r="P1058" s="241"/>
      <c r="Q1058" s="241"/>
      <c r="R1058" s="241"/>
      <c r="S1058" s="241"/>
      <c r="T1058" s="242"/>
      <c r="AT1058" s="243" t="s">
        <v>162</v>
      </c>
      <c r="AU1058" s="243" t="s">
        <v>82</v>
      </c>
      <c r="AV1058" s="11" t="s">
        <v>24</v>
      </c>
      <c r="AW1058" s="11" t="s">
        <v>37</v>
      </c>
      <c r="AX1058" s="11" t="s">
        <v>73</v>
      </c>
      <c r="AY1058" s="243" t="s">
        <v>153</v>
      </c>
    </row>
    <row r="1059" spans="2:51" s="12" customFormat="1" ht="13.5">
      <c r="B1059" s="244"/>
      <c r="C1059" s="245"/>
      <c r="D1059" s="235" t="s">
        <v>162</v>
      </c>
      <c r="E1059" s="246" t="s">
        <v>22</v>
      </c>
      <c r="F1059" s="247" t="s">
        <v>2206</v>
      </c>
      <c r="G1059" s="245"/>
      <c r="H1059" s="248">
        <v>1047.6</v>
      </c>
      <c r="I1059" s="249"/>
      <c r="J1059" s="245"/>
      <c r="K1059" s="245"/>
      <c r="L1059" s="250"/>
      <c r="M1059" s="251"/>
      <c r="N1059" s="252"/>
      <c r="O1059" s="252"/>
      <c r="P1059" s="252"/>
      <c r="Q1059" s="252"/>
      <c r="R1059" s="252"/>
      <c r="S1059" s="252"/>
      <c r="T1059" s="253"/>
      <c r="AT1059" s="254" t="s">
        <v>162</v>
      </c>
      <c r="AU1059" s="254" t="s">
        <v>82</v>
      </c>
      <c r="AV1059" s="12" t="s">
        <v>82</v>
      </c>
      <c r="AW1059" s="12" t="s">
        <v>37</v>
      </c>
      <c r="AX1059" s="12" t="s">
        <v>24</v>
      </c>
      <c r="AY1059" s="254" t="s">
        <v>153</v>
      </c>
    </row>
    <row r="1060" spans="2:65" s="1" customFormat="1" ht="25.5" customHeight="1">
      <c r="B1060" s="46"/>
      <c r="C1060" s="221" t="s">
        <v>765</v>
      </c>
      <c r="D1060" s="221" t="s">
        <v>155</v>
      </c>
      <c r="E1060" s="222" t="s">
        <v>2207</v>
      </c>
      <c r="F1060" s="223" t="s">
        <v>2208</v>
      </c>
      <c r="G1060" s="224" t="s">
        <v>194</v>
      </c>
      <c r="H1060" s="225">
        <v>62856</v>
      </c>
      <c r="I1060" s="226"/>
      <c r="J1060" s="227">
        <f>ROUND(I1060*H1060,2)</f>
        <v>0</v>
      </c>
      <c r="K1060" s="223" t="s">
        <v>159</v>
      </c>
      <c r="L1060" s="72"/>
      <c r="M1060" s="228" t="s">
        <v>22</v>
      </c>
      <c r="N1060" s="229" t="s">
        <v>44</v>
      </c>
      <c r="O1060" s="47"/>
      <c r="P1060" s="230">
        <f>O1060*H1060</f>
        <v>0</v>
      </c>
      <c r="Q1060" s="230">
        <v>0</v>
      </c>
      <c r="R1060" s="230">
        <f>Q1060*H1060</f>
        <v>0</v>
      </c>
      <c r="S1060" s="230">
        <v>0</v>
      </c>
      <c r="T1060" s="231">
        <f>S1060*H1060</f>
        <v>0</v>
      </c>
      <c r="AR1060" s="24" t="s">
        <v>160</v>
      </c>
      <c r="AT1060" s="24" t="s">
        <v>155</v>
      </c>
      <c r="AU1060" s="24" t="s">
        <v>82</v>
      </c>
      <c r="AY1060" s="24" t="s">
        <v>153</v>
      </c>
      <c r="BE1060" s="232">
        <f>IF(N1060="základní",J1060,0)</f>
        <v>0</v>
      </c>
      <c r="BF1060" s="232">
        <f>IF(N1060="snížená",J1060,0)</f>
        <v>0</v>
      </c>
      <c r="BG1060" s="232">
        <f>IF(N1060="zákl. přenesená",J1060,0)</f>
        <v>0</v>
      </c>
      <c r="BH1060" s="232">
        <f>IF(N1060="sníž. přenesená",J1060,0)</f>
        <v>0</v>
      </c>
      <c r="BI1060" s="232">
        <f>IF(N1060="nulová",J1060,0)</f>
        <v>0</v>
      </c>
      <c r="BJ1060" s="24" t="s">
        <v>24</v>
      </c>
      <c r="BK1060" s="232">
        <f>ROUND(I1060*H1060,2)</f>
        <v>0</v>
      </c>
      <c r="BL1060" s="24" t="s">
        <v>160</v>
      </c>
      <c r="BM1060" s="24" t="s">
        <v>2209</v>
      </c>
    </row>
    <row r="1061" spans="2:51" s="12" customFormat="1" ht="13.5">
      <c r="B1061" s="244"/>
      <c r="C1061" s="245"/>
      <c r="D1061" s="235" t="s">
        <v>162</v>
      </c>
      <c r="E1061" s="246" t="s">
        <v>22</v>
      </c>
      <c r="F1061" s="247" t="s">
        <v>22</v>
      </c>
      <c r="G1061" s="245"/>
      <c r="H1061" s="248">
        <v>0</v>
      </c>
      <c r="I1061" s="249"/>
      <c r="J1061" s="245"/>
      <c r="K1061" s="245"/>
      <c r="L1061" s="250"/>
      <c r="M1061" s="251"/>
      <c r="N1061" s="252"/>
      <c r="O1061" s="252"/>
      <c r="P1061" s="252"/>
      <c r="Q1061" s="252"/>
      <c r="R1061" s="252"/>
      <c r="S1061" s="252"/>
      <c r="T1061" s="253"/>
      <c r="AT1061" s="254" t="s">
        <v>162</v>
      </c>
      <c r="AU1061" s="254" t="s">
        <v>82</v>
      </c>
      <c r="AV1061" s="12" t="s">
        <v>82</v>
      </c>
      <c r="AW1061" s="12" t="s">
        <v>37</v>
      </c>
      <c r="AX1061" s="12" t="s">
        <v>73</v>
      </c>
      <c r="AY1061" s="254" t="s">
        <v>153</v>
      </c>
    </row>
    <row r="1062" spans="2:51" s="12" customFormat="1" ht="13.5">
      <c r="B1062" s="244"/>
      <c r="C1062" s="245"/>
      <c r="D1062" s="235" t="s">
        <v>162</v>
      </c>
      <c r="E1062" s="246" t="s">
        <v>22</v>
      </c>
      <c r="F1062" s="247" t="s">
        <v>2210</v>
      </c>
      <c r="G1062" s="245"/>
      <c r="H1062" s="248">
        <v>62856</v>
      </c>
      <c r="I1062" s="249"/>
      <c r="J1062" s="245"/>
      <c r="K1062" s="245"/>
      <c r="L1062" s="250"/>
      <c r="M1062" s="251"/>
      <c r="N1062" s="252"/>
      <c r="O1062" s="252"/>
      <c r="P1062" s="252"/>
      <c r="Q1062" s="252"/>
      <c r="R1062" s="252"/>
      <c r="S1062" s="252"/>
      <c r="T1062" s="253"/>
      <c r="AT1062" s="254" t="s">
        <v>162</v>
      </c>
      <c r="AU1062" s="254" t="s">
        <v>82</v>
      </c>
      <c r="AV1062" s="12" t="s">
        <v>82</v>
      </c>
      <c r="AW1062" s="12" t="s">
        <v>37</v>
      </c>
      <c r="AX1062" s="12" t="s">
        <v>73</v>
      </c>
      <c r="AY1062" s="254" t="s">
        <v>153</v>
      </c>
    </row>
    <row r="1063" spans="2:51" s="13" customFormat="1" ht="13.5">
      <c r="B1063" s="255"/>
      <c r="C1063" s="256"/>
      <c r="D1063" s="235" t="s">
        <v>162</v>
      </c>
      <c r="E1063" s="257" t="s">
        <v>22</v>
      </c>
      <c r="F1063" s="258" t="s">
        <v>172</v>
      </c>
      <c r="G1063" s="256"/>
      <c r="H1063" s="259">
        <v>62856</v>
      </c>
      <c r="I1063" s="260"/>
      <c r="J1063" s="256"/>
      <c r="K1063" s="256"/>
      <c r="L1063" s="261"/>
      <c r="M1063" s="262"/>
      <c r="N1063" s="263"/>
      <c r="O1063" s="263"/>
      <c r="P1063" s="263"/>
      <c r="Q1063" s="263"/>
      <c r="R1063" s="263"/>
      <c r="S1063" s="263"/>
      <c r="T1063" s="264"/>
      <c r="AT1063" s="265" t="s">
        <v>162</v>
      </c>
      <c r="AU1063" s="265" t="s">
        <v>82</v>
      </c>
      <c r="AV1063" s="13" t="s">
        <v>160</v>
      </c>
      <c r="AW1063" s="13" t="s">
        <v>37</v>
      </c>
      <c r="AX1063" s="13" t="s">
        <v>24</v>
      </c>
      <c r="AY1063" s="265" t="s">
        <v>153</v>
      </c>
    </row>
    <row r="1064" spans="2:65" s="1" customFormat="1" ht="25.5" customHeight="1">
      <c r="B1064" s="46"/>
      <c r="C1064" s="221" t="s">
        <v>770</v>
      </c>
      <c r="D1064" s="221" t="s">
        <v>155</v>
      </c>
      <c r="E1064" s="222" t="s">
        <v>2211</v>
      </c>
      <c r="F1064" s="223" t="s">
        <v>2212</v>
      </c>
      <c r="G1064" s="224" t="s">
        <v>194</v>
      </c>
      <c r="H1064" s="225">
        <v>1047.6</v>
      </c>
      <c r="I1064" s="226"/>
      <c r="J1064" s="227">
        <f>ROUND(I1064*H1064,2)</f>
        <v>0</v>
      </c>
      <c r="K1064" s="223" t="s">
        <v>159</v>
      </c>
      <c r="L1064" s="72"/>
      <c r="M1064" s="228" t="s">
        <v>22</v>
      </c>
      <c r="N1064" s="229" t="s">
        <v>44</v>
      </c>
      <c r="O1064" s="47"/>
      <c r="P1064" s="230">
        <f>O1064*H1064</f>
        <v>0</v>
      </c>
      <c r="Q1064" s="230">
        <v>0</v>
      </c>
      <c r="R1064" s="230">
        <f>Q1064*H1064</f>
        <v>0</v>
      </c>
      <c r="S1064" s="230">
        <v>0</v>
      </c>
      <c r="T1064" s="231">
        <f>S1064*H1064</f>
        <v>0</v>
      </c>
      <c r="AR1064" s="24" t="s">
        <v>160</v>
      </c>
      <c r="AT1064" s="24" t="s">
        <v>155</v>
      </c>
      <c r="AU1064" s="24" t="s">
        <v>82</v>
      </c>
      <c r="AY1064" s="24" t="s">
        <v>153</v>
      </c>
      <c r="BE1064" s="232">
        <f>IF(N1064="základní",J1064,0)</f>
        <v>0</v>
      </c>
      <c r="BF1064" s="232">
        <f>IF(N1064="snížená",J1064,0)</f>
        <v>0</v>
      </c>
      <c r="BG1064" s="232">
        <f>IF(N1064="zákl. přenesená",J1064,0)</f>
        <v>0</v>
      </c>
      <c r="BH1064" s="232">
        <f>IF(N1064="sníž. přenesená",J1064,0)</f>
        <v>0</v>
      </c>
      <c r="BI1064" s="232">
        <f>IF(N1064="nulová",J1064,0)</f>
        <v>0</v>
      </c>
      <c r="BJ1064" s="24" t="s">
        <v>24</v>
      </c>
      <c r="BK1064" s="232">
        <f>ROUND(I1064*H1064,2)</f>
        <v>0</v>
      </c>
      <c r="BL1064" s="24" t="s">
        <v>160</v>
      </c>
      <c r="BM1064" s="24" t="s">
        <v>2213</v>
      </c>
    </row>
    <row r="1065" spans="2:65" s="1" customFormat="1" ht="16.5" customHeight="1">
      <c r="B1065" s="46"/>
      <c r="C1065" s="221" t="s">
        <v>775</v>
      </c>
      <c r="D1065" s="221" t="s">
        <v>155</v>
      </c>
      <c r="E1065" s="222" t="s">
        <v>2214</v>
      </c>
      <c r="F1065" s="223" t="s">
        <v>2215</v>
      </c>
      <c r="G1065" s="224" t="s">
        <v>158</v>
      </c>
      <c r="H1065" s="225">
        <v>582</v>
      </c>
      <c r="I1065" s="226"/>
      <c r="J1065" s="227">
        <f>ROUND(I1065*H1065,2)</f>
        <v>0</v>
      </c>
      <c r="K1065" s="223" t="s">
        <v>159</v>
      </c>
      <c r="L1065" s="72"/>
      <c r="M1065" s="228" t="s">
        <v>22</v>
      </c>
      <c r="N1065" s="229" t="s">
        <v>44</v>
      </c>
      <c r="O1065" s="47"/>
      <c r="P1065" s="230">
        <f>O1065*H1065</f>
        <v>0</v>
      </c>
      <c r="Q1065" s="230">
        <v>0</v>
      </c>
      <c r="R1065" s="230">
        <f>Q1065*H1065</f>
        <v>0</v>
      </c>
      <c r="S1065" s="230">
        <v>0</v>
      </c>
      <c r="T1065" s="231">
        <f>S1065*H1065</f>
        <v>0</v>
      </c>
      <c r="AR1065" s="24" t="s">
        <v>160</v>
      </c>
      <c r="AT1065" s="24" t="s">
        <v>155</v>
      </c>
      <c r="AU1065" s="24" t="s">
        <v>82</v>
      </c>
      <c r="AY1065" s="24" t="s">
        <v>153</v>
      </c>
      <c r="BE1065" s="232">
        <f>IF(N1065="základní",J1065,0)</f>
        <v>0</v>
      </c>
      <c r="BF1065" s="232">
        <f>IF(N1065="snížená",J1065,0)</f>
        <v>0</v>
      </c>
      <c r="BG1065" s="232">
        <f>IF(N1065="zákl. přenesená",J1065,0)</f>
        <v>0</v>
      </c>
      <c r="BH1065" s="232">
        <f>IF(N1065="sníž. přenesená",J1065,0)</f>
        <v>0</v>
      </c>
      <c r="BI1065" s="232">
        <f>IF(N1065="nulová",J1065,0)</f>
        <v>0</v>
      </c>
      <c r="BJ1065" s="24" t="s">
        <v>24</v>
      </c>
      <c r="BK1065" s="232">
        <f>ROUND(I1065*H1065,2)</f>
        <v>0</v>
      </c>
      <c r="BL1065" s="24" t="s">
        <v>160</v>
      </c>
      <c r="BM1065" s="24" t="s">
        <v>2216</v>
      </c>
    </row>
    <row r="1066" spans="2:51" s="11" customFormat="1" ht="13.5">
      <c r="B1066" s="233"/>
      <c r="C1066" s="234"/>
      <c r="D1066" s="235" t="s">
        <v>162</v>
      </c>
      <c r="E1066" s="236" t="s">
        <v>22</v>
      </c>
      <c r="F1066" s="237" t="s">
        <v>2204</v>
      </c>
      <c r="G1066" s="234"/>
      <c r="H1066" s="236" t="s">
        <v>22</v>
      </c>
      <c r="I1066" s="238"/>
      <c r="J1066" s="234"/>
      <c r="K1066" s="234"/>
      <c r="L1066" s="239"/>
      <c r="M1066" s="240"/>
      <c r="N1066" s="241"/>
      <c r="O1066" s="241"/>
      <c r="P1066" s="241"/>
      <c r="Q1066" s="241"/>
      <c r="R1066" s="241"/>
      <c r="S1066" s="241"/>
      <c r="T1066" s="242"/>
      <c r="AT1066" s="243" t="s">
        <v>162</v>
      </c>
      <c r="AU1066" s="243" t="s">
        <v>82</v>
      </c>
      <c r="AV1066" s="11" t="s">
        <v>24</v>
      </c>
      <c r="AW1066" s="11" t="s">
        <v>37</v>
      </c>
      <c r="AX1066" s="11" t="s">
        <v>73</v>
      </c>
      <c r="AY1066" s="243" t="s">
        <v>153</v>
      </c>
    </row>
    <row r="1067" spans="2:51" s="12" customFormat="1" ht="13.5">
      <c r="B1067" s="244"/>
      <c r="C1067" s="245"/>
      <c r="D1067" s="235" t="s">
        <v>162</v>
      </c>
      <c r="E1067" s="246" t="s">
        <v>22</v>
      </c>
      <c r="F1067" s="247" t="s">
        <v>2217</v>
      </c>
      <c r="G1067" s="245"/>
      <c r="H1067" s="248">
        <v>582</v>
      </c>
      <c r="I1067" s="249"/>
      <c r="J1067" s="245"/>
      <c r="K1067" s="245"/>
      <c r="L1067" s="250"/>
      <c r="M1067" s="251"/>
      <c r="N1067" s="252"/>
      <c r="O1067" s="252"/>
      <c r="P1067" s="252"/>
      <c r="Q1067" s="252"/>
      <c r="R1067" s="252"/>
      <c r="S1067" s="252"/>
      <c r="T1067" s="253"/>
      <c r="AT1067" s="254" t="s">
        <v>162</v>
      </c>
      <c r="AU1067" s="254" t="s">
        <v>82</v>
      </c>
      <c r="AV1067" s="12" t="s">
        <v>82</v>
      </c>
      <c r="AW1067" s="12" t="s">
        <v>37</v>
      </c>
      <c r="AX1067" s="12" t="s">
        <v>24</v>
      </c>
      <c r="AY1067" s="254" t="s">
        <v>153</v>
      </c>
    </row>
    <row r="1068" spans="2:65" s="1" customFormat="1" ht="25.5" customHeight="1">
      <c r="B1068" s="46"/>
      <c r="C1068" s="221" t="s">
        <v>782</v>
      </c>
      <c r="D1068" s="221" t="s">
        <v>155</v>
      </c>
      <c r="E1068" s="222" t="s">
        <v>2218</v>
      </c>
      <c r="F1068" s="223" t="s">
        <v>2219</v>
      </c>
      <c r="G1068" s="224" t="s">
        <v>158</v>
      </c>
      <c r="H1068" s="225">
        <v>34920</v>
      </c>
      <c r="I1068" s="226"/>
      <c r="J1068" s="227">
        <f>ROUND(I1068*H1068,2)</f>
        <v>0</v>
      </c>
      <c r="K1068" s="223" t="s">
        <v>159</v>
      </c>
      <c r="L1068" s="72"/>
      <c r="M1068" s="228" t="s">
        <v>22</v>
      </c>
      <c r="N1068" s="229" t="s">
        <v>44</v>
      </c>
      <c r="O1068" s="47"/>
      <c r="P1068" s="230">
        <f>O1068*H1068</f>
        <v>0</v>
      </c>
      <c r="Q1068" s="230">
        <v>0</v>
      </c>
      <c r="R1068" s="230">
        <f>Q1068*H1068</f>
        <v>0</v>
      </c>
      <c r="S1068" s="230">
        <v>0</v>
      </c>
      <c r="T1068" s="231">
        <f>S1068*H1068</f>
        <v>0</v>
      </c>
      <c r="AR1068" s="24" t="s">
        <v>160</v>
      </c>
      <c r="AT1068" s="24" t="s">
        <v>155</v>
      </c>
      <c r="AU1068" s="24" t="s">
        <v>82</v>
      </c>
      <c r="AY1068" s="24" t="s">
        <v>153</v>
      </c>
      <c r="BE1068" s="232">
        <f>IF(N1068="základní",J1068,0)</f>
        <v>0</v>
      </c>
      <c r="BF1068" s="232">
        <f>IF(N1068="snížená",J1068,0)</f>
        <v>0</v>
      </c>
      <c r="BG1068" s="232">
        <f>IF(N1068="zákl. přenesená",J1068,0)</f>
        <v>0</v>
      </c>
      <c r="BH1068" s="232">
        <f>IF(N1068="sníž. přenesená",J1068,0)</f>
        <v>0</v>
      </c>
      <c r="BI1068" s="232">
        <f>IF(N1068="nulová",J1068,0)</f>
        <v>0</v>
      </c>
      <c r="BJ1068" s="24" t="s">
        <v>24</v>
      </c>
      <c r="BK1068" s="232">
        <f>ROUND(I1068*H1068,2)</f>
        <v>0</v>
      </c>
      <c r="BL1068" s="24" t="s">
        <v>160</v>
      </c>
      <c r="BM1068" s="24" t="s">
        <v>2220</v>
      </c>
    </row>
    <row r="1069" spans="2:51" s="12" customFormat="1" ht="13.5">
      <c r="B1069" s="244"/>
      <c r="C1069" s="245"/>
      <c r="D1069" s="235" t="s">
        <v>162</v>
      </c>
      <c r="E1069" s="246" t="s">
        <v>22</v>
      </c>
      <c r="F1069" s="247" t="s">
        <v>2221</v>
      </c>
      <c r="G1069" s="245"/>
      <c r="H1069" s="248">
        <v>34920</v>
      </c>
      <c r="I1069" s="249"/>
      <c r="J1069" s="245"/>
      <c r="K1069" s="245"/>
      <c r="L1069" s="250"/>
      <c r="M1069" s="251"/>
      <c r="N1069" s="252"/>
      <c r="O1069" s="252"/>
      <c r="P1069" s="252"/>
      <c r="Q1069" s="252"/>
      <c r="R1069" s="252"/>
      <c r="S1069" s="252"/>
      <c r="T1069" s="253"/>
      <c r="AT1069" s="254" t="s">
        <v>162</v>
      </c>
      <c r="AU1069" s="254" t="s">
        <v>82</v>
      </c>
      <c r="AV1069" s="12" t="s">
        <v>82</v>
      </c>
      <c r="AW1069" s="12" t="s">
        <v>37</v>
      </c>
      <c r="AX1069" s="12" t="s">
        <v>24</v>
      </c>
      <c r="AY1069" s="254" t="s">
        <v>153</v>
      </c>
    </row>
    <row r="1070" spans="2:65" s="1" customFormat="1" ht="16.5" customHeight="1">
      <c r="B1070" s="46"/>
      <c r="C1070" s="221" t="s">
        <v>786</v>
      </c>
      <c r="D1070" s="221" t="s">
        <v>155</v>
      </c>
      <c r="E1070" s="222" t="s">
        <v>2222</v>
      </c>
      <c r="F1070" s="223" t="s">
        <v>2223</v>
      </c>
      <c r="G1070" s="224" t="s">
        <v>158</v>
      </c>
      <c r="H1070" s="225">
        <v>582</v>
      </c>
      <c r="I1070" s="226"/>
      <c r="J1070" s="227">
        <f>ROUND(I1070*H1070,2)</f>
        <v>0</v>
      </c>
      <c r="K1070" s="223" t="s">
        <v>159</v>
      </c>
      <c r="L1070" s="72"/>
      <c r="M1070" s="228" t="s">
        <v>22</v>
      </c>
      <c r="N1070" s="229" t="s">
        <v>44</v>
      </c>
      <c r="O1070" s="47"/>
      <c r="P1070" s="230">
        <f>O1070*H1070</f>
        <v>0</v>
      </c>
      <c r="Q1070" s="230">
        <v>0</v>
      </c>
      <c r="R1070" s="230">
        <f>Q1070*H1070</f>
        <v>0</v>
      </c>
      <c r="S1070" s="230">
        <v>0</v>
      </c>
      <c r="T1070" s="231">
        <f>S1070*H1070</f>
        <v>0</v>
      </c>
      <c r="AR1070" s="24" t="s">
        <v>160</v>
      </c>
      <c r="AT1070" s="24" t="s">
        <v>155</v>
      </c>
      <c r="AU1070" s="24" t="s">
        <v>82</v>
      </c>
      <c r="AY1070" s="24" t="s">
        <v>153</v>
      </c>
      <c r="BE1070" s="232">
        <f>IF(N1070="základní",J1070,0)</f>
        <v>0</v>
      </c>
      <c r="BF1070" s="232">
        <f>IF(N1070="snížená",J1070,0)</f>
        <v>0</v>
      </c>
      <c r="BG1070" s="232">
        <f>IF(N1070="zákl. přenesená",J1070,0)</f>
        <v>0</v>
      </c>
      <c r="BH1070" s="232">
        <f>IF(N1070="sníž. přenesená",J1070,0)</f>
        <v>0</v>
      </c>
      <c r="BI1070" s="232">
        <f>IF(N1070="nulová",J1070,0)</f>
        <v>0</v>
      </c>
      <c r="BJ1070" s="24" t="s">
        <v>24</v>
      </c>
      <c r="BK1070" s="232">
        <f>ROUND(I1070*H1070,2)</f>
        <v>0</v>
      </c>
      <c r="BL1070" s="24" t="s">
        <v>160</v>
      </c>
      <c r="BM1070" s="24" t="s">
        <v>2224</v>
      </c>
    </row>
    <row r="1071" spans="2:65" s="1" customFormat="1" ht="16.5" customHeight="1">
      <c r="B1071" s="46"/>
      <c r="C1071" s="221" t="s">
        <v>790</v>
      </c>
      <c r="D1071" s="221" t="s">
        <v>155</v>
      </c>
      <c r="E1071" s="222" t="s">
        <v>685</v>
      </c>
      <c r="F1071" s="223" t="s">
        <v>686</v>
      </c>
      <c r="G1071" s="224" t="s">
        <v>158</v>
      </c>
      <c r="H1071" s="225">
        <v>7310</v>
      </c>
      <c r="I1071" s="226"/>
      <c r="J1071" s="227">
        <f>ROUND(I1071*H1071,2)</f>
        <v>0</v>
      </c>
      <c r="K1071" s="223" t="s">
        <v>159</v>
      </c>
      <c r="L1071" s="72"/>
      <c r="M1071" s="228" t="s">
        <v>22</v>
      </c>
      <c r="N1071" s="229" t="s">
        <v>44</v>
      </c>
      <c r="O1071" s="47"/>
      <c r="P1071" s="230">
        <f>O1071*H1071</f>
        <v>0</v>
      </c>
      <c r="Q1071" s="230">
        <v>0</v>
      </c>
      <c r="R1071" s="230">
        <f>Q1071*H1071</f>
        <v>0</v>
      </c>
      <c r="S1071" s="230">
        <v>0</v>
      </c>
      <c r="T1071" s="231">
        <f>S1071*H1071</f>
        <v>0</v>
      </c>
      <c r="AR1071" s="24" t="s">
        <v>160</v>
      </c>
      <c r="AT1071" s="24" t="s">
        <v>155</v>
      </c>
      <c r="AU1071" s="24" t="s">
        <v>82</v>
      </c>
      <c r="AY1071" s="24" t="s">
        <v>153</v>
      </c>
      <c r="BE1071" s="232">
        <f>IF(N1071="základní",J1071,0)</f>
        <v>0</v>
      </c>
      <c r="BF1071" s="232">
        <f>IF(N1071="snížená",J1071,0)</f>
        <v>0</v>
      </c>
      <c r="BG1071" s="232">
        <f>IF(N1071="zákl. přenesená",J1071,0)</f>
        <v>0</v>
      </c>
      <c r="BH1071" s="232">
        <f>IF(N1071="sníž. přenesená",J1071,0)</f>
        <v>0</v>
      </c>
      <c r="BI1071" s="232">
        <f>IF(N1071="nulová",J1071,0)</f>
        <v>0</v>
      </c>
      <c r="BJ1071" s="24" t="s">
        <v>24</v>
      </c>
      <c r="BK1071" s="232">
        <f>ROUND(I1071*H1071,2)</f>
        <v>0</v>
      </c>
      <c r="BL1071" s="24" t="s">
        <v>160</v>
      </c>
      <c r="BM1071" s="24" t="s">
        <v>2225</v>
      </c>
    </row>
    <row r="1072" spans="2:65" s="1" customFormat="1" ht="16.5" customHeight="1">
      <c r="B1072" s="46"/>
      <c r="C1072" s="221" t="s">
        <v>794</v>
      </c>
      <c r="D1072" s="221" t="s">
        <v>155</v>
      </c>
      <c r="E1072" s="222" t="s">
        <v>689</v>
      </c>
      <c r="F1072" s="223" t="s">
        <v>690</v>
      </c>
      <c r="G1072" s="224" t="s">
        <v>158</v>
      </c>
      <c r="H1072" s="225">
        <v>657900</v>
      </c>
      <c r="I1072" s="226"/>
      <c r="J1072" s="227">
        <f>ROUND(I1072*H1072,2)</f>
        <v>0</v>
      </c>
      <c r="K1072" s="223" t="s">
        <v>159</v>
      </c>
      <c r="L1072" s="72"/>
      <c r="M1072" s="228" t="s">
        <v>22</v>
      </c>
      <c r="N1072" s="229" t="s">
        <v>44</v>
      </c>
      <c r="O1072" s="47"/>
      <c r="P1072" s="230">
        <f>O1072*H1072</f>
        <v>0</v>
      </c>
      <c r="Q1072" s="230">
        <v>0</v>
      </c>
      <c r="R1072" s="230">
        <f>Q1072*H1072</f>
        <v>0</v>
      </c>
      <c r="S1072" s="230">
        <v>0</v>
      </c>
      <c r="T1072" s="231">
        <f>S1072*H1072</f>
        <v>0</v>
      </c>
      <c r="AR1072" s="24" t="s">
        <v>160</v>
      </c>
      <c r="AT1072" s="24" t="s">
        <v>155</v>
      </c>
      <c r="AU1072" s="24" t="s">
        <v>82</v>
      </c>
      <c r="AY1072" s="24" t="s">
        <v>153</v>
      </c>
      <c r="BE1072" s="232">
        <f>IF(N1072="základní",J1072,0)</f>
        <v>0</v>
      </c>
      <c r="BF1072" s="232">
        <f>IF(N1072="snížená",J1072,0)</f>
        <v>0</v>
      </c>
      <c r="BG1072" s="232">
        <f>IF(N1072="zákl. přenesená",J1072,0)</f>
        <v>0</v>
      </c>
      <c r="BH1072" s="232">
        <f>IF(N1072="sníž. přenesená",J1072,0)</f>
        <v>0</v>
      </c>
      <c r="BI1072" s="232">
        <f>IF(N1072="nulová",J1072,0)</f>
        <v>0</v>
      </c>
      <c r="BJ1072" s="24" t="s">
        <v>24</v>
      </c>
      <c r="BK1072" s="232">
        <f>ROUND(I1072*H1072,2)</f>
        <v>0</v>
      </c>
      <c r="BL1072" s="24" t="s">
        <v>160</v>
      </c>
      <c r="BM1072" s="24" t="s">
        <v>2226</v>
      </c>
    </row>
    <row r="1073" spans="2:65" s="1" customFormat="1" ht="16.5" customHeight="1">
      <c r="B1073" s="46"/>
      <c r="C1073" s="221" t="s">
        <v>801</v>
      </c>
      <c r="D1073" s="221" t="s">
        <v>155</v>
      </c>
      <c r="E1073" s="222" t="s">
        <v>693</v>
      </c>
      <c r="F1073" s="223" t="s">
        <v>694</v>
      </c>
      <c r="G1073" s="224" t="s">
        <v>158</v>
      </c>
      <c r="H1073" s="225">
        <v>7310</v>
      </c>
      <c r="I1073" s="226"/>
      <c r="J1073" s="227">
        <f>ROUND(I1073*H1073,2)</f>
        <v>0</v>
      </c>
      <c r="K1073" s="223" t="s">
        <v>159</v>
      </c>
      <c r="L1073" s="72"/>
      <c r="M1073" s="228" t="s">
        <v>22</v>
      </c>
      <c r="N1073" s="229" t="s">
        <v>44</v>
      </c>
      <c r="O1073" s="47"/>
      <c r="P1073" s="230">
        <f>O1073*H1073</f>
        <v>0</v>
      </c>
      <c r="Q1073" s="230">
        <v>0</v>
      </c>
      <c r="R1073" s="230">
        <f>Q1073*H1073</f>
        <v>0</v>
      </c>
      <c r="S1073" s="230">
        <v>0</v>
      </c>
      <c r="T1073" s="231">
        <f>S1073*H1073</f>
        <v>0</v>
      </c>
      <c r="AR1073" s="24" t="s">
        <v>160</v>
      </c>
      <c r="AT1073" s="24" t="s">
        <v>155</v>
      </c>
      <c r="AU1073" s="24" t="s">
        <v>82</v>
      </c>
      <c r="AY1073" s="24" t="s">
        <v>153</v>
      </c>
      <c r="BE1073" s="232">
        <f>IF(N1073="základní",J1073,0)</f>
        <v>0</v>
      </c>
      <c r="BF1073" s="232">
        <f>IF(N1073="snížená",J1073,0)</f>
        <v>0</v>
      </c>
      <c r="BG1073" s="232">
        <f>IF(N1073="zákl. přenesená",J1073,0)</f>
        <v>0</v>
      </c>
      <c r="BH1073" s="232">
        <f>IF(N1073="sníž. přenesená",J1073,0)</f>
        <v>0</v>
      </c>
      <c r="BI1073" s="232">
        <f>IF(N1073="nulová",J1073,0)</f>
        <v>0</v>
      </c>
      <c r="BJ1073" s="24" t="s">
        <v>24</v>
      </c>
      <c r="BK1073" s="232">
        <f>ROUND(I1073*H1073,2)</f>
        <v>0</v>
      </c>
      <c r="BL1073" s="24" t="s">
        <v>160</v>
      </c>
      <c r="BM1073" s="24" t="s">
        <v>2227</v>
      </c>
    </row>
    <row r="1074" spans="2:65" s="1" customFormat="1" ht="16.5" customHeight="1">
      <c r="B1074" s="46"/>
      <c r="C1074" s="221" t="s">
        <v>808</v>
      </c>
      <c r="D1074" s="221" t="s">
        <v>155</v>
      </c>
      <c r="E1074" s="222" t="s">
        <v>697</v>
      </c>
      <c r="F1074" s="223" t="s">
        <v>698</v>
      </c>
      <c r="G1074" s="224" t="s">
        <v>187</v>
      </c>
      <c r="H1074" s="225">
        <v>12</v>
      </c>
      <c r="I1074" s="226"/>
      <c r="J1074" s="227">
        <f>ROUND(I1074*H1074,2)</f>
        <v>0</v>
      </c>
      <c r="K1074" s="223" t="s">
        <v>159</v>
      </c>
      <c r="L1074" s="72"/>
      <c r="M1074" s="228" t="s">
        <v>22</v>
      </c>
      <c r="N1074" s="229" t="s">
        <v>44</v>
      </c>
      <c r="O1074" s="47"/>
      <c r="P1074" s="230">
        <f>O1074*H1074</f>
        <v>0</v>
      </c>
      <c r="Q1074" s="230">
        <v>0</v>
      </c>
      <c r="R1074" s="230">
        <f>Q1074*H1074</f>
        <v>0</v>
      </c>
      <c r="S1074" s="230">
        <v>0</v>
      </c>
      <c r="T1074" s="231">
        <f>S1074*H1074</f>
        <v>0</v>
      </c>
      <c r="AR1074" s="24" t="s">
        <v>160</v>
      </c>
      <c r="AT1074" s="24" t="s">
        <v>155</v>
      </c>
      <c r="AU1074" s="24" t="s">
        <v>82</v>
      </c>
      <c r="AY1074" s="24" t="s">
        <v>153</v>
      </c>
      <c r="BE1074" s="232">
        <f>IF(N1074="základní",J1074,0)</f>
        <v>0</v>
      </c>
      <c r="BF1074" s="232">
        <f>IF(N1074="snížená",J1074,0)</f>
        <v>0</v>
      </c>
      <c r="BG1074" s="232">
        <f>IF(N1074="zákl. přenesená",J1074,0)</f>
        <v>0</v>
      </c>
      <c r="BH1074" s="232">
        <f>IF(N1074="sníž. přenesená",J1074,0)</f>
        <v>0</v>
      </c>
      <c r="BI1074" s="232">
        <f>IF(N1074="nulová",J1074,0)</f>
        <v>0</v>
      </c>
      <c r="BJ1074" s="24" t="s">
        <v>24</v>
      </c>
      <c r="BK1074" s="232">
        <f>ROUND(I1074*H1074,2)</f>
        <v>0</v>
      </c>
      <c r="BL1074" s="24" t="s">
        <v>160</v>
      </c>
      <c r="BM1074" s="24" t="s">
        <v>2228</v>
      </c>
    </row>
    <row r="1075" spans="2:51" s="12" customFormat="1" ht="13.5">
      <c r="B1075" s="244"/>
      <c r="C1075" s="245"/>
      <c r="D1075" s="235" t="s">
        <v>162</v>
      </c>
      <c r="E1075" s="246" t="s">
        <v>22</v>
      </c>
      <c r="F1075" s="247" t="s">
        <v>2229</v>
      </c>
      <c r="G1075" s="245"/>
      <c r="H1075" s="248">
        <v>12</v>
      </c>
      <c r="I1075" s="249"/>
      <c r="J1075" s="245"/>
      <c r="K1075" s="245"/>
      <c r="L1075" s="250"/>
      <c r="M1075" s="251"/>
      <c r="N1075" s="252"/>
      <c r="O1075" s="252"/>
      <c r="P1075" s="252"/>
      <c r="Q1075" s="252"/>
      <c r="R1075" s="252"/>
      <c r="S1075" s="252"/>
      <c r="T1075" s="253"/>
      <c r="AT1075" s="254" t="s">
        <v>162</v>
      </c>
      <c r="AU1075" s="254" t="s">
        <v>82</v>
      </c>
      <c r="AV1075" s="12" t="s">
        <v>82</v>
      </c>
      <c r="AW1075" s="12" t="s">
        <v>37</v>
      </c>
      <c r="AX1075" s="12" t="s">
        <v>24</v>
      </c>
      <c r="AY1075" s="254" t="s">
        <v>153</v>
      </c>
    </row>
    <row r="1076" spans="2:65" s="1" customFormat="1" ht="16.5" customHeight="1">
      <c r="B1076" s="46"/>
      <c r="C1076" s="221" t="s">
        <v>814</v>
      </c>
      <c r="D1076" s="221" t="s">
        <v>155</v>
      </c>
      <c r="E1076" s="222" t="s">
        <v>702</v>
      </c>
      <c r="F1076" s="223" t="s">
        <v>703</v>
      </c>
      <c r="G1076" s="224" t="s">
        <v>187</v>
      </c>
      <c r="H1076" s="225">
        <v>1800</v>
      </c>
      <c r="I1076" s="226"/>
      <c r="J1076" s="227">
        <f>ROUND(I1076*H1076,2)</f>
        <v>0</v>
      </c>
      <c r="K1076" s="223" t="s">
        <v>159</v>
      </c>
      <c r="L1076" s="72"/>
      <c r="M1076" s="228" t="s">
        <v>22</v>
      </c>
      <c r="N1076" s="229" t="s">
        <v>44</v>
      </c>
      <c r="O1076" s="47"/>
      <c r="P1076" s="230">
        <f>O1076*H1076</f>
        <v>0</v>
      </c>
      <c r="Q1076" s="230">
        <v>0</v>
      </c>
      <c r="R1076" s="230">
        <f>Q1076*H1076</f>
        <v>0</v>
      </c>
      <c r="S1076" s="230">
        <v>0</v>
      </c>
      <c r="T1076" s="231">
        <f>S1076*H1076</f>
        <v>0</v>
      </c>
      <c r="AR1076" s="24" t="s">
        <v>160</v>
      </c>
      <c r="AT1076" s="24" t="s">
        <v>155</v>
      </c>
      <c r="AU1076" s="24" t="s">
        <v>82</v>
      </c>
      <c r="AY1076" s="24" t="s">
        <v>153</v>
      </c>
      <c r="BE1076" s="232">
        <f>IF(N1076="základní",J1076,0)</f>
        <v>0</v>
      </c>
      <c r="BF1076" s="232">
        <f>IF(N1076="snížená",J1076,0)</f>
        <v>0</v>
      </c>
      <c r="BG1076" s="232">
        <f>IF(N1076="zákl. přenesená",J1076,0)</f>
        <v>0</v>
      </c>
      <c r="BH1076" s="232">
        <f>IF(N1076="sníž. přenesená",J1076,0)</f>
        <v>0</v>
      </c>
      <c r="BI1076" s="232">
        <f>IF(N1076="nulová",J1076,0)</f>
        <v>0</v>
      </c>
      <c r="BJ1076" s="24" t="s">
        <v>24</v>
      </c>
      <c r="BK1076" s="232">
        <f>ROUND(I1076*H1076,2)</f>
        <v>0</v>
      </c>
      <c r="BL1076" s="24" t="s">
        <v>160</v>
      </c>
      <c r="BM1076" s="24" t="s">
        <v>2230</v>
      </c>
    </row>
    <row r="1077" spans="2:51" s="12" customFormat="1" ht="13.5">
      <c r="B1077" s="244"/>
      <c r="C1077" s="245"/>
      <c r="D1077" s="235" t="s">
        <v>162</v>
      </c>
      <c r="E1077" s="246" t="s">
        <v>22</v>
      </c>
      <c r="F1077" s="247" t="s">
        <v>2231</v>
      </c>
      <c r="G1077" s="245"/>
      <c r="H1077" s="248">
        <v>1800</v>
      </c>
      <c r="I1077" s="249"/>
      <c r="J1077" s="245"/>
      <c r="K1077" s="245"/>
      <c r="L1077" s="250"/>
      <c r="M1077" s="251"/>
      <c r="N1077" s="252"/>
      <c r="O1077" s="252"/>
      <c r="P1077" s="252"/>
      <c r="Q1077" s="252"/>
      <c r="R1077" s="252"/>
      <c r="S1077" s="252"/>
      <c r="T1077" s="253"/>
      <c r="AT1077" s="254" t="s">
        <v>162</v>
      </c>
      <c r="AU1077" s="254" t="s">
        <v>82</v>
      </c>
      <c r="AV1077" s="12" t="s">
        <v>82</v>
      </c>
      <c r="AW1077" s="12" t="s">
        <v>37</v>
      </c>
      <c r="AX1077" s="12" t="s">
        <v>24</v>
      </c>
      <c r="AY1077" s="254" t="s">
        <v>153</v>
      </c>
    </row>
    <row r="1078" spans="2:65" s="1" customFormat="1" ht="16.5" customHeight="1">
      <c r="B1078" s="46"/>
      <c r="C1078" s="221" t="s">
        <v>819</v>
      </c>
      <c r="D1078" s="221" t="s">
        <v>155</v>
      </c>
      <c r="E1078" s="222" t="s">
        <v>707</v>
      </c>
      <c r="F1078" s="223" t="s">
        <v>708</v>
      </c>
      <c r="G1078" s="224" t="s">
        <v>187</v>
      </c>
      <c r="H1078" s="225">
        <v>29</v>
      </c>
      <c r="I1078" s="226"/>
      <c r="J1078" s="227">
        <f>ROUND(I1078*H1078,2)</f>
        <v>0</v>
      </c>
      <c r="K1078" s="223" t="s">
        <v>159</v>
      </c>
      <c r="L1078" s="72"/>
      <c r="M1078" s="228" t="s">
        <v>22</v>
      </c>
      <c r="N1078" s="229" t="s">
        <v>44</v>
      </c>
      <c r="O1078" s="47"/>
      <c r="P1078" s="230">
        <f>O1078*H1078</f>
        <v>0</v>
      </c>
      <c r="Q1078" s="230">
        <v>0</v>
      </c>
      <c r="R1078" s="230">
        <f>Q1078*H1078</f>
        <v>0</v>
      </c>
      <c r="S1078" s="230">
        <v>0</v>
      </c>
      <c r="T1078" s="231">
        <f>S1078*H1078</f>
        <v>0</v>
      </c>
      <c r="AR1078" s="24" t="s">
        <v>160</v>
      </c>
      <c r="AT1078" s="24" t="s">
        <v>155</v>
      </c>
      <c r="AU1078" s="24" t="s">
        <v>82</v>
      </c>
      <c r="AY1078" s="24" t="s">
        <v>153</v>
      </c>
      <c r="BE1078" s="232">
        <f>IF(N1078="základní",J1078,0)</f>
        <v>0</v>
      </c>
      <c r="BF1078" s="232">
        <f>IF(N1078="snížená",J1078,0)</f>
        <v>0</v>
      </c>
      <c r="BG1078" s="232">
        <f>IF(N1078="zákl. přenesená",J1078,0)</f>
        <v>0</v>
      </c>
      <c r="BH1078" s="232">
        <f>IF(N1078="sníž. přenesená",J1078,0)</f>
        <v>0</v>
      </c>
      <c r="BI1078" s="232">
        <f>IF(N1078="nulová",J1078,0)</f>
        <v>0</v>
      </c>
      <c r="BJ1078" s="24" t="s">
        <v>24</v>
      </c>
      <c r="BK1078" s="232">
        <f>ROUND(I1078*H1078,2)</f>
        <v>0</v>
      </c>
      <c r="BL1078" s="24" t="s">
        <v>160</v>
      </c>
      <c r="BM1078" s="24" t="s">
        <v>2232</v>
      </c>
    </row>
    <row r="1079" spans="2:63" s="10" customFormat="1" ht="29.85" customHeight="1">
      <c r="B1079" s="205"/>
      <c r="C1079" s="206"/>
      <c r="D1079" s="207" t="s">
        <v>72</v>
      </c>
      <c r="E1079" s="219" t="s">
        <v>688</v>
      </c>
      <c r="F1079" s="219" t="s">
        <v>710</v>
      </c>
      <c r="G1079" s="206"/>
      <c r="H1079" s="206"/>
      <c r="I1079" s="209"/>
      <c r="J1079" s="220">
        <f>BK1079</f>
        <v>0</v>
      </c>
      <c r="K1079" s="206"/>
      <c r="L1079" s="211"/>
      <c r="M1079" s="212"/>
      <c r="N1079" s="213"/>
      <c r="O1079" s="213"/>
      <c r="P1079" s="214">
        <f>SUM(P1080:P1092)</f>
        <v>0</v>
      </c>
      <c r="Q1079" s="213"/>
      <c r="R1079" s="214">
        <f>SUM(R1080:R1092)</f>
        <v>0.52988</v>
      </c>
      <c r="S1079" s="213"/>
      <c r="T1079" s="215">
        <f>SUM(T1080:T1092)</f>
        <v>0</v>
      </c>
      <c r="AR1079" s="216" t="s">
        <v>24</v>
      </c>
      <c r="AT1079" s="217" t="s">
        <v>72</v>
      </c>
      <c r="AU1079" s="217" t="s">
        <v>24</v>
      </c>
      <c r="AY1079" s="216" t="s">
        <v>153</v>
      </c>
      <c r="BK1079" s="218">
        <f>SUM(BK1080:BK1092)</f>
        <v>0</v>
      </c>
    </row>
    <row r="1080" spans="2:65" s="1" customFormat="1" ht="16.5" customHeight="1">
      <c r="B1080" s="46"/>
      <c r="C1080" s="221" t="s">
        <v>824</v>
      </c>
      <c r="D1080" s="221" t="s">
        <v>155</v>
      </c>
      <c r="E1080" s="222" t="s">
        <v>712</v>
      </c>
      <c r="F1080" s="223" t="s">
        <v>713</v>
      </c>
      <c r="G1080" s="224" t="s">
        <v>158</v>
      </c>
      <c r="H1080" s="225">
        <v>13247</v>
      </c>
      <c r="I1080" s="226"/>
      <c r="J1080" s="227">
        <f>ROUND(I1080*H1080,2)</f>
        <v>0</v>
      </c>
      <c r="K1080" s="223" t="s">
        <v>159</v>
      </c>
      <c r="L1080" s="72"/>
      <c r="M1080" s="228" t="s">
        <v>22</v>
      </c>
      <c r="N1080" s="229" t="s">
        <v>44</v>
      </c>
      <c r="O1080" s="47"/>
      <c r="P1080" s="230">
        <f>O1080*H1080</f>
        <v>0</v>
      </c>
      <c r="Q1080" s="230">
        <v>4E-05</v>
      </c>
      <c r="R1080" s="230">
        <f>Q1080*H1080</f>
        <v>0.52988</v>
      </c>
      <c r="S1080" s="230">
        <v>0</v>
      </c>
      <c r="T1080" s="231">
        <f>S1080*H1080</f>
        <v>0</v>
      </c>
      <c r="AR1080" s="24" t="s">
        <v>160</v>
      </c>
      <c r="AT1080" s="24" t="s">
        <v>155</v>
      </c>
      <c r="AU1080" s="24" t="s">
        <v>82</v>
      </c>
      <c r="AY1080" s="24" t="s">
        <v>153</v>
      </c>
      <c r="BE1080" s="232">
        <f>IF(N1080="základní",J1080,0)</f>
        <v>0</v>
      </c>
      <c r="BF1080" s="232">
        <f>IF(N1080="snížená",J1080,0)</f>
        <v>0</v>
      </c>
      <c r="BG1080" s="232">
        <f>IF(N1080="zákl. přenesená",J1080,0)</f>
        <v>0</v>
      </c>
      <c r="BH1080" s="232">
        <f>IF(N1080="sníž. přenesená",J1080,0)</f>
        <v>0</v>
      </c>
      <c r="BI1080" s="232">
        <f>IF(N1080="nulová",J1080,0)</f>
        <v>0</v>
      </c>
      <c r="BJ1080" s="24" t="s">
        <v>24</v>
      </c>
      <c r="BK1080" s="232">
        <f>ROUND(I1080*H1080,2)</f>
        <v>0</v>
      </c>
      <c r="BL1080" s="24" t="s">
        <v>160</v>
      </c>
      <c r="BM1080" s="24" t="s">
        <v>2233</v>
      </c>
    </row>
    <row r="1081" spans="2:51" s="11" customFormat="1" ht="13.5">
      <c r="B1081" s="233"/>
      <c r="C1081" s="234"/>
      <c r="D1081" s="235" t="s">
        <v>162</v>
      </c>
      <c r="E1081" s="236" t="s">
        <v>22</v>
      </c>
      <c r="F1081" s="237" t="s">
        <v>1896</v>
      </c>
      <c r="G1081" s="234"/>
      <c r="H1081" s="236" t="s">
        <v>22</v>
      </c>
      <c r="I1081" s="238"/>
      <c r="J1081" s="234"/>
      <c r="K1081" s="234"/>
      <c r="L1081" s="239"/>
      <c r="M1081" s="240"/>
      <c r="N1081" s="241"/>
      <c r="O1081" s="241"/>
      <c r="P1081" s="241"/>
      <c r="Q1081" s="241"/>
      <c r="R1081" s="241"/>
      <c r="S1081" s="241"/>
      <c r="T1081" s="242"/>
      <c r="AT1081" s="243" t="s">
        <v>162</v>
      </c>
      <c r="AU1081" s="243" t="s">
        <v>82</v>
      </c>
      <c r="AV1081" s="11" t="s">
        <v>24</v>
      </c>
      <c r="AW1081" s="11" t="s">
        <v>37</v>
      </c>
      <c r="AX1081" s="11" t="s">
        <v>73</v>
      </c>
      <c r="AY1081" s="243" t="s">
        <v>153</v>
      </c>
    </row>
    <row r="1082" spans="2:51" s="11" customFormat="1" ht="13.5">
      <c r="B1082" s="233"/>
      <c r="C1082" s="234"/>
      <c r="D1082" s="235" t="s">
        <v>162</v>
      </c>
      <c r="E1082" s="236" t="s">
        <v>22</v>
      </c>
      <c r="F1082" s="237" t="s">
        <v>618</v>
      </c>
      <c r="G1082" s="234"/>
      <c r="H1082" s="236" t="s">
        <v>22</v>
      </c>
      <c r="I1082" s="238"/>
      <c r="J1082" s="234"/>
      <c r="K1082" s="234"/>
      <c r="L1082" s="239"/>
      <c r="M1082" s="240"/>
      <c r="N1082" s="241"/>
      <c r="O1082" s="241"/>
      <c r="P1082" s="241"/>
      <c r="Q1082" s="241"/>
      <c r="R1082" s="241"/>
      <c r="S1082" s="241"/>
      <c r="T1082" s="242"/>
      <c r="AT1082" s="243" t="s">
        <v>162</v>
      </c>
      <c r="AU1082" s="243" t="s">
        <v>82</v>
      </c>
      <c r="AV1082" s="11" t="s">
        <v>24</v>
      </c>
      <c r="AW1082" s="11" t="s">
        <v>37</v>
      </c>
      <c r="AX1082" s="11" t="s">
        <v>73</v>
      </c>
      <c r="AY1082" s="243" t="s">
        <v>153</v>
      </c>
    </row>
    <row r="1083" spans="2:51" s="12" customFormat="1" ht="13.5">
      <c r="B1083" s="244"/>
      <c r="C1083" s="245"/>
      <c r="D1083" s="235" t="s">
        <v>162</v>
      </c>
      <c r="E1083" s="246" t="s">
        <v>22</v>
      </c>
      <c r="F1083" s="247" t="s">
        <v>2234</v>
      </c>
      <c r="G1083" s="245"/>
      <c r="H1083" s="248">
        <v>3729</v>
      </c>
      <c r="I1083" s="249"/>
      <c r="J1083" s="245"/>
      <c r="K1083" s="245"/>
      <c r="L1083" s="250"/>
      <c r="M1083" s="251"/>
      <c r="N1083" s="252"/>
      <c r="O1083" s="252"/>
      <c r="P1083" s="252"/>
      <c r="Q1083" s="252"/>
      <c r="R1083" s="252"/>
      <c r="S1083" s="252"/>
      <c r="T1083" s="253"/>
      <c r="AT1083" s="254" t="s">
        <v>162</v>
      </c>
      <c r="AU1083" s="254" t="s">
        <v>82</v>
      </c>
      <c r="AV1083" s="12" t="s">
        <v>82</v>
      </c>
      <c r="AW1083" s="12" t="s">
        <v>37</v>
      </c>
      <c r="AX1083" s="12" t="s">
        <v>73</v>
      </c>
      <c r="AY1083" s="254" t="s">
        <v>153</v>
      </c>
    </row>
    <row r="1084" spans="2:51" s="11" customFormat="1" ht="13.5">
      <c r="B1084" s="233"/>
      <c r="C1084" s="234"/>
      <c r="D1084" s="235" t="s">
        <v>162</v>
      </c>
      <c r="E1084" s="236" t="s">
        <v>22</v>
      </c>
      <c r="F1084" s="237" t="s">
        <v>1150</v>
      </c>
      <c r="G1084" s="234"/>
      <c r="H1084" s="236" t="s">
        <v>22</v>
      </c>
      <c r="I1084" s="238"/>
      <c r="J1084" s="234"/>
      <c r="K1084" s="234"/>
      <c r="L1084" s="239"/>
      <c r="M1084" s="240"/>
      <c r="N1084" s="241"/>
      <c r="O1084" s="241"/>
      <c r="P1084" s="241"/>
      <c r="Q1084" s="241"/>
      <c r="R1084" s="241"/>
      <c r="S1084" s="241"/>
      <c r="T1084" s="242"/>
      <c r="AT1084" s="243" t="s">
        <v>162</v>
      </c>
      <c r="AU1084" s="243" t="s">
        <v>82</v>
      </c>
      <c r="AV1084" s="11" t="s">
        <v>24</v>
      </c>
      <c r="AW1084" s="11" t="s">
        <v>37</v>
      </c>
      <c r="AX1084" s="11" t="s">
        <v>73</v>
      </c>
      <c r="AY1084" s="243" t="s">
        <v>153</v>
      </c>
    </row>
    <row r="1085" spans="2:51" s="12" customFormat="1" ht="13.5">
      <c r="B1085" s="244"/>
      <c r="C1085" s="245"/>
      <c r="D1085" s="235" t="s">
        <v>162</v>
      </c>
      <c r="E1085" s="246" t="s">
        <v>22</v>
      </c>
      <c r="F1085" s="247" t="s">
        <v>2235</v>
      </c>
      <c r="G1085" s="245"/>
      <c r="H1085" s="248">
        <v>5603</v>
      </c>
      <c r="I1085" s="249"/>
      <c r="J1085" s="245"/>
      <c r="K1085" s="245"/>
      <c r="L1085" s="250"/>
      <c r="M1085" s="251"/>
      <c r="N1085" s="252"/>
      <c r="O1085" s="252"/>
      <c r="P1085" s="252"/>
      <c r="Q1085" s="252"/>
      <c r="R1085" s="252"/>
      <c r="S1085" s="252"/>
      <c r="T1085" s="253"/>
      <c r="AT1085" s="254" t="s">
        <v>162</v>
      </c>
      <c r="AU1085" s="254" t="s">
        <v>82</v>
      </c>
      <c r="AV1085" s="12" t="s">
        <v>82</v>
      </c>
      <c r="AW1085" s="12" t="s">
        <v>37</v>
      </c>
      <c r="AX1085" s="12" t="s">
        <v>73</v>
      </c>
      <c r="AY1085" s="254" t="s">
        <v>153</v>
      </c>
    </row>
    <row r="1086" spans="2:51" s="11" customFormat="1" ht="13.5">
      <c r="B1086" s="233"/>
      <c r="C1086" s="234"/>
      <c r="D1086" s="235" t="s">
        <v>162</v>
      </c>
      <c r="E1086" s="236" t="s">
        <v>22</v>
      </c>
      <c r="F1086" s="237" t="s">
        <v>1152</v>
      </c>
      <c r="G1086" s="234"/>
      <c r="H1086" s="236" t="s">
        <v>22</v>
      </c>
      <c r="I1086" s="238"/>
      <c r="J1086" s="234"/>
      <c r="K1086" s="234"/>
      <c r="L1086" s="239"/>
      <c r="M1086" s="240"/>
      <c r="N1086" s="241"/>
      <c r="O1086" s="241"/>
      <c r="P1086" s="241"/>
      <c r="Q1086" s="241"/>
      <c r="R1086" s="241"/>
      <c r="S1086" s="241"/>
      <c r="T1086" s="242"/>
      <c r="AT1086" s="243" t="s">
        <v>162</v>
      </c>
      <c r="AU1086" s="243" t="s">
        <v>82</v>
      </c>
      <c r="AV1086" s="11" t="s">
        <v>24</v>
      </c>
      <c r="AW1086" s="11" t="s">
        <v>37</v>
      </c>
      <c r="AX1086" s="11" t="s">
        <v>73</v>
      </c>
      <c r="AY1086" s="243" t="s">
        <v>153</v>
      </c>
    </row>
    <row r="1087" spans="2:51" s="12" customFormat="1" ht="13.5">
      <c r="B1087" s="244"/>
      <c r="C1087" s="245"/>
      <c r="D1087" s="235" t="s">
        <v>162</v>
      </c>
      <c r="E1087" s="246" t="s">
        <v>22</v>
      </c>
      <c r="F1087" s="247" t="s">
        <v>2236</v>
      </c>
      <c r="G1087" s="245"/>
      <c r="H1087" s="248">
        <v>1879</v>
      </c>
      <c r="I1087" s="249"/>
      <c r="J1087" s="245"/>
      <c r="K1087" s="245"/>
      <c r="L1087" s="250"/>
      <c r="M1087" s="251"/>
      <c r="N1087" s="252"/>
      <c r="O1087" s="252"/>
      <c r="P1087" s="252"/>
      <c r="Q1087" s="252"/>
      <c r="R1087" s="252"/>
      <c r="S1087" s="252"/>
      <c r="T1087" s="253"/>
      <c r="AT1087" s="254" t="s">
        <v>162</v>
      </c>
      <c r="AU1087" s="254" t="s">
        <v>82</v>
      </c>
      <c r="AV1087" s="12" t="s">
        <v>82</v>
      </c>
      <c r="AW1087" s="12" t="s">
        <v>37</v>
      </c>
      <c r="AX1087" s="12" t="s">
        <v>73</v>
      </c>
      <c r="AY1087" s="254" t="s">
        <v>153</v>
      </c>
    </row>
    <row r="1088" spans="2:51" s="11" customFormat="1" ht="13.5">
      <c r="B1088" s="233"/>
      <c r="C1088" s="234"/>
      <c r="D1088" s="235" t="s">
        <v>162</v>
      </c>
      <c r="E1088" s="236" t="s">
        <v>22</v>
      </c>
      <c r="F1088" s="237" t="s">
        <v>2237</v>
      </c>
      <c r="G1088" s="234"/>
      <c r="H1088" s="236" t="s">
        <v>22</v>
      </c>
      <c r="I1088" s="238"/>
      <c r="J1088" s="234"/>
      <c r="K1088" s="234"/>
      <c r="L1088" s="239"/>
      <c r="M1088" s="240"/>
      <c r="N1088" s="241"/>
      <c r="O1088" s="241"/>
      <c r="P1088" s="241"/>
      <c r="Q1088" s="241"/>
      <c r="R1088" s="241"/>
      <c r="S1088" s="241"/>
      <c r="T1088" s="242"/>
      <c r="AT1088" s="243" t="s">
        <v>162</v>
      </c>
      <c r="AU1088" s="243" t="s">
        <v>82</v>
      </c>
      <c r="AV1088" s="11" t="s">
        <v>24</v>
      </c>
      <c r="AW1088" s="11" t="s">
        <v>37</v>
      </c>
      <c r="AX1088" s="11" t="s">
        <v>73</v>
      </c>
      <c r="AY1088" s="243" t="s">
        <v>153</v>
      </c>
    </row>
    <row r="1089" spans="2:51" s="12" customFormat="1" ht="13.5">
      <c r="B1089" s="244"/>
      <c r="C1089" s="245"/>
      <c r="D1089" s="235" t="s">
        <v>162</v>
      </c>
      <c r="E1089" s="246" t="s">
        <v>22</v>
      </c>
      <c r="F1089" s="247" t="s">
        <v>2238</v>
      </c>
      <c r="G1089" s="245"/>
      <c r="H1089" s="248">
        <v>1810</v>
      </c>
      <c r="I1089" s="249"/>
      <c r="J1089" s="245"/>
      <c r="K1089" s="245"/>
      <c r="L1089" s="250"/>
      <c r="M1089" s="251"/>
      <c r="N1089" s="252"/>
      <c r="O1089" s="252"/>
      <c r="P1089" s="252"/>
      <c r="Q1089" s="252"/>
      <c r="R1089" s="252"/>
      <c r="S1089" s="252"/>
      <c r="T1089" s="253"/>
      <c r="AT1089" s="254" t="s">
        <v>162</v>
      </c>
      <c r="AU1089" s="254" t="s">
        <v>82</v>
      </c>
      <c r="AV1089" s="12" t="s">
        <v>82</v>
      </c>
      <c r="AW1089" s="12" t="s">
        <v>37</v>
      </c>
      <c r="AX1089" s="12" t="s">
        <v>73</v>
      </c>
      <c r="AY1089" s="254" t="s">
        <v>153</v>
      </c>
    </row>
    <row r="1090" spans="2:51" s="11" customFormat="1" ht="13.5">
      <c r="B1090" s="233"/>
      <c r="C1090" s="234"/>
      <c r="D1090" s="235" t="s">
        <v>162</v>
      </c>
      <c r="E1090" s="236" t="s">
        <v>22</v>
      </c>
      <c r="F1090" s="237" t="s">
        <v>2195</v>
      </c>
      <c r="G1090" s="234"/>
      <c r="H1090" s="236" t="s">
        <v>22</v>
      </c>
      <c r="I1090" s="238"/>
      <c r="J1090" s="234"/>
      <c r="K1090" s="234"/>
      <c r="L1090" s="239"/>
      <c r="M1090" s="240"/>
      <c r="N1090" s="241"/>
      <c r="O1090" s="241"/>
      <c r="P1090" s="241"/>
      <c r="Q1090" s="241"/>
      <c r="R1090" s="241"/>
      <c r="S1090" s="241"/>
      <c r="T1090" s="242"/>
      <c r="AT1090" s="243" t="s">
        <v>162</v>
      </c>
      <c r="AU1090" s="243" t="s">
        <v>82</v>
      </c>
      <c r="AV1090" s="11" t="s">
        <v>24</v>
      </c>
      <c r="AW1090" s="11" t="s">
        <v>37</v>
      </c>
      <c r="AX1090" s="11" t="s">
        <v>73</v>
      </c>
      <c r="AY1090" s="243" t="s">
        <v>153</v>
      </c>
    </row>
    <row r="1091" spans="2:51" s="12" customFormat="1" ht="13.5">
      <c r="B1091" s="244"/>
      <c r="C1091" s="245"/>
      <c r="D1091" s="235" t="s">
        <v>162</v>
      </c>
      <c r="E1091" s="246" t="s">
        <v>22</v>
      </c>
      <c r="F1091" s="247" t="s">
        <v>2239</v>
      </c>
      <c r="G1091" s="245"/>
      <c r="H1091" s="248">
        <v>226</v>
      </c>
      <c r="I1091" s="249"/>
      <c r="J1091" s="245"/>
      <c r="K1091" s="245"/>
      <c r="L1091" s="250"/>
      <c r="M1091" s="251"/>
      <c r="N1091" s="252"/>
      <c r="O1091" s="252"/>
      <c r="P1091" s="252"/>
      <c r="Q1091" s="252"/>
      <c r="R1091" s="252"/>
      <c r="S1091" s="252"/>
      <c r="T1091" s="253"/>
      <c r="AT1091" s="254" t="s">
        <v>162</v>
      </c>
      <c r="AU1091" s="254" t="s">
        <v>82</v>
      </c>
      <c r="AV1091" s="12" t="s">
        <v>82</v>
      </c>
      <c r="AW1091" s="12" t="s">
        <v>37</v>
      </c>
      <c r="AX1091" s="12" t="s">
        <v>73</v>
      </c>
      <c r="AY1091" s="254" t="s">
        <v>153</v>
      </c>
    </row>
    <row r="1092" spans="2:51" s="13" customFormat="1" ht="13.5">
      <c r="B1092" s="255"/>
      <c r="C1092" s="256"/>
      <c r="D1092" s="235" t="s">
        <v>162</v>
      </c>
      <c r="E1092" s="257" t="s">
        <v>22</v>
      </c>
      <c r="F1092" s="258" t="s">
        <v>172</v>
      </c>
      <c r="G1092" s="256"/>
      <c r="H1092" s="259">
        <v>13247</v>
      </c>
      <c r="I1092" s="260"/>
      <c r="J1092" s="256"/>
      <c r="K1092" s="256"/>
      <c r="L1092" s="261"/>
      <c r="M1092" s="262"/>
      <c r="N1092" s="263"/>
      <c r="O1092" s="263"/>
      <c r="P1092" s="263"/>
      <c r="Q1092" s="263"/>
      <c r="R1092" s="263"/>
      <c r="S1092" s="263"/>
      <c r="T1092" s="264"/>
      <c r="AT1092" s="265" t="s">
        <v>162</v>
      </c>
      <c r="AU1092" s="265" t="s">
        <v>82</v>
      </c>
      <c r="AV1092" s="13" t="s">
        <v>160</v>
      </c>
      <c r="AW1092" s="13" t="s">
        <v>37</v>
      </c>
      <c r="AX1092" s="13" t="s">
        <v>24</v>
      </c>
      <c r="AY1092" s="265" t="s">
        <v>153</v>
      </c>
    </row>
    <row r="1093" spans="2:63" s="10" customFormat="1" ht="29.85" customHeight="1">
      <c r="B1093" s="205"/>
      <c r="C1093" s="206"/>
      <c r="D1093" s="207" t="s">
        <v>72</v>
      </c>
      <c r="E1093" s="219" t="s">
        <v>716</v>
      </c>
      <c r="F1093" s="219" t="s">
        <v>717</v>
      </c>
      <c r="G1093" s="206"/>
      <c r="H1093" s="206"/>
      <c r="I1093" s="209"/>
      <c r="J1093" s="220">
        <f>BK1093</f>
        <v>0</v>
      </c>
      <c r="K1093" s="206"/>
      <c r="L1093" s="211"/>
      <c r="M1093" s="212"/>
      <c r="N1093" s="213"/>
      <c r="O1093" s="213"/>
      <c r="P1093" s="214">
        <f>SUM(P1094:P1098)</f>
        <v>0</v>
      </c>
      <c r="Q1093" s="213"/>
      <c r="R1093" s="214">
        <f>SUM(R1094:R1098)</f>
        <v>0</v>
      </c>
      <c r="S1093" s="213"/>
      <c r="T1093" s="215">
        <f>SUM(T1094:T1098)</f>
        <v>0</v>
      </c>
      <c r="AR1093" s="216" t="s">
        <v>24</v>
      </c>
      <c r="AT1093" s="217" t="s">
        <v>72</v>
      </c>
      <c r="AU1093" s="217" t="s">
        <v>24</v>
      </c>
      <c r="AY1093" s="216" t="s">
        <v>153</v>
      </c>
      <c r="BK1093" s="218">
        <f>SUM(BK1094:BK1098)</f>
        <v>0</v>
      </c>
    </row>
    <row r="1094" spans="2:65" s="1" customFormat="1" ht="25.5" customHeight="1">
      <c r="B1094" s="46"/>
      <c r="C1094" s="221" t="s">
        <v>828</v>
      </c>
      <c r="D1094" s="221" t="s">
        <v>155</v>
      </c>
      <c r="E1094" s="222" t="s">
        <v>1453</v>
      </c>
      <c r="F1094" s="223" t="s">
        <v>1454</v>
      </c>
      <c r="G1094" s="224" t="s">
        <v>236</v>
      </c>
      <c r="H1094" s="225">
        <v>292.551</v>
      </c>
      <c r="I1094" s="226"/>
      <c r="J1094" s="227">
        <f>ROUND(I1094*H1094,2)</f>
        <v>0</v>
      </c>
      <c r="K1094" s="223" t="s">
        <v>159</v>
      </c>
      <c r="L1094" s="72"/>
      <c r="M1094" s="228" t="s">
        <v>22</v>
      </c>
      <c r="N1094" s="229" t="s">
        <v>44</v>
      </c>
      <c r="O1094" s="47"/>
      <c r="P1094" s="230">
        <f>O1094*H1094</f>
        <v>0</v>
      </c>
      <c r="Q1094" s="230">
        <v>0</v>
      </c>
      <c r="R1094" s="230">
        <f>Q1094*H1094</f>
        <v>0</v>
      </c>
      <c r="S1094" s="230">
        <v>0</v>
      </c>
      <c r="T1094" s="231">
        <f>S1094*H1094</f>
        <v>0</v>
      </c>
      <c r="AR1094" s="24" t="s">
        <v>160</v>
      </c>
      <c r="AT1094" s="24" t="s">
        <v>155</v>
      </c>
      <c r="AU1094" s="24" t="s">
        <v>82</v>
      </c>
      <c r="AY1094" s="24" t="s">
        <v>153</v>
      </c>
      <c r="BE1094" s="232">
        <f>IF(N1094="základní",J1094,0)</f>
        <v>0</v>
      </c>
      <c r="BF1094" s="232">
        <f>IF(N1094="snížená",J1094,0)</f>
        <v>0</v>
      </c>
      <c r="BG1094" s="232">
        <f>IF(N1094="zákl. přenesená",J1094,0)</f>
        <v>0</v>
      </c>
      <c r="BH1094" s="232">
        <f>IF(N1094="sníž. přenesená",J1094,0)</f>
        <v>0</v>
      </c>
      <c r="BI1094" s="232">
        <f>IF(N1094="nulová",J1094,0)</f>
        <v>0</v>
      </c>
      <c r="BJ1094" s="24" t="s">
        <v>24</v>
      </c>
      <c r="BK1094" s="232">
        <f>ROUND(I1094*H1094,2)</f>
        <v>0</v>
      </c>
      <c r="BL1094" s="24" t="s">
        <v>160</v>
      </c>
      <c r="BM1094" s="24" t="s">
        <v>2240</v>
      </c>
    </row>
    <row r="1095" spans="2:65" s="1" customFormat="1" ht="25.5" customHeight="1">
      <c r="B1095" s="46"/>
      <c r="C1095" s="221" t="s">
        <v>834</v>
      </c>
      <c r="D1095" s="221" t="s">
        <v>155</v>
      </c>
      <c r="E1095" s="222" t="s">
        <v>723</v>
      </c>
      <c r="F1095" s="223" t="s">
        <v>724</v>
      </c>
      <c r="G1095" s="224" t="s">
        <v>236</v>
      </c>
      <c r="H1095" s="225">
        <v>292.551</v>
      </c>
      <c r="I1095" s="226"/>
      <c r="J1095" s="227">
        <f>ROUND(I1095*H1095,2)</f>
        <v>0</v>
      </c>
      <c r="K1095" s="223" t="s">
        <v>159</v>
      </c>
      <c r="L1095" s="72"/>
      <c r="M1095" s="228" t="s">
        <v>22</v>
      </c>
      <c r="N1095" s="229" t="s">
        <v>44</v>
      </c>
      <c r="O1095" s="47"/>
      <c r="P1095" s="230">
        <f>O1095*H1095</f>
        <v>0</v>
      </c>
      <c r="Q1095" s="230">
        <v>0</v>
      </c>
      <c r="R1095" s="230">
        <f>Q1095*H1095</f>
        <v>0</v>
      </c>
      <c r="S1095" s="230">
        <v>0</v>
      </c>
      <c r="T1095" s="231">
        <f>S1095*H1095</f>
        <v>0</v>
      </c>
      <c r="AR1095" s="24" t="s">
        <v>160</v>
      </c>
      <c r="AT1095" s="24" t="s">
        <v>155</v>
      </c>
      <c r="AU1095" s="24" t="s">
        <v>82</v>
      </c>
      <c r="AY1095" s="24" t="s">
        <v>153</v>
      </c>
      <c r="BE1095" s="232">
        <f>IF(N1095="základní",J1095,0)</f>
        <v>0</v>
      </c>
      <c r="BF1095" s="232">
        <f>IF(N1095="snížená",J1095,0)</f>
        <v>0</v>
      </c>
      <c r="BG1095" s="232">
        <f>IF(N1095="zákl. přenesená",J1095,0)</f>
        <v>0</v>
      </c>
      <c r="BH1095" s="232">
        <f>IF(N1095="sníž. přenesená",J1095,0)</f>
        <v>0</v>
      </c>
      <c r="BI1095" s="232">
        <f>IF(N1095="nulová",J1095,0)</f>
        <v>0</v>
      </c>
      <c r="BJ1095" s="24" t="s">
        <v>24</v>
      </c>
      <c r="BK1095" s="232">
        <f>ROUND(I1095*H1095,2)</f>
        <v>0</v>
      </c>
      <c r="BL1095" s="24" t="s">
        <v>160</v>
      </c>
      <c r="BM1095" s="24" t="s">
        <v>2241</v>
      </c>
    </row>
    <row r="1096" spans="2:65" s="1" customFormat="1" ht="25.5" customHeight="1">
      <c r="B1096" s="46"/>
      <c r="C1096" s="221" t="s">
        <v>839</v>
      </c>
      <c r="D1096" s="221" t="s">
        <v>155</v>
      </c>
      <c r="E1096" s="222" t="s">
        <v>727</v>
      </c>
      <c r="F1096" s="223" t="s">
        <v>728</v>
      </c>
      <c r="G1096" s="224" t="s">
        <v>236</v>
      </c>
      <c r="H1096" s="225">
        <v>4095.714</v>
      </c>
      <c r="I1096" s="226"/>
      <c r="J1096" s="227">
        <f>ROUND(I1096*H1096,2)</f>
        <v>0</v>
      </c>
      <c r="K1096" s="223" t="s">
        <v>159</v>
      </c>
      <c r="L1096" s="72"/>
      <c r="M1096" s="228" t="s">
        <v>22</v>
      </c>
      <c r="N1096" s="229" t="s">
        <v>44</v>
      </c>
      <c r="O1096" s="47"/>
      <c r="P1096" s="230">
        <f>O1096*H1096</f>
        <v>0</v>
      </c>
      <c r="Q1096" s="230">
        <v>0</v>
      </c>
      <c r="R1096" s="230">
        <f>Q1096*H1096</f>
        <v>0</v>
      </c>
      <c r="S1096" s="230">
        <v>0</v>
      </c>
      <c r="T1096" s="231">
        <f>S1096*H1096</f>
        <v>0</v>
      </c>
      <c r="AR1096" s="24" t="s">
        <v>160</v>
      </c>
      <c r="AT1096" s="24" t="s">
        <v>155</v>
      </c>
      <c r="AU1096" s="24" t="s">
        <v>82</v>
      </c>
      <c r="AY1096" s="24" t="s">
        <v>153</v>
      </c>
      <c r="BE1096" s="232">
        <f>IF(N1096="základní",J1096,0)</f>
        <v>0</v>
      </c>
      <c r="BF1096" s="232">
        <f>IF(N1096="snížená",J1096,0)</f>
        <v>0</v>
      </c>
      <c r="BG1096" s="232">
        <f>IF(N1096="zákl. přenesená",J1096,0)</f>
        <v>0</v>
      </c>
      <c r="BH1096" s="232">
        <f>IF(N1096="sníž. přenesená",J1096,0)</f>
        <v>0</v>
      </c>
      <c r="BI1096" s="232">
        <f>IF(N1096="nulová",J1096,0)</f>
        <v>0</v>
      </c>
      <c r="BJ1096" s="24" t="s">
        <v>24</v>
      </c>
      <c r="BK1096" s="232">
        <f>ROUND(I1096*H1096,2)</f>
        <v>0</v>
      </c>
      <c r="BL1096" s="24" t="s">
        <v>160</v>
      </c>
      <c r="BM1096" s="24" t="s">
        <v>2242</v>
      </c>
    </row>
    <row r="1097" spans="2:51" s="12" customFormat="1" ht="13.5">
      <c r="B1097" s="244"/>
      <c r="C1097" s="245"/>
      <c r="D1097" s="235" t="s">
        <v>162</v>
      </c>
      <c r="E1097" s="246" t="s">
        <v>22</v>
      </c>
      <c r="F1097" s="247" t="s">
        <v>2243</v>
      </c>
      <c r="G1097" s="245"/>
      <c r="H1097" s="248">
        <v>4095.714</v>
      </c>
      <c r="I1097" s="249"/>
      <c r="J1097" s="245"/>
      <c r="K1097" s="245"/>
      <c r="L1097" s="250"/>
      <c r="M1097" s="251"/>
      <c r="N1097" s="252"/>
      <c r="O1097" s="252"/>
      <c r="P1097" s="252"/>
      <c r="Q1097" s="252"/>
      <c r="R1097" s="252"/>
      <c r="S1097" s="252"/>
      <c r="T1097" s="253"/>
      <c r="AT1097" s="254" t="s">
        <v>162</v>
      </c>
      <c r="AU1097" s="254" t="s">
        <v>82</v>
      </c>
      <c r="AV1097" s="12" t="s">
        <v>82</v>
      </c>
      <c r="AW1097" s="12" t="s">
        <v>37</v>
      </c>
      <c r="AX1097" s="12" t="s">
        <v>24</v>
      </c>
      <c r="AY1097" s="254" t="s">
        <v>153</v>
      </c>
    </row>
    <row r="1098" spans="2:65" s="1" customFormat="1" ht="16.5" customHeight="1">
      <c r="B1098" s="46"/>
      <c r="C1098" s="221" t="s">
        <v>843</v>
      </c>
      <c r="D1098" s="221" t="s">
        <v>155</v>
      </c>
      <c r="E1098" s="222" t="s">
        <v>732</v>
      </c>
      <c r="F1098" s="223" t="s">
        <v>733</v>
      </c>
      <c r="G1098" s="224" t="s">
        <v>236</v>
      </c>
      <c r="H1098" s="225">
        <v>292.551</v>
      </c>
      <c r="I1098" s="226"/>
      <c r="J1098" s="227">
        <f>ROUND(I1098*H1098,2)</f>
        <v>0</v>
      </c>
      <c r="K1098" s="223" t="s">
        <v>159</v>
      </c>
      <c r="L1098" s="72"/>
      <c r="M1098" s="228" t="s">
        <v>22</v>
      </c>
      <c r="N1098" s="229" t="s">
        <v>44</v>
      </c>
      <c r="O1098" s="47"/>
      <c r="P1098" s="230">
        <f>O1098*H1098</f>
        <v>0</v>
      </c>
      <c r="Q1098" s="230">
        <v>0</v>
      </c>
      <c r="R1098" s="230">
        <f>Q1098*H1098</f>
        <v>0</v>
      </c>
      <c r="S1098" s="230">
        <v>0</v>
      </c>
      <c r="T1098" s="231">
        <f>S1098*H1098</f>
        <v>0</v>
      </c>
      <c r="AR1098" s="24" t="s">
        <v>160</v>
      </c>
      <c r="AT1098" s="24" t="s">
        <v>155</v>
      </c>
      <c r="AU1098" s="24" t="s">
        <v>82</v>
      </c>
      <c r="AY1098" s="24" t="s">
        <v>153</v>
      </c>
      <c r="BE1098" s="232">
        <f>IF(N1098="základní",J1098,0)</f>
        <v>0</v>
      </c>
      <c r="BF1098" s="232">
        <f>IF(N1098="snížená",J1098,0)</f>
        <v>0</v>
      </c>
      <c r="BG1098" s="232">
        <f>IF(N1098="zákl. přenesená",J1098,0)</f>
        <v>0</v>
      </c>
      <c r="BH1098" s="232">
        <f>IF(N1098="sníž. přenesená",J1098,0)</f>
        <v>0</v>
      </c>
      <c r="BI1098" s="232">
        <f>IF(N1098="nulová",J1098,0)</f>
        <v>0</v>
      </c>
      <c r="BJ1098" s="24" t="s">
        <v>24</v>
      </c>
      <c r="BK1098" s="232">
        <f>ROUND(I1098*H1098,2)</f>
        <v>0</v>
      </c>
      <c r="BL1098" s="24" t="s">
        <v>160</v>
      </c>
      <c r="BM1098" s="24" t="s">
        <v>2244</v>
      </c>
    </row>
    <row r="1099" spans="2:63" s="10" customFormat="1" ht="29.85" customHeight="1">
      <c r="B1099" s="205"/>
      <c r="C1099" s="206"/>
      <c r="D1099" s="207" t="s">
        <v>72</v>
      </c>
      <c r="E1099" s="219" t="s">
        <v>735</v>
      </c>
      <c r="F1099" s="219" t="s">
        <v>736</v>
      </c>
      <c r="G1099" s="206"/>
      <c r="H1099" s="206"/>
      <c r="I1099" s="209"/>
      <c r="J1099" s="220">
        <f>BK1099</f>
        <v>0</v>
      </c>
      <c r="K1099" s="206"/>
      <c r="L1099" s="211"/>
      <c r="M1099" s="212"/>
      <c r="N1099" s="213"/>
      <c r="O1099" s="213"/>
      <c r="P1099" s="214">
        <f>P1100</f>
        <v>0</v>
      </c>
      <c r="Q1099" s="213"/>
      <c r="R1099" s="214">
        <f>R1100</f>
        <v>0</v>
      </c>
      <c r="S1099" s="213"/>
      <c r="T1099" s="215">
        <f>T1100</f>
        <v>0</v>
      </c>
      <c r="AR1099" s="216" t="s">
        <v>24</v>
      </c>
      <c r="AT1099" s="217" t="s">
        <v>72</v>
      </c>
      <c r="AU1099" s="217" t="s">
        <v>24</v>
      </c>
      <c r="AY1099" s="216" t="s">
        <v>153</v>
      </c>
      <c r="BK1099" s="218">
        <f>BK1100</f>
        <v>0</v>
      </c>
    </row>
    <row r="1100" spans="2:65" s="1" customFormat="1" ht="16.5" customHeight="1">
      <c r="B1100" s="46"/>
      <c r="C1100" s="221" t="s">
        <v>849</v>
      </c>
      <c r="D1100" s="221" t="s">
        <v>155</v>
      </c>
      <c r="E1100" s="222" t="s">
        <v>1460</v>
      </c>
      <c r="F1100" s="223" t="s">
        <v>1461</v>
      </c>
      <c r="G1100" s="224" t="s">
        <v>236</v>
      </c>
      <c r="H1100" s="225">
        <v>387.981</v>
      </c>
      <c r="I1100" s="226"/>
      <c r="J1100" s="227">
        <f>ROUND(I1100*H1100,2)</f>
        <v>0</v>
      </c>
      <c r="K1100" s="223" t="s">
        <v>159</v>
      </c>
      <c r="L1100" s="72"/>
      <c r="M1100" s="228" t="s">
        <v>22</v>
      </c>
      <c r="N1100" s="229" t="s">
        <v>44</v>
      </c>
      <c r="O1100" s="47"/>
      <c r="P1100" s="230">
        <f>O1100*H1100</f>
        <v>0</v>
      </c>
      <c r="Q1100" s="230">
        <v>0</v>
      </c>
      <c r="R1100" s="230">
        <f>Q1100*H1100</f>
        <v>0</v>
      </c>
      <c r="S1100" s="230">
        <v>0</v>
      </c>
      <c r="T1100" s="231">
        <f>S1100*H1100</f>
        <v>0</v>
      </c>
      <c r="AR1100" s="24" t="s">
        <v>160</v>
      </c>
      <c r="AT1100" s="24" t="s">
        <v>155</v>
      </c>
      <c r="AU1100" s="24" t="s">
        <v>82</v>
      </c>
      <c r="AY1100" s="24" t="s">
        <v>153</v>
      </c>
      <c r="BE1100" s="232">
        <f>IF(N1100="základní",J1100,0)</f>
        <v>0</v>
      </c>
      <c r="BF1100" s="232">
        <f>IF(N1100="snížená",J1100,0)</f>
        <v>0</v>
      </c>
      <c r="BG1100" s="232">
        <f>IF(N1100="zákl. přenesená",J1100,0)</f>
        <v>0</v>
      </c>
      <c r="BH1100" s="232">
        <f>IF(N1100="sníž. přenesená",J1100,0)</f>
        <v>0</v>
      </c>
      <c r="BI1100" s="232">
        <f>IF(N1100="nulová",J1100,0)</f>
        <v>0</v>
      </c>
      <c r="BJ1100" s="24" t="s">
        <v>24</v>
      </c>
      <c r="BK1100" s="232">
        <f>ROUND(I1100*H1100,2)</f>
        <v>0</v>
      </c>
      <c r="BL1100" s="24" t="s">
        <v>160</v>
      </c>
      <c r="BM1100" s="24" t="s">
        <v>2245</v>
      </c>
    </row>
    <row r="1101" spans="2:63" s="10" customFormat="1" ht="37.4" customHeight="1">
      <c r="B1101" s="205"/>
      <c r="C1101" s="206"/>
      <c r="D1101" s="207" t="s">
        <v>72</v>
      </c>
      <c r="E1101" s="208" t="s">
        <v>741</v>
      </c>
      <c r="F1101" s="208" t="s">
        <v>742</v>
      </c>
      <c r="G1101" s="206"/>
      <c r="H1101" s="206"/>
      <c r="I1101" s="209"/>
      <c r="J1101" s="210">
        <f>BK1101</f>
        <v>0</v>
      </c>
      <c r="K1101" s="206"/>
      <c r="L1101" s="211"/>
      <c r="M1101" s="212"/>
      <c r="N1101" s="213"/>
      <c r="O1101" s="213"/>
      <c r="P1101" s="214">
        <f>P1102+P1129+P1189+P1248+P1255+P1273+P1355+P1387+P1461+P1478+P1512</f>
        <v>0</v>
      </c>
      <c r="Q1101" s="213"/>
      <c r="R1101" s="214">
        <f>R1102+R1129+R1189+R1248+R1255+R1273+R1355+R1387+R1461+R1478+R1512</f>
        <v>41.07711</v>
      </c>
      <c r="S1101" s="213"/>
      <c r="T1101" s="215">
        <f>T1102+T1129+T1189+T1248+T1255+T1273+T1355+T1387+T1461+T1478+T1512</f>
        <v>12.6069995</v>
      </c>
      <c r="AR1101" s="216" t="s">
        <v>82</v>
      </c>
      <c r="AT1101" s="217" t="s">
        <v>72</v>
      </c>
      <c r="AU1101" s="217" t="s">
        <v>73</v>
      </c>
      <c r="AY1101" s="216" t="s">
        <v>153</v>
      </c>
      <c r="BK1101" s="218">
        <f>BK1102+BK1129+BK1189+BK1248+BK1255+BK1273+BK1355+BK1387+BK1461+BK1478+BK1512</f>
        <v>0</v>
      </c>
    </row>
    <row r="1102" spans="2:63" s="10" customFormat="1" ht="19.9" customHeight="1">
      <c r="B1102" s="205"/>
      <c r="C1102" s="206"/>
      <c r="D1102" s="207" t="s">
        <v>72</v>
      </c>
      <c r="E1102" s="219" t="s">
        <v>743</v>
      </c>
      <c r="F1102" s="219" t="s">
        <v>1463</v>
      </c>
      <c r="G1102" s="206"/>
      <c r="H1102" s="206"/>
      <c r="I1102" s="209"/>
      <c r="J1102" s="220">
        <f>BK1102</f>
        <v>0</v>
      </c>
      <c r="K1102" s="206"/>
      <c r="L1102" s="211"/>
      <c r="M1102" s="212"/>
      <c r="N1102" s="213"/>
      <c r="O1102" s="213"/>
      <c r="P1102" s="214">
        <f>SUM(P1103:P1128)</f>
        <v>0</v>
      </c>
      <c r="Q1102" s="213"/>
      <c r="R1102" s="214">
        <f>SUM(R1103:R1128)</f>
        <v>0.93016</v>
      </c>
      <c r="S1102" s="213"/>
      <c r="T1102" s="215">
        <f>SUM(T1103:T1128)</f>
        <v>0</v>
      </c>
      <c r="AR1102" s="216" t="s">
        <v>82</v>
      </c>
      <c r="AT1102" s="217" t="s">
        <v>72</v>
      </c>
      <c r="AU1102" s="217" t="s">
        <v>24</v>
      </c>
      <c r="AY1102" s="216" t="s">
        <v>153</v>
      </c>
      <c r="BK1102" s="218">
        <f>SUM(BK1103:BK1128)</f>
        <v>0</v>
      </c>
    </row>
    <row r="1103" spans="2:65" s="1" customFormat="1" ht="16.5" customHeight="1">
      <c r="B1103" s="46"/>
      <c r="C1103" s="221" t="s">
        <v>853</v>
      </c>
      <c r="D1103" s="221" t="s">
        <v>155</v>
      </c>
      <c r="E1103" s="222" t="s">
        <v>746</v>
      </c>
      <c r="F1103" s="223" t="s">
        <v>747</v>
      </c>
      <c r="G1103" s="224" t="s">
        <v>158</v>
      </c>
      <c r="H1103" s="225">
        <v>197.6</v>
      </c>
      <c r="I1103" s="226"/>
      <c r="J1103" s="227">
        <f>ROUND(I1103*H1103,2)</f>
        <v>0</v>
      </c>
      <c r="K1103" s="223" t="s">
        <v>159</v>
      </c>
      <c r="L1103" s="72"/>
      <c r="M1103" s="228" t="s">
        <v>22</v>
      </c>
      <c r="N1103" s="229" t="s">
        <v>44</v>
      </c>
      <c r="O1103" s="47"/>
      <c r="P1103" s="230">
        <f>O1103*H1103</f>
        <v>0</v>
      </c>
      <c r="Q1103" s="230">
        <v>0</v>
      </c>
      <c r="R1103" s="230">
        <f>Q1103*H1103</f>
        <v>0</v>
      </c>
      <c r="S1103" s="230">
        <v>0</v>
      </c>
      <c r="T1103" s="231">
        <f>S1103*H1103</f>
        <v>0</v>
      </c>
      <c r="AR1103" s="24" t="s">
        <v>239</v>
      </c>
      <c r="AT1103" s="24" t="s">
        <v>155</v>
      </c>
      <c r="AU1103" s="24" t="s">
        <v>82</v>
      </c>
      <c r="AY1103" s="24" t="s">
        <v>153</v>
      </c>
      <c r="BE1103" s="232">
        <f>IF(N1103="základní",J1103,0)</f>
        <v>0</v>
      </c>
      <c r="BF1103" s="232">
        <f>IF(N1103="snížená",J1103,0)</f>
        <v>0</v>
      </c>
      <c r="BG1103" s="232">
        <f>IF(N1103="zákl. přenesená",J1103,0)</f>
        <v>0</v>
      </c>
      <c r="BH1103" s="232">
        <f>IF(N1103="sníž. přenesená",J1103,0)</f>
        <v>0</v>
      </c>
      <c r="BI1103" s="232">
        <f>IF(N1103="nulová",J1103,0)</f>
        <v>0</v>
      </c>
      <c r="BJ1103" s="24" t="s">
        <v>24</v>
      </c>
      <c r="BK1103" s="232">
        <f>ROUND(I1103*H1103,2)</f>
        <v>0</v>
      </c>
      <c r="BL1103" s="24" t="s">
        <v>239</v>
      </c>
      <c r="BM1103" s="24" t="s">
        <v>2246</v>
      </c>
    </row>
    <row r="1104" spans="2:51" s="11" customFormat="1" ht="13.5">
      <c r="B1104" s="233"/>
      <c r="C1104" s="234"/>
      <c r="D1104" s="235" t="s">
        <v>162</v>
      </c>
      <c r="E1104" s="236" t="s">
        <v>22</v>
      </c>
      <c r="F1104" s="237" t="s">
        <v>1911</v>
      </c>
      <c r="G1104" s="234"/>
      <c r="H1104" s="236" t="s">
        <v>22</v>
      </c>
      <c r="I1104" s="238"/>
      <c r="J1104" s="234"/>
      <c r="K1104" s="234"/>
      <c r="L1104" s="239"/>
      <c r="M1104" s="240"/>
      <c r="N1104" s="241"/>
      <c r="O1104" s="241"/>
      <c r="P1104" s="241"/>
      <c r="Q1104" s="241"/>
      <c r="R1104" s="241"/>
      <c r="S1104" s="241"/>
      <c r="T1104" s="242"/>
      <c r="AT1104" s="243" t="s">
        <v>162</v>
      </c>
      <c r="AU1104" s="243" t="s">
        <v>82</v>
      </c>
      <c r="AV1104" s="11" t="s">
        <v>24</v>
      </c>
      <c r="AW1104" s="11" t="s">
        <v>37</v>
      </c>
      <c r="AX1104" s="11" t="s">
        <v>73</v>
      </c>
      <c r="AY1104" s="243" t="s">
        <v>153</v>
      </c>
    </row>
    <row r="1105" spans="2:51" s="11" customFormat="1" ht="13.5">
      <c r="B1105" s="233"/>
      <c r="C1105" s="234"/>
      <c r="D1105" s="235" t="s">
        <v>162</v>
      </c>
      <c r="E1105" s="236" t="s">
        <v>22</v>
      </c>
      <c r="F1105" s="237" t="s">
        <v>557</v>
      </c>
      <c r="G1105" s="234"/>
      <c r="H1105" s="236" t="s">
        <v>22</v>
      </c>
      <c r="I1105" s="238"/>
      <c r="J1105" s="234"/>
      <c r="K1105" s="234"/>
      <c r="L1105" s="239"/>
      <c r="M1105" s="240"/>
      <c r="N1105" s="241"/>
      <c r="O1105" s="241"/>
      <c r="P1105" s="241"/>
      <c r="Q1105" s="241"/>
      <c r="R1105" s="241"/>
      <c r="S1105" s="241"/>
      <c r="T1105" s="242"/>
      <c r="AT1105" s="243" t="s">
        <v>162</v>
      </c>
      <c r="AU1105" s="243" t="s">
        <v>82</v>
      </c>
      <c r="AV1105" s="11" t="s">
        <v>24</v>
      </c>
      <c r="AW1105" s="11" t="s">
        <v>37</v>
      </c>
      <c r="AX1105" s="11" t="s">
        <v>73</v>
      </c>
      <c r="AY1105" s="243" t="s">
        <v>153</v>
      </c>
    </row>
    <row r="1106" spans="2:51" s="12" customFormat="1" ht="13.5">
      <c r="B1106" s="244"/>
      <c r="C1106" s="245"/>
      <c r="D1106" s="235" t="s">
        <v>162</v>
      </c>
      <c r="E1106" s="246" t="s">
        <v>22</v>
      </c>
      <c r="F1106" s="247" t="s">
        <v>2247</v>
      </c>
      <c r="G1106" s="245"/>
      <c r="H1106" s="248">
        <v>60</v>
      </c>
      <c r="I1106" s="249"/>
      <c r="J1106" s="245"/>
      <c r="K1106" s="245"/>
      <c r="L1106" s="250"/>
      <c r="M1106" s="251"/>
      <c r="N1106" s="252"/>
      <c r="O1106" s="252"/>
      <c r="P1106" s="252"/>
      <c r="Q1106" s="252"/>
      <c r="R1106" s="252"/>
      <c r="S1106" s="252"/>
      <c r="T1106" s="253"/>
      <c r="AT1106" s="254" t="s">
        <v>162</v>
      </c>
      <c r="AU1106" s="254" t="s">
        <v>82</v>
      </c>
      <c r="AV1106" s="12" t="s">
        <v>82</v>
      </c>
      <c r="AW1106" s="12" t="s">
        <v>37</v>
      </c>
      <c r="AX1106" s="12" t="s">
        <v>73</v>
      </c>
      <c r="AY1106" s="254" t="s">
        <v>153</v>
      </c>
    </row>
    <row r="1107" spans="2:51" s="11" customFormat="1" ht="13.5">
      <c r="B1107" s="233"/>
      <c r="C1107" s="234"/>
      <c r="D1107" s="235" t="s">
        <v>162</v>
      </c>
      <c r="E1107" s="236" t="s">
        <v>22</v>
      </c>
      <c r="F1107" s="237" t="s">
        <v>2248</v>
      </c>
      <c r="G1107" s="234"/>
      <c r="H1107" s="236" t="s">
        <v>22</v>
      </c>
      <c r="I1107" s="238"/>
      <c r="J1107" s="234"/>
      <c r="K1107" s="234"/>
      <c r="L1107" s="239"/>
      <c r="M1107" s="240"/>
      <c r="N1107" s="241"/>
      <c r="O1107" s="241"/>
      <c r="P1107" s="241"/>
      <c r="Q1107" s="241"/>
      <c r="R1107" s="241"/>
      <c r="S1107" s="241"/>
      <c r="T1107" s="242"/>
      <c r="AT1107" s="243" t="s">
        <v>162</v>
      </c>
      <c r="AU1107" s="243" t="s">
        <v>82</v>
      </c>
      <c r="AV1107" s="11" t="s">
        <v>24</v>
      </c>
      <c r="AW1107" s="11" t="s">
        <v>37</v>
      </c>
      <c r="AX1107" s="11" t="s">
        <v>73</v>
      </c>
      <c r="AY1107" s="243" t="s">
        <v>153</v>
      </c>
    </row>
    <row r="1108" spans="2:51" s="11" customFormat="1" ht="13.5">
      <c r="B1108" s="233"/>
      <c r="C1108" s="234"/>
      <c r="D1108" s="235" t="s">
        <v>162</v>
      </c>
      <c r="E1108" s="236" t="s">
        <v>22</v>
      </c>
      <c r="F1108" s="237" t="s">
        <v>1272</v>
      </c>
      <c r="G1108" s="234"/>
      <c r="H1108" s="236" t="s">
        <v>22</v>
      </c>
      <c r="I1108" s="238"/>
      <c r="J1108" s="234"/>
      <c r="K1108" s="234"/>
      <c r="L1108" s="239"/>
      <c r="M1108" s="240"/>
      <c r="N1108" s="241"/>
      <c r="O1108" s="241"/>
      <c r="P1108" s="241"/>
      <c r="Q1108" s="241"/>
      <c r="R1108" s="241"/>
      <c r="S1108" s="241"/>
      <c r="T1108" s="242"/>
      <c r="AT1108" s="243" t="s">
        <v>162</v>
      </c>
      <c r="AU1108" s="243" t="s">
        <v>82</v>
      </c>
      <c r="AV1108" s="11" t="s">
        <v>24</v>
      </c>
      <c r="AW1108" s="11" t="s">
        <v>37</v>
      </c>
      <c r="AX1108" s="11" t="s">
        <v>73</v>
      </c>
      <c r="AY1108" s="243" t="s">
        <v>153</v>
      </c>
    </row>
    <row r="1109" spans="2:51" s="12" customFormat="1" ht="13.5">
      <c r="B1109" s="244"/>
      <c r="C1109" s="245"/>
      <c r="D1109" s="235" t="s">
        <v>162</v>
      </c>
      <c r="E1109" s="246" t="s">
        <v>22</v>
      </c>
      <c r="F1109" s="247" t="s">
        <v>1929</v>
      </c>
      <c r="G1109" s="245"/>
      <c r="H1109" s="248">
        <v>137.6</v>
      </c>
      <c r="I1109" s="249"/>
      <c r="J1109" s="245"/>
      <c r="K1109" s="245"/>
      <c r="L1109" s="250"/>
      <c r="M1109" s="251"/>
      <c r="N1109" s="252"/>
      <c r="O1109" s="252"/>
      <c r="P1109" s="252"/>
      <c r="Q1109" s="252"/>
      <c r="R1109" s="252"/>
      <c r="S1109" s="252"/>
      <c r="T1109" s="253"/>
      <c r="AT1109" s="254" t="s">
        <v>162</v>
      </c>
      <c r="AU1109" s="254" t="s">
        <v>82</v>
      </c>
      <c r="AV1109" s="12" t="s">
        <v>82</v>
      </c>
      <c r="AW1109" s="12" t="s">
        <v>37</v>
      </c>
      <c r="AX1109" s="12" t="s">
        <v>73</v>
      </c>
      <c r="AY1109" s="254" t="s">
        <v>153</v>
      </c>
    </row>
    <row r="1110" spans="2:51" s="13" customFormat="1" ht="13.5">
      <c r="B1110" s="255"/>
      <c r="C1110" s="256"/>
      <c r="D1110" s="235" t="s">
        <v>162</v>
      </c>
      <c r="E1110" s="257" t="s">
        <v>22</v>
      </c>
      <c r="F1110" s="258" t="s">
        <v>172</v>
      </c>
      <c r="G1110" s="256"/>
      <c r="H1110" s="259">
        <v>197.6</v>
      </c>
      <c r="I1110" s="260"/>
      <c r="J1110" s="256"/>
      <c r="K1110" s="256"/>
      <c r="L1110" s="261"/>
      <c r="M1110" s="262"/>
      <c r="N1110" s="263"/>
      <c r="O1110" s="263"/>
      <c r="P1110" s="263"/>
      <c r="Q1110" s="263"/>
      <c r="R1110" s="263"/>
      <c r="S1110" s="263"/>
      <c r="T1110" s="264"/>
      <c r="AT1110" s="265" t="s">
        <v>162</v>
      </c>
      <c r="AU1110" s="265" t="s">
        <v>82</v>
      </c>
      <c r="AV1110" s="13" t="s">
        <v>160</v>
      </c>
      <c r="AW1110" s="13" t="s">
        <v>37</v>
      </c>
      <c r="AX1110" s="13" t="s">
        <v>24</v>
      </c>
      <c r="AY1110" s="265" t="s">
        <v>153</v>
      </c>
    </row>
    <row r="1111" spans="2:65" s="1" customFormat="1" ht="16.5" customHeight="1">
      <c r="B1111" s="46"/>
      <c r="C1111" s="266" t="s">
        <v>859</v>
      </c>
      <c r="D1111" s="266" t="s">
        <v>246</v>
      </c>
      <c r="E1111" s="267" t="s">
        <v>751</v>
      </c>
      <c r="F1111" s="268" t="s">
        <v>752</v>
      </c>
      <c r="G1111" s="269" t="s">
        <v>236</v>
      </c>
      <c r="H1111" s="270">
        <v>0.065</v>
      </c>
      <c r="I1111" s="271"/>
      <c r="J1111" s="272">
        <f>ROUND(I1111*H1111,2)</f>
        <v>0</v>
      </c>
      <c r="K1111" s="268" t="s">
        <v>159</v>
      </c>
      <c r="L1111" s="273"/>
      <c r="M1111" s="274" t="s">
        <v>22</v>
      </c>
      <c r="N1111" s="275" t="s">
        <v>44</v>
      </c>
      <c r="O1111" s="47"/>
      <c r="P1111" s="230">
        <f>O1111*H1111</f>
        <v>0</v>
      </c>
      <c r="Q1111" s="230">
        <v>1</v>
      </c>
      <c r="R1111" s="230">
        <f>Q1111*H1111</f>
        <v>0.065</v>
      </c>
      <c r="S1111" s="230">
        <v>0</v>
      </c>
      <c r="T1111" s="231">
        <f>S1111*H1111</f>
        <v>0</v>
      </c>
      <c r="AR1111" s="24" t="s">
        <v>320</v>
      </c>
      <c r="AT1111" s="24" t="s">
        <v>246</v>
      </c>
      <c r="AU1111" s="24" t="s">
        <v>82</v>
      </c>
      <c r="AY1111" s="24" t="s">
        <v>153</v>
      </c>
      <c r="BE1111" s="232">
        <f>IF(N1111="základní",J1111,0)</f>
        <v>0</v>
      </c>
      <c r="BF1111" s="232">
        <f>IF(N1111="snížená",J1111,0)</f>
        <v>0</v>
      </c>
      <c r="BG1111" s="232">
        <f>IF(N1111="zákl. přenesená",J1111,0)</f>
        <v>0</v>
      </c>
      <c r="BH1111" s="232">
        <f>IF(N1111="sníž. přenesená",J1111,0)</f>
        <v>0</v>
      </c>
      <c r="BI1111" s="232">
        <f>IF(N1111="nulová",J1111,0)</f>
        <v>0</v>
      </c>
      <c r="BJ1111" s="24" t="s">
        <v>24</v>
      </c>
      <c r="BK1111" s="232">
        <f>ROUND(I1111*H1111,2)</f>
        <v>0</v>
      </c>
      <c r="BL1111" s="24" t="s">
        <v>239</v>
      </c>
      <c r="BM1111" s="24" t="s">
        <v>2249</v>
      </c>
    </row>
    <row r="1112" spans="2:47" s="1" customFormat="1" ht="13.5">
      <c r="B1112" s="46"/>
      <c r="C1112" s="74"/>
      <c r="D1112" s="235" t="s">
        <v>378</v>
      </c>
      <c r="E1112" s="74"/>
      <c r="F1112" s="276" t="s">
        <v>754</v>
      </c>
      <c r="G1112" s="74"/>
      <c r="H1112" s="74"/>
      <c r="I1112" s="191"/>
      <c r="J1112" s="74"/>
      <c r="K1112" s="74"/>
      <c r="L1112" s="72"/>
      <c r="M1112" s="277"/>
      <c r="N1112" s="47"/>
      <c r="O1112" s="47"/>
      <c r="P1112" s="47"/>
      <c r="Q1112" s="47"/>
      <c r="R1112" s="47"/>
      <c r="S1112" s="47"/>
      <c r="T1112" s="95"/>
      <c r="AT1112" s="24" t="s">
        <v>378</v>
      </c>
      <c r="AU1112" s="24" t="s">
        <v>82</v>
      </c>
    </row>
    <row r="1113" spans="2:51" s="12" customFormat="1" ht="13.5">
      <c r="B1113" s="244"/>
      <c r="C1113" s="245"/>
      <c r="D1113" s="235" t="s">
        <v>162</v>
      </c>
      <c r="E1113" s="246" t="s">
        <v>22</v>
      </c>
      <c r="F1113" s="247" t="s">
        <v>2250</v>
      </c>
      <c r="G1113" s="245"/>
      <c r="H1113" s="248">
        <v>0.065</v>
      </c>
      <c r="I1113" s="249"/>
      <c r="J1113" s="245"/>
      <c r="K1113" s="245"/>
      <c r="L1113" s="250"/>
      <c r="M1113" s="251"/>
      <c r="N1113" s="252"/>
      <c r="O1113" s="252"/>
      <c r="P1113" s="252"/>
      <c r="Q1113" s="252"/>
      <c r="R1113" s="252"/>
      <c r="S1113" s="252"/>
      <c r="T1113" s="253"/>
      <c r="AT1113" s="254" t="s">
        <v>162</v>
      </c>
      <c r="AU1113" s="254" t="s">
        <v>82</v>
      </c>
      <c r="AV1113" s="12" t="s">
        <v>82</v>
      </c>
      <c r="AW1113" s="12" t="s">
        <v>37</v>
      </c>
      <c r="AX1113" s="12" t="s">
        <v>24</v>
      </c>
      <c r="AY1113" s="254" t="s">
        <v>153</v>
      </c>
    </row>
    <row r="1114" spans="2:65" s="1" customFormat="1" ht="38.25" customHeight="1">
      <c r="B1114" s="46"/>
      <c r="C1114" s="221" t="s">
        <v>864</v>
      </c>
      <c r="D1114" s="221" t="s">
        <v>155</v>
      </c>
      <c r="E1114" s="222" t="s">
        <v>2251</v>
      </c>
      <c r="F1114" s="223" t="s">
        <v>2252</v>
      </c>
      <c r="G1114" s="224" t="s">
        <v>158</v>
      </c>
      <c r="H1114" s="225">
        <v>30</v>
      </c>
      <c r="I1114" s="226"/>
      <c r="J1114" s="227">
        <f>ROUND(I1114*H1114,2)</f>
        <v>0</v>
      </c>
      <c r="K1114" s="223" t="s">
        <v>22</v>
      </c>
      <c r="L1114" s="72"/>
      <c r="M1114" s="228" t="s">
        <v>22</v>
      </c>
      <c r="N1114" s="229" t="s">
        <v>44</v>
      </c>
      <c r="O1114" s="47"/>
      <c r="P1114" s="230">
        <f>O1114*H1114</f>
        <v>0</v>
      </c>
      <c r="Q1114" s="230">
        <v>0.004</v>
      </c>
      <c r="R1114" s="230">
        <f>Q1114*H1114</f>
        <v>0.12</v>
      </c>
      <c r="S1114" s="230">
        <v>0</v>
      </c>
      <c r="T1114" s="231">
        <f>S1114*H1114</f>
        <v>0</v>
      </c>
      <c r="AR1114" s="24" t="s">
        <v>239</v>
      </c>
      <c r="AT1114" s="24" t="s">
        <v>155</v>
      </c>
      <c r="AU1114" s="24" t="s">
        <v>82</v>
      </c>
      <c r="AY1114" s="24" t="s">
        <v>153</v>
      </c>
      <c r="BE1114" s="232">
        <f>IF(N1114="základní",J1114,0)</f>
        <v>0</v>
      </c>
      <c r="BF1114" s="232">
        <f>IF(N1114="snížená",J1114,0)</f>
        <v>0</v>
      </c>
      <c r="BG1114" s="232">
        <f>IF(N1114="zákl. přenesená",J1114,0)</f>
        <v>0</v>
      </c>
      <c r="BH1114" s="232">
        <f>IF(N1114="sníž. přenesená",J1114,0)</f>
        <v>0</v>
      </c>
      <c r="BI1114" s="232">
        <f>IF(N1114="nulová",J1114,0)</f>
        <v>0</v>
      </c>
      <c r="BJ1114" s="24" t="s">
        <v>24</v>
      </c>
      <c r="BK1114" s="232">
        <f>ROUND(I1114*H1114,2)</f>
        <v>0</v>
      </c>
      <c r="BL1114" s="24" t="s">
        <v>239</v>
      </c>
      <c r="BM1114" s="24" t="s">
        <v>2253</v>
      </c>
    </row>
    <row r="1115" spans="2:51" s="11" customFormat="1" ht="13.5">
      <c r="B1115" s="233"/>
      <c r="C1115" s="234"/>
      <c r="D1115" s="235" t="s">
        <v>162</v>
      </c>
      <c r="E1115" s="236" t="s">
        <v>22</v>
      </c>
      <c r="F1115" s="237" t="s">
        <v>2254</v>
      </c>
      <c r="G1115" s="234"/>
      <c r="H1115" s="236" t="s">
        <v>22</v>
      </c>
      <c r="I1115" s="238"/>
      <c r="J1115" s="234"/>
      <c r="K1115" s="234"/>
      <c r="L1115" s="239"/>
      <c r="M1115" s="240"/>
      <c r="N1115" s="241"/>
      <c r="O1115" s="241"/>
      <c r="P1115" s="241"/>
      <c r="Q1115" s="241"/>
      <c r="R1115" s="241"/>
      <c r="S1115" s="241"/>
      <c r="T1115" s="242"/>
      <c r="AT1115" s="243" t="s">
        <v>162</v>
      </c>
      <c r="AU1115" s="243" t="s">
        <v>82</v>
      </c>
      <c r="AV1115" s="11" t="s">
        <v>24</v>
      </c>
      <c r="AW1115" s="11" t="s">
        <v>37</v>
      </c>
      <c r="AX1115" s="11" t="s">
        <v>73</v>
      </c>
      <c r="AY1115" s="243" t="s">
        <v>153</v>
      </c>
    </row>
    <row r="1116" spans="2:51" s="11" customFormat="1" ht="13.5">
      <c r="B1116" s="233"/>
      <c r="C1116" s="234"/>
      <c r="D1116" s="235" t="s">
        <v>162</v>
      </c>
      <c r="E1116" s="236" t="s">
        <v>22</v>
      </c>
      <c r="F1116" s="237" t="s">
        <v>557</v>
      </c>
      <c r="G1116" s="234"/>
      <c r="H1116" s="236" t="s">
        <v>22</v>
      </c>
      <c r="I1116" s="238"/>
      <c r="J1116" s="234"/>
      <c r="K1116" s="234"/>
      <c r="L1116" s="239"/>
      <c r="M1116" s="240"/>
      <c r="N1116" s="241"/>
      <c r="O1116" s="241"/>
      <c r="P1116" s="241"/>
      <c r="Q1116" s="241"/>
      <c r="R1116" s="241"/>
      <c r="S1116" s="241"/>
      <c r="T1116" s="242"/>
      <c r="AT1116" s="243" t="s">
        <v>162</v>
      </c>
      <c r="AU1116" s="243" t="s">
        <v>82</v>
      </c>
      <c r="AV1116" s="11" t="s">
        <v>24</v>
      </c>
      <c r="AW1116" s="11" t="s">
        <v>37</v>
      </c>
      <c r="AX1116" s="11" t="s">
        <v>73</v>
      </c>
      <c r="AY1116" s="243" t="s">
        <v>153</v>
      </c>
    </row>
    <row r="1117" spans="2:51" s="12" customFormat="1" ht="13.5">
      <c r="B1117" s="244"/>
      <c r="C1117" s="245"/>
      <c r="D1117" s="235" t="s">
        <v>162</v>
      </c>
      <c r="E1117" s="246" t="s">
        <v>22</v>
      </c>
      <c r="F1117" s="247" t="s">
        <v>2255</v>
      </c>
      <c r="G1117" s="245"/>
      <c r="H1117" s="248">
        <v>30</v>
      </c>
      <c r="I1117" s="249"/>
      <c r="J1117" s="245"/>
      <c r="K1117" s="245"/>
      <c r="L1117" s="250"/>
      <c r="M1117" s="251"/>
      <c r="N1117" s="252"/>
      <c r="O1117" s="252"/>
      <c r="P1117" s="252"/>
      <c r="Q1117" s="252"/>
      <c r="R1117" s="252"/>
      <c r="S1117" s="252"/>
      <c r="T1117" s="253"/>
      <c r="AT1117" s="254" t="s">
        <v>162</v>
      </c>
      <c r="AU1117" s="254" t="s">
        <v>82</v>
      </c>
      <c r="AV1117" s="12" t="s">
        <v>82</v>
      </c>
      <c r="AW1117" s="12" t="s">
        <v>37</v>
      </c>
      <c r="AX1117" s="12" t="s">
        <v>24</v>
      </c>
      <c r="AY1117" s="254" t="s">
        <v>153</v>
      </c>
    </row>
    <row r="1118" spans="2:65" s="1" customFormat="1" ht="16.5" customHeight="1">
      <c r="B1118" s="46"/>
      <c r="C1118" s="221" t="s">
        <v>871</v>
      </c>
      <c r="D1118" s="221" t="s">
        <v>155</v>
      </c>
      <c r="E1118" s="222" t="s">
        <v>757</v>
      </c>
      <c r="F1118" s="223" t="s">
        <v>758</v>
      </c>
      <c r="G1118" s="224" t="s">
        <v>158</v>
      </c>
      <c r="H1118" s="225">
        <v>137.6</v>
      </c>
      <c r="I1118" s="226"/>
      <c r="J1118" s="227">
        <f>ROUND(I1118*H1118,2)</f>
        <v>0</v>
      </c>
      <c r="K1118" s="223" t="s">
        <v>159</v>
      </c>
      <c r="L1118" s="72"/>
      <c r="M1118" s="228" t="s">
        <v>22</v>
      </c>
      <c r="N1118" s="229" t="s">
        <v>44</v>
      </c>
      <c r="O1118" s="47"/>
      <c r="P1118" s="230">
        <f>O1118*H1118</f>
        <v>0</v>
      </c>
      <c r="Q1118" s="230">
        <v>0.0004</v>
      </c>
      <c r="R1118" s="230">
        <f>Q1118*H1118</f>
        <v>0.05504</v>
      </c>
      <c r="S1118" s="230">
        <v>0</v>
      </c>
      <c r="T1118" s="231">
        <f>S1118*H1118</f>
        <v>0</v>
      </c>
      <c r="AR1118" s="24" t="s">
        <v>239</v>
      </c>
      <c r="AT1118" s="24" t="s">
        <v>155</v>
      </c>
      <c r="AU1118" s="24" t="s">
        <v>82</v>
      </c>
      <c r="AY1118" s="24" t="s">
        <v>153</v>
      </c>
      <c r="BE1118" s="232">
        <f>IF(N1118="základní",J1118,0)</f>
        <v>0</v>
      </c>
      <c r="BF1118" s="232">
        <f>IF(N1118="snížená",J1118,0)</f>
        <v>0</v>
      </c>
      <c r="BG1118" s="232">
        <f>IF(N1118="zákl. přenesená",J1118,0)</f>
        <v>0</v>
      </c>
      <c r="BH1118" s="232">
        <f>IF(N1118="sníž. přenesená",J1118,0)</f>
        <v>0</v>
      </c>
      <c r="BI1118" s="232">
        <f>IF(N1118="nulová",J1118,0)</f>
        <v>0</v>
      </c>
      <c r="BJ1118" s="24" t="s">
        <v>24</v>
      </c>
      <c r="BK1118" s="232">
        <f>ROUND(I1118*H1118,2)</f>
        <v>0</v>
      </c>
      <c r="BL1118" s="24" t="s">
        <v>239</v>
      </c>
      <c r="BM1118" s="24" t="s">
        <v>2256</v>
      </c>
    </row>
    <row r="1119" spans="2:51" s="11" customFormat="1" ht="13.5">
      <c r="B1119" s="233"/>
      <c r="C1119" s="234"/>
      <c r="D1119" s="235" t="s">
        <v>162</v>
      </c>
      <c r="E1119" s="236" t="s">
        <v>22</v>
      </c>
      <c r="F1119" s="237" t="s">
        <v>2248</v>
      </c>
      <c r="G1119" s="234"/>
      <c r="H1119" s="236" t="s">
        <v>22</v>
      </c>
      <c r="I1119" s="238"/>
      <c r="J1119" s="234"/>
      <c r="K1119" s="234"/>
      <c r="L1119" s="239"/>
      <c r="M1119" s="240"/>
      <c r="N1119" s="241"/>
      <c r="O1119" s="241"/>
      <c r="P1119" s="241"/>
      <c r="Q1119" s="241"/>
      <c r="R1119" s="241"/>
      <c r="S1119" s="241"/>
      <c r="T1119" s="242"/>
      <c r="AT1119" s="243" t="s">
        <v>162</v>
      </c>
      <c r="AU1119" s="243" t="s">
        <v>82</v>
      </c>
      <c r="AV1119" s="11" t="s">
        <v>24</v>
      </c>
      <c r="AW1119" s="11" t="s">
        <v>37</v>
      </c>
      <c r="AX1119" s="11" t="s">
        <v>73</v>
      </c>
      <c r="AY1119" s="243" t="s">
        <v>153</v>
      </c>
    </row>
    <row r="1120" spans="2:51" s="11" customFormat="1" ht="13.5">
      <c r="B1120" s="233"/>
      <c r="C1120" s="234"/>
      <c r="D1120" s="235" t="s">
        <v>162</v>
      </c>
      <c r="E1120" s="236" t="s">
        <v>22</v>
      </c>
      <c r="F1120" s="237" t="s">
        <v>1272</v>
      </c>
      <c r="G1120" s="234"/>
      <c r="H1120" s="236" t="s">
        <v>22</v>
      </c>
      <c r="I1120" s="238"/>
      <c r="J1120" s="234"/>
      <c r="K1120" s="234"/>
      <c r="L1120" s="239"/>
      <c r="M1120" s="240"/>
      <c r="N1120" s="241"/>
      <c r="O1120" s="241"/>
      <c r="P1120" s="241"/>
      <c r="Q1120" s="241"/>
      <c r="R1120" s="241"/>
      <c r="S1120" s="241"/>
      <c r="T1120" s="242"/>
      <c r="AT1120" s="243" t="s">
        <v>162</v>
      </c>
      <c r="AU1120" s="243" t="s">
        <v>82</v>
      </c>
      <c r="AV1120" s="11" t="s">
        <v>24</v>
      </c>
      <c r="AW1120" s="11" t="s">
        <v>37</v>
      </c>
      <c r="AX1120" s="11" t="s">
        <v>73</v>
      </c>
      <c r="AY1120" s="243" t="s">
        <v>153</v>
      </c>
    </row>
    <row r="1121" spans="2:51" s="12" customFormat="1" ht="13.5">
      <c r="B1121" s="244"/>
      <c r="C1121" s="245"/>
      <c r="D1121" s="235" t="s">
        <v>162</v>
      </c>
      <c r="E1121" s="246" t="s">
        <v>22</v>
      </c>
      <c r="F1121" s="247" t="s">
        <v>1929</v>
      </c>
      <c r="G1121" s="245"/>
      <c r="H1121" s="248">
        <v>137.6</v>
      </c>
      <c r="I1121" s="249"/>
      <c r="J1121" s="245"/>
      <c r="K1121" s="245"/>
      <c r="L1121" s="250"/>
      <c r="M1121" s="251"/>
      <c r="N1121" s="252"/>
      <c r="O1121" s="252"/>
      <c r="P1121" s="252"/>
      <c r="Q1121" s="252"/>
      <c r="R1121" s="252"/>
      <c r="S1121" s="252"/>
      <c r="T1121" s="253"/>
      <c r="AT1121" s="254" t="s">
        <v>162</v>
      </c>
      <c r="AU1121" s="254" t="s">
        <v>82</v>
      </c>
      <c r="AV1121" s="12" t="s">
        <v>82</v>
      </c>
      <c r="AW1121" s="12" t="s">
        <v>37</v>
      </c>
      <c r="AX1121" s="12" t="s">
        <v>24</v>
      </c>
      <c r="AY1121" s="254" t="s">
        <v>153</v>
      </c>
    </row>
    <row r="1122" spans="2:65" s="1" customFormat="1" ht="16.5" customHeight="1">
      <c r="B1122" s="46"/>
      <c r="C1122" s="266" t="s">
        <v>877</v>
      </c>
      <c r="D1122" s="266" t="s">
        <v>246</v>
      </c>
      <c r="E1122" s="267" t="s">
        <v>761</v>
      </c>
      <c r="F1122" s="268" t="s">
        <v>762</v>
      </c>
      <c r="G1122" s="269" t="s">
        <v>158</v>
      </c>
      <c r="H1122" s="270">
        <v>153.36</v>
      </c>
      <c r="I1122" s="271"/>
      <c r="J1122" s="272">
        <f>ROUND(I1122*H1122,2)</f>
        <v>0</v>
      </c>
      <c r="K1122" s="268" t="s">
        <v>22</v>
      </c>
      <c r="L1122" s="273"/>
      <c r="M1122" s="274" t="s">
        <v>22</v>
      </c>
      <c r="N1122" s="275" t="s">
        <v>44</v>
      </c>
      <c r="O1122" s="47"/>
      <c r="P1122" s="230">
        <f>O1122*H1122</f>
        <v>0</v>
      </c>
      <c r="Q1122" s="230">
        <v>0.0045</v>
      </c>
      <c r="R1122" s="230">
        <f>Q1122*H1122</f>
        <v>0.69012</v>
      </c>
      <c r="S1122" s="230">
        <v>0</v>
      </c>
      <c r="T1122" s="231">
        <f>S1122*H1122</f>
        <v>0</v>
      </c>
      <c r="AR1122" s="24" t="s">
        <v>320</v>
      </c>
      <c r="AT1122" s="24" t="s">
        <v>246</v>
      </c>
      <c r="AU1122" s="24" t="s">
        <v>82</v>
      </c>
      <c r="AY1122" s="24" t="s">
        <v>153</v>
      </c>
      <c r="BE1122" s="232">
        <f>IF(N1122="základní",J1122,0)</f>
        <v>0</v>
      </c>
      <c r="BF1122" s="232">
        <f>IF(N1122="snížená",J1122,0)</f>
        <v>0</v>
      </c>
      <c r="BG1122" s="232">
        <f>IF(N1122="zákl. přenesená",J1122,0)</f>
        <v>0</v>
      </c>
      <c r="BH1122" s="232">
        <f>IF(N1122="sníž. přenesená",J1122,0)</f>
        <v>0</v>
      </c>
      <c r="BI1122" s="232">
        <f>IF(N1122="nulová",J1122,0)</f>
        <v>0</v>
      </c>
      <c r="BJ1122" s="24" t="s">
        <v>24</v>
      </c>
      <c r="BK1122" s="232">
        <f>ROUND(I1122*H1122,2)</f>
        <v>0</v>
      </c>
      <c r="BL1122" s="24" t="s">
        <v>239</v>
      </c>
      <c r="BM1122" s="24" t="s">
        <v>2257</v>
      </c>
    </row>
    <row r="1123" spans="2:51" s="12" customFormat="1" ht="13.5">
      <c r="B1123" s="244"/>
      <c r="C1123" s="245"/>
      <c r="D1123" s="235" t="s">
        <v>162</v>
      </c>
      <c r="E1123" s="246" t="s">
        <v>22</v>
      </c>
      <c r="F1123" s="247" t="s">
        <v>2258</v>
      </c>
      <c r="G1123" s="245"/>
      <c r="H1123" s="248">
        <v>153.36</v>
      </c>
      <c r="I1123" s="249"/>
      <c r="J1123" s="245"/>
      <c r="K1123" s="245"/>
      <c r="L1123" s="250"/>
      <c r="M1123" s="251"/>
      <c r="N1123" s="252"/>
      <c r="O1123" s="252"/>
      <c r="P1123" s="252"/>
      <c r="Q1123" s="252"/>
      <c r="R1123" s="252"/>
      <c r="S1123" s="252"/>
      <c r="T1123" s="253"/>
      <c r="AT1123" s="254" t="s">
        <v>162</v>
      </c>
      <c r="AU1123" s="254" t="s">
        <v>82</v>
      </c>
      <c r="AV1123" s="12" t="s">
        <v>82</v>
      </c>
      <c r="AW1123" s="12" t="s">
        <v>37</v>
      </c>
      <c r="AX1123" s="12" t="s">
        <v>24</v>
      </c>
      <c r="AY1123" s="254" t="s">
        <v>153</v>
      </c>
    </row>
    <row r="1124" spans="2:65" s="1" customFormat="1" ht="16.5" customHeight="1">
      <c r="B1124" s="46"/>
      <c r="C1124" s="221" t="s">
        <v>883</v>
      </c>
      <c r="D1124" s="221" t="s">
        <v>155</v>
      </c>
      <c r="E1124" s="222" t="s">
        <v>766</v>
      </c>
      <c r="F1124" s="223" t="s">
        <v>767</v>
      </c>
      <c r="G1124" s="224" t="s">
        <v>158</v>
      </c>
      <c r="H1124" s="225">
        <v>275.2</v>
      </c>
      <c r="I1124" s="226"/>
      <c r="J1124" s="227">
        <f>ROUND(I1124*H1124,2)</f>
        <v>0</v>
      </c>
      <c r="K1124" s="223" t="s">
        <v>22</v>
      </c>
      <c r="L1124" s="72"/>
      <c r="M1124" s="228" t="s">
        <v>22</v>
      </c>
      <c r="N1124" s="229" t="s">
        <v>44</v>
      </c>
      <c r="O1124" s="47"/>
      <c r="P1124" s="230">
        <f>O1124*H1124</f>
        <v>0</v>
      </c>
      <c r="Q1124" s="230">
        <v>0</v>
      </c>
      <c r="R1124" s="230">
        <f>Q1124*H1124</f>
        <v>0</v>
      </c>
      <c r="S1124" s="230">
        <v>0</v>
      </c>
      <c r="T1124" s="231">
        <f>S1124*H1124</f>
        <v>0</v>
      </c>
      <c r="AR1124" s="24" t="s">
        <v>239</v>
      </c>
      <c r="AT1124" s="24" t="s">
        <v>155</v>
      </c>
      <c r="AU1124" s="24" t="s">
        <v>82</v>
      </c>
      <c r="AY1124" s="24" t="s">
        <v>153</v>
      </c>
      <c r="BE1124" s="232">
        <f>IF(N1124="základní",J1124,0)</f>
        <v>0</v>
      </c>
      <c r="BF1124" s="232">
        <f>IF(N1124="snížená",J1124,0)</f>
        <v>0</v>
      </c>
      <c r="BG1124" s="232">
        <f>IF(N1124="zákl. přenesená",J1124,0)</f>
        <v>0</v>
      </c>
      <c r="BH1124" s="232">
        <f>IF(N1124="sníž. přenesená",J1124,0)</f>
        <v>0</v>
      </c>
      <c r="BI1124" s="232">
        <f>IF(N1124="nulová",J1124,0)</f>
        <v>0</v>
      </c>
      <c r="BJ1124" s="24" t="s">
        <v>24</v>
      </c>
      <c r="BK1124" s="232">
        <f>ROUND(I1124*H1124,2)</f>
        <v>0</v>
      </c>
      <c r="BL1124" s="24" t="s">
        <v>239</v>
      </c>
      <c r="BM1124" s="24" t="s">
        <v>2259</v>
      </c>
    </row>
    <row r="1125" spans="2:51" s="11" customFormat="1" ht="13.5">
      <c r="B1125" s="233"/>
      <c r="C1125" s="234"/>
      <c r="D1125" s="235" t="s">
        <v>162</v>
      </c>
      <c r="E1125" s="236" t="s">
        <v>22</v>
      </c>
      <c r="F1125" s="237" t="s">
        <v>2260</v>
      </c>
      <c r="G1125" s="234"/>
      <c r="H1125" s="236" t="s">
        <v>22</v>
      </c>
      <c r="I1125" s="238"/>
      <c r="J1125" s="234"/>
      <c r="K1125" s="234"/>
      <c r="L1125" s="239"/>
      <c r="M1125" s="240"/>
      <c r="N1125" s="241"/>
      <c r="O1125" s="241"/>
      <c r="P1125" s="241"/>
      <c r="Q1125" s="241"/>
      <c r="R1125" s="241"/>
      <c r="S1125" s="241"/>
      <c r="T1125" s="242"/>
      <c r="AT1125" s="243" t="s">
        <v>162</v>
      </c>
      <c r="AU1125" s="243" t="s">
        <v>82</v>
      </c>
      <c r="AV1125" s="11" t="s">
        <v>24</v>
      </c>
      <c r="AW1125" s="11" t="s">
        <v>37</v>
      </c>
      <c r="AX1125" s="11" t="s">
        <v>73</v>
      </c>
      <c r="AY1125" s="243" t="s">
        <v>153</v>
      </c>
    </row>
    <row r="1126" spans="2:51" s="11" customFormat="1" ht="13.5">
      <c r="B1126" s="233"/>
      <c r="C1126" s="234"/>
      <c r="D1126" s="235" t="s">
        <v>162</v>
      </c>
      <c r="E1126" s="236" t="s">
        <v>22</v>
      </c>
      <c r="F1126" s="237" t="s">
        <v>1272</v>
      </c>
      <c r="G1126" s="234"/>
      <c r="H1126" s="236" t="s">
        <v>22</v>
      </c>
      <c r="I1126" s="238"/>
      <c r="J1126" s="234"/>
      <c r="K1126" s="234"/>
      <c r="L1126" s="239"/>
      <c r="M1126" s="240"/>
      <c r="N1126" s="241"/>
      <c r="O1126" s="241"/>
      <c r="P1126" s="241"/>
      <c r="Q1126" s="241"/>
      <c r="R1126" s="241"/>
      <c r="S1126" s="241"/>
      <c r="T1126" s="242"/>
      <c r="AT1126" s="243" t="s">
        <v>162</v>
      </c>
      <c r="AU1126" s="243" t="s">
        <v>82</v>
      </c>
      <c r="AV1126" s="11" t="s">
        <v>24</v>
      </c>
      <c r="AW1126" s="11" t="s">
        <v>37</v>
      </c>
      <c r="AX1126" s="11" t="s">
        <v>73</v>
      </c>
      <c r="AY1126" s="243" t="s">
        <v>153</v>
      </c>
    </row>
    <row r="1127" spans="2:51" s="12" customFormat="1" ht="13.5">
      <c r="B1127" s="244"/>
      <c r="C1127" s="245"/>
      <c r="D1127" s="235" t="s">
        <v>162</v>
      </c>
      <c r="E1127" s="246" t="s">
        <v>22</v>
      </c>
      <c r="F1127" s="247" t="s">
        <v>2261</v>
      </c>
      <c r="G1127" s="245"/>
      <c r="H1127" s="248">
        <v>275.2</v>
      </c>
      <c r="I1127" s="249"/>
      <c r="J1127" s="245"/>
      <c r="K1127" s="245"/>
      <c r="L1127" s="250"/>
      <c r="M1127" s="251"/>
      <c r="N1127" s="252"/>
      <c r="O1127" s="252"/>
      <c r="P1127" s="252"/>
      <c r="Q1127" s="252"/>
      <c r="R1127" s="252"/>
      <c r="S1127" s="252"/>
      <c r="T1127" s="253"/>
      <c r="AT1127" s="254" t="s">
        <v>162</v>
      </c>
      <c r="AU1127" s="254" t="s">
        <v>82</v>
      </c>
      <c r="AV1127" s="12" t="s">
        <v>82</v>
      </c>
      <c r="AW1127" s="12" t="s">
        <v>37</v>
      </c>
      <c r="AX1127" s="12" t="s">
        <v>24</v>
      </c>
      <c r="AY1127" s="254" t="s">
        <v>153</v>
      </c>
    </row>
    <row r="1128" spans="2:65" s="1" customFormat="1" ht="25.5" customHeight="1">
      <c r="B1128" s="46"/>
      <c r="C1128" s="221" t="s">
        <v>889</v>
      </c>
      <c r="D1128" s="221" t="s">
        <v>155</v>
      </c>
      <c r="E1128" s="222" t="s">
        <v>776</v>
      </c>
      <c r="F1128" s="223" t="s">
        <v>2262</v>
      </c>
      <c r="G1128" s="224" t="s">
        <v>778</v>
      </c>
      <c r="H1128" s="225">
        <v>1</v>
      </c>
      <c r="I1128" s="226"/>
      <c r="J1128" s="227">
        <f>ROUND(I1128*H1128,2)</f>
        <v>0</v>
      </c>
      <c r="K1128" s="223" t="s">
        <v>22</v>
      </c>
      <c r="L1128" s="72"/>
      <c r="M1128" s="228" t="s">
        <v>22</v>
      </c>
      <c r="N1128" s="229" t="s">
        <v>44</v>
      </c>
      <c r="O1128" s="47"/>
      <c r="P1128" s="230">
        <f>O1128*H1128</f>
        <v>0</v>
      </c>
      <c r="Q1128" s="230">
        <v>0</v>
      </c>
      <c r="R1128" s="230">
        <f>Q1128*H1128</f>
        <v>0</v>
      </c>
      <c r="S1128" s="230">
        <v>0</v>
      </c>
      <c r="T1128" s="231">
        <f>S1128*H1128</f>
        <v>0</v>
      </c>
      <c r="AR1128" s="24" t="s">
        <v>239</v>
      </c>
      <c r="AT1128" s="24" t="s">
        <v>155</v>
      </c>
      <c r="AU1128" s="24" t="s">
        <v>82</v>
      </c>
      <c r="AY1128" s="24" t="s">
        <v>153</v>
      </c>
      <c r="BE1128" s="232">
        <f>IF(N1128="základní",J1128,0)</f>
        <v>0</v>
      </c>
      <c r="BF1128" s="232">
        <f>IF(N1128="snížená",J1128,0)</f>
        <v>0</v>
      </c>
      <c r="BG1128" s="232">
        <f>IF(N1128="zákl. přenesená",J1128,0)</f>
        <v>0</v>
      </c>
      <c r="BH1128" s="232">
        <f>IF(N1128="sníž. přenesená",J1128,0)</f>
        <v>0</v>
      </c>
      <c r="BI1128" s="232">
        <f>IF(N1128="nulová",J1128,0)</f>
        <v>0</v>
      </c>
      <c r="BJ1128" s="24" t="s">
        <v>24</v>
      </c>
      <c r="BK1128" s="232">
        <f>ROUND(I1128*H1128,2)</f>
        <v>0</v>
      </c>
      <c r="BL1128" s="24" t="s">
        <v>239</v>
      </c>
      <c r="BM1128" s="24" t="s">
        <v>2263</v>
      </c>
    </row>
    <row r="1129" spans="2:63" s="10" customFormat="1" ht="29.85" customHeight="1">
      <c r="B1129" s="205"/>
      <c r="C1129" s="206"/>
      <c r="D1129" s="207" t="s">
        <v>72</v>
      </c>
      <c r="E1129" s="219" t="s">
        <v>780</v>
      </c>
      <c r="F1129" s="219" t="s">
        <v>781</v>
      </c>
      <c r="G1129" s="206"/>
      <c r="H1129" s="206"/>
      <c r="I1129" s="209"/>
      <c r="J1129" s="220">
        <f>BK1129</f>
        <v>0</v>
      </c>
      <c r="K1129" s="206"/>
      <c r="L1129" s="211"/>
      <c r="M1129" s="212"/>
      <c r="N1129" s="213"/>
      <c r="O1129" s="213"/>
      <c r="P1129" s="214">
        <f>SUM(P1130:P1188)</f>
        <v>0</v>
      </c>
      <c r="Q1129" s="213"/>
      <c r="R1129" s="214">
        <f>SUM(R1130:R1188)</f>
        <v>4.492518</v>
      </c>
      <c r="S1129" s="213"/>
      <c r="T1129" s="215">
        <f>SUM(T1130:T1188)</f>
        <v>0</v>
      </c>
      <c r="AR1129" s="216" t="s">
        <v>82</v>
      </c>
      <c r="AT1129" s="217" t="s">
        <v>72</v>
      </c>
      <c r="AU1129" s="217" t="s">
        <v>24</v>
      </c>
      <c r="AY1129" s="216" t="s">
        <v>153</v>
      </c>
      <c r="BK1129" s="218">
        <f>SUM(BK1130:BK1188)</f>
        <v>0</v>
      </c>
    </row>
    <row r="1130" spans="2:65" s="1" customFormat="1" ht="25.5" customHeight="1">
      <c r="B1130" s="46"/>
      <c r="C1130" s="221" t="s">
        <v>894</v>
      </c>
      <c r="D1130" s="221" t="s">
        <v>155</v>
      </c>
      <c r="E1130" s="222" t="s">
        <v>2264</v>
      </c>
      <c r="F1130" s="223" t="s">
        <v>2265</v>
      </c>
      <c r="G1130" s="224" t="s">
        <v>187</v>
      </c>
      <c r="H1130" s="225">
        <v>301</v>
      </c>
      <c r="I1130" s="226"/>
      <c r="J1130" s="227">
        <f>ROUND(I1130*H1130,2)</f>
        <v>0</v>
      </c>
      <c r="K1130" s="223" t="s">
        <v>22</v>
      </c>
      <c r="L1130" s="72"/>
      <c r="M1130" s="228" t="s">
        <v>22</v>
      </c>
      <c r="N1130" s="229" t="s">
        <v>44</v>
      </c>
      <c r="O1130" s="47"/>
      <c r="P1130" s="230">
        <f>O1130*H1130</f>
        <v>0</v>
      </c>
      <c r="Q1130" s="230">
        <v>0</v>
      </c>
      <c r="R1130" s="230">
        <f>Q1130*H1130</f>
        <v>0</v>
      </c>
      <c r="S1130" s="230">
        <v>0</v>
      </c>
      <c r="T1130" s="231">
        <f>S1130*H1130</f>
        <v>0</v>
      </c>
      <c r="AR1130" s="24" t="s">
        <v>239</v>
      </c>
      <c r="AT1130" s="24" t="s">
        <v>155</v>
      </c>
      <c r="AU1130" s="24" t="s">
        <v>82</v>
      </c>
      <c r="AY1130" s="24" t="s">
        <v>153</v>
      </c>
      <c r="BE1130" s="232">
        <f>IF(N1130="základní",J1130,0)</f>
        <v>0</v>
      </c>
      <c r="BF1130" s="232">
        <f>IF(N1130="snížená",J1130,0)</f>
        <v>0</v>
      </c>
      <c r="BG1130" s="232">
        <f>IF(N1130="zákl. přenesená",J1130,0)</f>
        <v>0</v>
      </c>
      <c r="BH1130" s="232">
        <f>IF(N1130="sníž. přenesená",J1130,0)</f>
        <v>0</v>
      </c>
      <c r="BI1130" s="232">
        <f>IF(N1130="nulová",J1130,0)</f>
        <v>0</v>
      </c>
      <c r="BJ1130" s="24" t="s">
        <v>24</v>
      </c>
      <c r="BK1130" s="232">
        <f>ROUND(I1130*H1130,2)</f>
        <v>0</v>
      </c>
      <c r="BL1130" s="24" t="s">
        <v>239</v>
      </c>
      <c r="BM1130" s="24" t="s">
        <v>2266</v>
      </c>
    </row>
    <row r="1131" spans="2:51" s="11" customFormat="1" ht="13.5">
      <c r="B1131" s="233"/>
      <c r="C1131" s="234"/>
      <c r="D1131" s="235" t="s">
        <v>162</v>
      </c>
      <c r="E1131" s="236" t="s">
        <v>22</v>
      </c>
      <c r="F1131" s="237" t="s">
        <v>2267</v>
      </c>
      <c r="G1131" s="234"/>
      <c r="H1131" s="236" t="s">
        <v>22</v>
      </c>
      <c r="I1131" s="238"/>
      <c r="J1131" s="234"/>
      <c r="K1131" s="234"/>
      <c r="L1131" s="239"/>
      <c r="M1131" s="240"/>
      <c r="N1131" s="241"/>
      <c r="O1131" s="241"/>
      <c r="P1131" s="241"/>
      <c r="Q1131" s="241"/>
      <c r="R1131" s="241"/>
      <c r="S1131" s="241"/>
      <c r="T1131" s="242"/>
      <c r="AT1131" s="243" t="s">
        <v>162</v>
      </c>
      <c r="AU1131" s="243" t="s">
        <v>82</v>
      </c>
      <c r="AV1131" s="11" t="s">
        <v>24</v>
      </c>
      <c r="AW1131" s="11" t="s">
        <v>37</v>
      </c>
      <c r="AX1131" s="11" t="s">
        <v>73</v>
      </c>
      <c r="AY1131" s="243" t="s">
        <v>153</v>
      </c>
    </row>
    <row r="1132" spans="2:51" s="11" customFormat="1" ht="13.5">
      <c r="B1132" s="233"/>
      <c r="C1132" s="234"/>
      <c r="D1132" s="235" t="s">
        <v>162</v>
      </c>
      <c r="E1132" s="236" t="s">
        <v>22</v>
      </c>
      <c r="F1132" s="237" t="s">
        <v>2268</v>
      </c>
      <c r="G1132" s="234"/>
      <c r="H1132" s="236" t="s">
        <v>22</v>
      </c>
      <c r="I1132" s="238"/>
      <c r="J1132" s="234"/>
      <c r="K1132" s="234"/>
      <c r="L1132" s="239"/>
      <c r="M1132" s="240"/>
      <c r="N1132" s="241"/>
      <c r="O1132" s="241"/>
      <c r="P1132" s="241"/>
      <c r="Q1132" s="241"/>
      <c r="R1132" s="241"/>
      <c r="S1132" s="241"/>
      <c r="T1132" s="242"/>
      <c r="AT1132" s="243" t="s">
        <v>162</v>
      </c>
      <c r="AU1132" s="243" t="s">
        <v>82</v>
      </c>
      <c r="AV1132" s="11" t="s">
        <v>24</v>
      </c>
      <c r="AW1132" s="11" t="s">
        <v>37</v>
      </c>
      <c r="AX1132" s="11" t="s">
        <v>73</v>
      </c>
      <c r="AY1132" s="243" t="s">
        <v>153</v>
      </c>
    </row>
    <row r="1133" spans="2:51" s="11" customFormat="1" ht="13.5">
      <c r="B1133" s="233"/>
      <c r="C1133" s="234"/>
      <c r="D1133" s="235" t="s">
        <v>162</v>
      </c>
      <c r="E1133" s="236" t="s">
        <v>22</v>
      </c>
      <c r="F1133" s="237" t="s">
        <v>2269</v>
      </c>
      <c r="G1133" s="234"/>
      <c r="H1133" s="236" t="s">
        <v>22</v>
      </c>
      <c r="I1133" s="238"/>
      <c r="J1133" s="234"/>
      <c r="K1133" s="234"/>
      <c r="L1133" s="239"/>
      <c r="M1133" s="240"/>
      <c r="N1133" s="241"/>
      <c r="O1133" s="241"/>
      <c r="P1133" s="241"/>
      <c r="Q1133" s="241"/>
      <c r="R1133" s="241"/>
      <c r="S1133" s="241"/>
      <c r="T1133" s="242"/>
      <c r="AT1133" s="243" t="s">
        <v>162</v>
      </c>
      <c r="AU1133" s="243" t="s">
        <v>82</v>
      </c>
      <c r="AV1133" s="11" t="s">
        <v>24</v>
      </c>
      <c r="AW1133" s="11" t="s">
        <v>37</v>
      </c>
      <c r="AX1133" s="11" t="s">
        <v>73</v>
      </c>
      <c r="AY1133" s="243" t="s">
        <v>153</v>
      </c>
    </row>
    <row r="1134" spans="2:51" s="11" customFormat="1" ht="13.5">
      <c r="B1134" s="233"/>
      <c r="C1134" s="234"/>
      <c r="D1134" s="235" t="s">
        <v>162</v>
      </c>
      <c r="E1134" s="236" t="s">
        <v>22</v>
      </c>
      <c r="F1134" s="237" t="s">
        <v>2270</v>
      </c>
      <c r="G1134" s="234"/>
      <c r="H1134" s="236" t="s">
        <v>22</v>
      </c>
      <c r="I1134" s="238"/>
      <c r="J1134" s="234"/>
      <c r="K1134" s="234"/>
      <c r="L1134" s="239"/>
      <c r="M1134" s="240"/>
      <c r="N1134" s="241"/>
      <c r="O1134" s="241"/>
      <c r="P1134" s="241"/>
      <c r="Q1134" s="241"/>
      <c r="R1134" s="241"/>
      <c r="S1134" s="241"/>
      <c r="T1134" s="242"/>
      <c r="AT1134" s="243" t="s">
        <v>162</v>
      </c>
      <c r="AU1134" s="243" t="s">
        <v>82</v>
      </c>
      <c r="AV1134" s="11" t="s">
        <v>24</v>
      </c>
      <c r="AW1134" s="11" t="s">
        <v>37</v>
      </c>
      <c r="AX1134" s="11" t="s">
        <v>73</v>
      </c>
      <c r="AY1134" s="243" t="s">
        <v>153</v>
      </c>
    </row>
    <row r="1135" spans="2:51" s="12" customFormat="1" ht="13.5">
      <c r="B1135" s="244"/>
      <c r="C1135" s="245"/>
      <c r="D1135" s="235" t="s">
        <v>162</v>
      </c>
      <c r="E1135" s="246" t="s">
        <v>22</v>
      </c>
      <c r="F1135" s="247" t="s">
        <v>2271</v>
      </c>
      <c r="G1135" s="245"/>
      <c r="H1135" s="248">
        <v>301</v>
      </c>
      <c r="I1135" s="249"/>
      <c r="J1135" s="245"/>
      <c r="K1135" s="245"/>
      <c r="L1135" s="250"/>
      <c r="M1135" s="251"/>
      <c r="N1135" s="252"/>
      <c r="O1135" s="252"/>
      <c r="P1135" s="252"/>
      <c r="Q1135" s="252"/>
      <c r="R1135" s="252"/>
      <c r="S1135" s="252"/>
      <c r="T1135" s="253"/>
      <c r="AT1135" s="254" t="s">
        <v>162</v>
      </c>
      <c r="AU1135" s="254" t="s">
        <v>82</v>
      </c>
      <c r="AV1135" s="12" t="s">
        <v>82</v>
      </c>
      <c r="AW1135" s="12" t="s">
        <v>37</v>
      </c>
      <c r="AX1135" s="12" t="s">
        <v>24</v>
      </c>
      <c r="AY1135" s="254" t="s">
        <v>153</v>
      </c>
    </row>
    <row r="1136" spans="2:65" s="1" customFormat="1" ht="25.5" customHeight="1">
      <c r="B1136" s="46"/>
      <c r="C1136" s="221" t="s">
        <v>899</v>
      </c>
      <c r="D1136" s="221" t="s">
        <v>155</v>
      </c>
      <c r="E1136" s="222" t="s">
        <v>2272</v>
      </c>
      <c r="F1136" s="223" t="s">
        <v>2273</v>
      </c>
      <c r="G1136" s="224" t="s">
        <v>187</v>
      </c>
      <c r="H1136" s="225">
        <v>603.7</v>
      </c>
      <c r="I1136" s="226"/>
      <c r="J1136" s="227">
        <f>ROUND(I1136*H1136,2)</f>
        <v>0</v>
      </c>
      <c r="K1136" s="223" t="s">
        <v>22</v>
      </c>
      <c r="L1136" s="72"/>
      <c r="M1136" s="228" t="s">
        <v>22</v>
      </c>
      <c r="N1136" s="229" t="s">
        <v>44</v>
      </c>
      <c r="O1136" s="47"/>
      <c r="P1136" s="230">
        <f>O1136*H1136</f>
        <v>0</v>
      </c>
      <c r="Q1136" s="230">
        <v>0</v>
      </c>
      <c r="R1136" s="230">
        <f>Q1136*H1136</f>
        <v>0</v>
      </c>
      <c r="S1136" s="230">
        <v>0</v>
      </c>
      <c r="T1136" s="231">
        <f>S1136*H1136</f>
        <v>0</v>
      </c>
      <c r="AR1136" s="24" t="s">
        <v>867</v>
      </c>
      <c r="AT1136" s="24" t="s">
        <v>155</v>
      </c>
      <c r="AU1136" s="24" t="s">
        <v>82</v>
      </c>
      <c r="AY1136" s="24" t="s">
        <v>153</v>
      </c>
      <c r="BE1136" s="232">
        <f>IF(N1136="základní",J1136,0)</f>
        <v>0</v>
      </c>
      <c r="BF1136" s="232">
        <f>IF(N1136="snížená",J1136,0)</f>
        <v>0</v>
      </c>
      <c r="BG1136" s="232">
        <f>IF(N1136="zákl. přenesená",J1136,0)</f>
        <v>0</v>
      </c>
      <c r="BH1136" s="232">
        <f>IF(N1136="sníž. přenesená",J1136,0)</f>
        <v>0</v>
      </c>
      <c r="BI1136" s="232">
        <f>IF(N1136="nulová",J1136,0)</f>
        <v>0</v>
      </c>
      <c r="BJ1136" s="24" t="s">
        <v>24</v>
      </c>
      <c r="BK1136" s="232">
        <f>ROUND(I1136*H1136,2)</f>
        <v>0</v>
      </c>
      <c r="BL1136" s="24" t="s">
        <v>867</v>
      </c>
      <c r="BM1136" s="24" t="s">
        <v>2274</v>
      </c>
    </row>
    <row r="1137" spans="2:51" s="11" customFormat="1" ht="13.5">
      <c r="B1137" s="233"/>
      <c r="C1137" s="234"/>
      <c r="D1137" s="235" t="s">
        <v>162</v>
      </c>
      <c r="E1137" s="236" t="s">
        <v>22</v>
      </c>
      <c r="F1137" s="237" t="s">
        <v>2275</v>
      </c>
      <c r="G1137" s="234"/>
      <c r="H1137" s="236" t="s">
        <v>22</v>
      </c>
      <c r="I1137" s="238"/>
      <c r="J1137" s="234"/>
      <c r="K1137" s="234"/>
      <c r="L1137" s="239"/>
      <c r="M1137" s="240"/>
      <c r="N1137" s="241"/>
      <c r="O1137" s="241"/>
      <c r="P1137" s="241"/>
      <c r="Q1137" s="241"/>
      <c r="R1137" s="241"/>
      <c r="S1137" s="241"/>
      <c r="T1137" s="242"/>
      <c r="AT1137" s="243" t="s">
        <v>162</v>
      </c>
      <c r="AU1137" s="243" t="s">
        <v>82</v>
      </c>
      <c r="AV1137" s="11" t="s">
        <v>24</v>
      </c>
      <c r="AW1137" s="11" t="s">
        <v>37</v>
      </c>
      <c r="AX1137" s="11" t="s">
        <v>73</v>
      </c>
      <c r="AY1137" s="243" t="s">
        <v>153</v>
      </c>
    </row>
    <row r="1138" spans="2:51" s="11" customFormat="1" ht="13.5">
      <c r="B1138" s="233"/>
      <c r="C1138" s="234"/>
      <c r="D1138" s="235" t="s">
        <v>162</v>
      </c>
      <c r="E1138" s="236" t="s">
        <v>22</v>
      </c>
      <c r="F1138" s="237" t="s">
        <v>1504</v>
      </c>
      <c r="G1138" s="234"/>
      <c r="H1138" s="236" t="s">
        <v>22</v>
      </c>
      <c r="I1138" s="238"/>
      <c r="J1138" s="234"/>
      <c r="K1138" s="234"/>
      <c r="L1138" s="239"/>
      <c r="M1138" s="240"/>
      <c r="N1138" s="241"/>
      <c r="O1138" s="241"/>
      <c r="P1138" s="241"/>
      <c r="Q1138" s="241"/>
      <c r="R1138" s="241"/>
      <c r="S1138" s="241"/>
      <c r="T1138" s="242"/>
      <c r="AT1138" s="243" t="s">
        <v>162</v>
      </c>
      <c r="AU1138" s="243" t="s">
        <v>82</v>
      </c>
      <c r="AV1138" s="11" t="s">
        <v>24</v>
      </c>
      <c r="AW1138" s="11" t="s">
        <v>37</v>
      </c>
      <c r="AX1138" s="11" t="s">
        <v>73</v>
      </c>
      <c r="AY1138" s="243" t="s">
        <v>153</v>
      </c>
    </row>
    <row r="1139" spans="2:51" s="12" customFormat="1" ht="13.5">
      <c r="B1139" s="244"/>
      <c r="C1139" s="245"/>
      <c r="D1139" s="235" t="s">
        <v>162</v>
      </c>
      <c r="E1139" s="246" t="s">
        <v>22</v>
      </c>
      <c r="F1139" s="247" t="s">
        <v>2271</v>
      </c>
      <c r="G1139" s="245"/>
      <c r="H1139" s="248">
        <v>301</v>
      </c>
      <c r="I1139" s="249"/>
      <c r="J1139" s="245"/>
      <c r="K1139" s="245"/>
      <c r="L1139" s="250"/>
      <c r="M1139" s="251"/>
      <c r="N1139" s="252"/>
      <c r="O1139" s="252"/>
      <c r="P1139" s="252"/>
      <c r="Q1139" s="252"/>
      <c r="R1139" s="252"/>
      <c r="S1139" s="252"/>
      <c r="T1139" s="253"/>
      <c r="AT1139" s="254" t="s">
        <v>162</v>
      </c>
      <c r="AU1139" s="254" t="s">
        <v>82</v>
      </c>
      <c r="AV1139" s="12" t="s">
        <v>82</v>
      </c>
      <c r="AW1139" s="12" t="s">
        <v>37</v>
      </c>
      <c r="AX1139" s="12" t="s">
        <v>73</v>
      </c>
      <c r="AY1139" s="254" t="s">
        <v>153</v>
      </c>
    </row>
    <row r="1140" spans="2:51" s="11" customFormat="1" ht="13.5">
      <c r="B1140" s="233"/>
      <c r="C1140" s="234"/>
      <c r="D1140" s="235" t="s">
        <v>162</v>
      </c>
      <c r="E1140" s="236" t="s">
        <v>22</v>
      </c>
      <c r="F1140" s="237" t="s">
        <v>2276</v>
      </c>
      <c r="G1140" s="234"/>
      <c r="H1140" s="236" t="s">
        <v>22</v>
      </c>
      <c r="I1140" s="238"/>
      <c r="J1140" s="234"/>
      <c r="K1140" s="234"/>
      <c r="L1140" s="239"/>
      <c r="M1140" s="240"/>
      <c r="N1140" s="241"/>
      <c r="O1140" s="241"/>
      <c r="P1140" s="241"/>
      <c r="Q1140" s="241"/>
      <c r="R1140" s="241"/>
      <c r="S1140" s="241"/>
      <c r="T1140" s="242"/>
      <c r="AT1140" s="243" t="s">
        <v>162</v>
      </c>
      <c r="AU1140" s="243" t="s">
        <v>82</v>
      </c>
      <c r="AV1140" s="11" t="s">
        <v>24</v>
      </c>
      <c r="AW1140" s="11" t="s">
        <v>37</v>
      </c>
      <c r="AX1140" s="11" t="s">
        <v>73</v>
      </c>
      <c r="AY1140" s="243" t="s">
        <v>153</v>
      </c>
    </row>
    <row r="1141" spans="2:51" s="12" customFormat="1" ht="13.5">
      <c r="B1141" s="244"/>
      <c r="C1141" s="245"/>
      <c r="D1141" s="235" t="s">
        <v>162</v>
      </c>
      <c r="E1141" s="246" t="s">
        <v>22</v>
      </c>
      <c r="F1141" s="247" t="s">
        <v>2277</v>
      </c>
      <c r="G1141" s="245"/>
      <c r="H1141" s="248">
        <v>302.7</v>
      </c>
      <c r="I1141" s="249"/>
      <c r="J1141" s="245"/>
      <c r="K1141" s="245"/>
      <c r="L1141" s="250"/>
      <c r="M1141" s="251"/>
      <c r="N1141" s="252"/>
      <c r="O1141" s="252"/>
      <c r="P1141" s="252"/>
      <c r="Q1141" s="252"/>
      <c r="R1141" s="252"/>
      <c r="S1141" s="252"/>
      <c r="T1141" s="253"/>
      <c r="AT1141" s="254" t="s">
        <v>162</v>
      </c>
      <c r="AU1141" s="254" t="s">
        <v>82</v>
      </c>
      <c r="AV1141" s="12" t="s">
        <v>82</v>
      </c>
      <c r="AW1141" s="12" t="s">
        <v>37</v>
      </c>
      <c r="AX1141" s="12" t="s">
        <v>73</v>
      </c>
      <c r="AY1141" s="254" t="s">
        <v>153</v>
      </c>
    </row>
    <row r="1142" spans="2:51" s="13" customFormat="1" ht="13.5">
      <c r="B1142" s="255"/>
      <c r="C1142" s="256"/>
      <c r="D1142" s="235" t="s">
        <v>162</v>
      </c>
      <c r="E1142" s="257" t="s">
        <v>22</v>
      </c>
      <c r="F1142" s="258" t="s">
        <v>172</v>
      </c>
      <c r="G1142" s="256"/>
      <c r="H1142" s="259">
        <v>603.7</v>
      </c>
      <c r="I1142" s="260"/>
      <c r="J1142" s="256"/>
      <c r="K1142" s="256"/>
      <c r="L1142" s="261"/>
      <c r="M1142" s="262"/>
      <c r="N1142" s="263"/>
      <c r="O1142" s="263"/>
      <c r="P1142" s="263"/>
      <c r="Q1142" s="263"/>
      <c r="R1142" s="263"/>
      <c r="S1142" s="263"/>
      <c r="T1142" s="264"/>
      <c r="AT1142" s="265" t="s">
        <v>162</v>
      </c>
      <c r="AU1142" s="265" t="s">
        <v>82</v>
      </c>
      <c r="AV1142" s="13" t="s">
        <v>160</v>
      </c>
      <c r="AW1142" s="13" t="s">
        <v>37</v>
      </c>
      <c r="AX1142" s="13" t="s">
        <v>24</v>
      </c>
      <c r="AY1142" s="265" t="s">
        <v>153</v>
      </c>
    </row>
    <row r="1143" spans="2:65" s="1" customFormat="1" ht="38.25" customHeight="1">
      <c r="B1143" s="46"/>
      <c r="C1143" s="221" t="s">
        <v>907</v>
      </c>
      <c r="D1143" s="221" t="s">
        <v>155</v>
      </c>
      <c r="E1143" s="222" t="s">
        <v>2278</v>
      </c>
      <c r="F1143" s="223" t="s">
        <v>2279</v>
      </c>
      <c r="G1143" s="224" t="s">
        <v>187</v>
      </c>
      <c r="H1143" s="225">
        <v>309</v>
      </c>
      <c r="I1143" s="226"/>
      <c r="J1143" s="227">
        <f>ROUND(I1143*H1143,2)</f>
        <v>0</v>
      </c>
      <c r="K1143" s="223" t="s">
        <v>22</v>
      </c>
      <c r="L1143" s="72"/>
      <c r="M1143" s="228" t="s">
        <v>22</v>
      </c>
      <c r="N1143" s="229" t="s">
        <v>44</v>
      </c>
      <c r="O1143" s="47"/>
      <c r="P1143" s="230">
        <f>O1143*H1143</f>
        <v>0</v>
      </c>
      <c r="Q1143" s="230">
        <v>0</v>
      </c>
      <c r="R1143" s="230">
        <f>Q1143*H1143</f>
        <v>0</v>
      </c>
      <c r="S1143" s="230">
        <v>0</v>
      </c>
      <c r="T1143" s="231">
        <f>S1143*H1143</f>
        <v>0</v>
      </c>
      <c r="AR1143" s="24" t="s">
        <v>867</v>
      </c>
      <c r="AT1143" s="24" t="s">
        <v>155</v>
      </c>
      <c r="AU1143" s="24" t="s">
        <v>82</v>
      </c>
      <c r="AY1143" s="24" t="s">
        <v>153</v>
      </c>
      <c r="BE1143" s="232">
        <f>IF(N1143="základní",J1143,0)</f>
        <v>0</v>
      </c>
      <c r="BF1143" s="232">
        <f>IF(N1143="snížená",J1143,0)</f>
        <v>0</v>
      </c>
      <c r="BG1143" s="232">
        <f>IF(N1143="zákl. přenesená",J1143,0)</f>
        <v>0</v>
      </c>
      <c r="BH1143" s="232">
        <f>IF(N1143="sníž. přenesená",J1143,0)</f>
        <v>0</v>
      </c>
      <c r="BI1143" s="232">
        <f>IF(N1143="nulová",J1143,0)</f>
        <v>0</v>
      </c>
      <c r="BJ1143" s="24" t="s">
        <v>24</v>
      </c>
      <c r="BK1143" s="232">
        <f>ROUND(I1143*H1143,2)</f>
        <v>0</v>
      </c>
      <c r="BL1143" s="24" t="s">
        <v>867</v>
      </c>
      <c r="BM1143" s="24" t="s">
        <v>2280</v>
      </c>
    </row>
    <row r="1144" spans="2:51" s="11" customFormat="1" ht="13.5">
      <c r="B1144" s="233"/>
      <c r="C1144" s="234"/>
      <c r="D1144" s="235" t="s">
        <v>162</v>
      </c>
      <c r="E1144" s="236" t="s">
        <v>22</v>
      </c>
      <c r="F1144" s="237" t="s">
        <v>2267</v>
      </c>
      <c r="G1144" s="234"/>
      <c r="H1144" s="236" t="s">
        <v>22</v>
      </c>
      <c r="I1144" s="238"/>
      <c r="J1144" s="234"/>
      <c r="K1144" s="234"/>
      <c r="L1144" s="239"/>
      <c r="M1144" s="240"/>
      <c r="N1144" s="241"/>
      <c r="O1144" s="241"/>
      <c r="P1144" s="241"/>
      <c r="Q1144" s="241"/>
      <c r="R1144" s="241"/>
      <c r="S1144" s="241"/>
      <c r="T1144" s="242"/>
      <c r="AT1144" s="243" t="s">
        <v>162</v>
      </c>
      <c r="AU1144" s="243" t="s">
        <v>82</v>
      </c>
      <c r="AV1144" s="11" t="s">
        <v>24</v>
      </c>
      <c r="AW1144" s="11" t="s">
        <v>37</v>
      </c>
      <c r="AX1144" s="11" t="s">
        <v>73</v>
      </c>
      <c r="AY1144" s="243" t="s">
        <v>153</v>
      </c>
    </row>
    <row r="1145" spans="2:51" s="11" customFormat="1" ht="13.5">
      <c r="B1145" s="233"/>
      <c r="C1145" s="234"/>
      <c r="D1145" s="235" t="s">
        <v>162</v>
      </c>
      <c r="E1145" s="236" t="s">
        <v>22</v>
      </c>
      <c r="F1145" s="237" t="s">
        <v>2281</v>
      </c>
      <c r="G1145" s="234"/>
      <c r="H1145" s="236" t="s">
        <v>22</v>
      </c>
      <c r="I1145" s="238"/>
      <c r="J1145" s="234"/>
      <c r="K1145" s="234"/>
      <c r="L1145" s="239"/>
      <c r="M1145" s="240"/>
      <c r="N1145" s="241"/>
      <c r="O1145" s="241"/>
      <c r="P1145" s="241"/>
      <c r="Q1145" s="241"/>
      <c r="R1145" s="241"/>
      <c r="S1145" s="241"/>
      <c r="T1145" s="242"/>
      <c r="AT1145" s="243" t="s">
        <v>162</v>
      </c>
      <c r="AU1145" s="243" t="s">
        <v>82</v>
      </c>
      <c r="AV1145" s="11" t="s">
        <v>24</v>
      </c>
      <c r="AW1145" s="11" t="s">
        <v>37</v>
      </c>
      <c r="AX1145" s="11" t="s">
        <v>73</v>
      </c>
      <c r="AY1145" s="243" t="s">
        <v>153</v>
      </c>
    </row>
    <row r="1146" spans="2:51" s="11" customFormat="1" ht="13.5">
      <c r="B1146" s="233"/>
      <c r="C1146" s="234"/>
      <c r="D1146" s="235" t="s">
        <v>162</v>
      </c>
      <c r="E1146" s="236" t="s">
        <v>22</v>
      </c>
      <c r="F1146" s="237" t="s">
        <v>2237</v>
      </c>
      <c r="G1146" s="234"/>
      <c r="H1146" s="236" t="s">
        <v>22</v>
      </c>
      <c r="I1146" s="238"/>
      <c r="J1146" s="234"/>
      <c r="K1146" s="234"/>
      <c r="L1146" s="239"/>
      <c r="M1146" s="240"/>
      <c r="N1146" s="241"/>
      <c r="O1146" s="241"/>
      <c r="P1146" s="241"/>
      <c r="Q1146" s="241"/>
      <c r="R1146" s="241"/>
      <c r="S1146" s="241"/>
      <c r="T1146" s="242"/>
      <c r="AT1146" s="243" t="s">
        <v>162</v>
      </c>
      <c r="AU1146" s="243" t="s">
        <v>82</v>
      </c>
      <c r="AV1146" s="11" t="s">
        <v>24</v>
      </c>
      <c r="AW1146" s="11" t="s">
        <v>37</v>
      </c>
      <c r="AX1146" s="11" t="s">
        <v>73</v>
      </c>
      <c r="AY1146" s="243" t="s">
        <v>153</v>
      </c>
    </row>
    <row r="1147" spans="2:51" s="12" customFormat="1" ht="13.5">
      <c r="B1147" s="244"/>
      <c r="C1147" s="245"/>
      <c r="D1147" s="235" t="s">
        <v>162</v>
      </c>
      <c r="E1147" s="246" t="s">
        <v>22</v>
      </c>
      <c r="F1147" s="247" t="s">
        <v>2282</v>
      </c>
      <c r="G1147" s="245"/>
      <c r="H1147" s="248">
        <v>309</v>
      </c>
      <c r="I1147" s="249"/>
      <c r="J1147" s="245"/>
      <c r="K1147" s="245"/>
      <c r="L1147" s="250"/>
      <c r="M1147" s="251"/>
      <c r="N1147" s="252"/>
      <c r="O1147" s="252"/>
      <c r="P1147" s="252"/>
      <c r="Q1147" s="252"/>
      <c r="R1147" s="252"/>
      <c r="S1147" s="252"/>
      <c r="T1147" s="253"/>
      <c r="AT1147" s="254" t="s">
        <v>162</v>
      </c>
      <c r="AU1147" s="254" t="s">
        <v>82</v>
      </c>
      <c r="AV1147" s="12" t="s">
        <v>82</v>
      </c>
      <c r="AW1147" s="12" t="s">
        <v>37</v>
      </c>
      <c r="AX1147" s="12" t="s">
        <v>24</v>
      </c>
      <c r="AY1147" s="254" t="s">
        <v>153</v>
      </c>
    </row>
    <row r="1148" spans="2:65" s="1" customFormat="1" ht="16.5" customHeight="1">
      <c r="B1148" s="46"/>
      <c r="C1148" s="221" t="s">
        <v>911</v>
      </c>
      <c r="D1148" s="221" t="s">
        <v>155</v>
      </c>
      <c r="E1148" s="222" t="s">
        <v>1476</v>
      </c>
      <c r="F1148" s="223" t="s">
        <v>1477</v>
      </c>
      <c r="G1148" s="224" t="s">
        <v>158</v>
      </c>
      <c r="H1148" s="225">
        <v>714.8</v>
      </c>
      <c r="I1148" s="226"/>
      <c r="J1148" s="227">
        <f>ROUND(I1148*H1148,2)</f>
        <v>0</v>
      </c>
      <c r="K1148" s="223" t="s">
        <v>159</v>
      </c>
      <c r="L1148" s="72"/>
      <c r="M1148" s="228" t="s">
        <v>22</v>
      </c>
      <c r="N1148" s="229" t="s">
        <v>44</v>
      </c>
      <c r="O1148" s="47"/>
      <c r="P1148" s="230">
        <f>O1148*H1148</f>
        <v>0</v>
      </c>
      <c r="Q1148" s="230">
        <v>3E-05</v>
      </c>
      <c r="R1148" s="230">
        <f>Q1148*H1148</f>
        <v>0.021443999999999998</v>
      </c>
      <c r="S1148" s="230">
        <v>0</v>
      </c>
      <c r="T1148" s="231">
        <f>S1148*H1148</f>
        <v>0</v>
      </c>
      <c r="AR1148" s="24" t="s">
        <v>239</v>
      </c>
      <c r="AT1148" s="24" t="s">
        <v>155</v>
      </c>
      <c r="AU1148" s="24" t="s">
        <v>82</v>
      </c>
      <c r="AY1148" s="24" t="s">
        <v>153</v>
      </c>
      <c r="BE1148" s="232">
        <f>IF(N1148="základní",J1148,0)</f>
        <v>0</v>
      </c>
      <c r="BF1148" s="232">
        <f>IF(N1148="snížená",J1148,0)</f>
        <v>0</v>
      </c>
      <c r="BG1148" s="232">
        <f>IF(N1148="zákl. přenesená",J1148,0)</f>
        <v>0</v>
      </c>
      <c r="BH1148" s="232">
        <f>IF(N1148="sníž. přenesená",J1148,0)</f>
        <v>0</v>
      </c>
      <c r="BI1148" s="232">
        <f>IF(N1148="nulová",J1148,0)</f>
        <v>0</v>
      </c>
      <c r="BJ1148" s="24" t="s">
        <v>24</v>
      </c>
      <c r="BK1148" s="232">
        <f>ROUND(I1148*H1148,2)</f>
        <v>0</v>
      </c>
      <c r="BL1148" s="24" t="s">
        <v>239</v>
      </c>
      <c r="BM1148" s="24" t="s">
        <v>2283</v>
      </c>
    </row>
    <row r="1149" spans="2:51" s="11" customFormat="1" ht="13.5">
      <c r="B1149" s="233"/>
      <c r="C1149" s="234"/>
      <c r="D1149" s="235" t="s">
        <v>162</v>
      </c>
      <c r="E1149" s="236" t="s">
        <v>22</v>
      </c>
      <c r="F1149" s="237" t="s">
        <v>1864</v>
      </c>
      <c r="G1149" s="234"/>
      <c r="H1149" s="236" t="s">
        <v>22</v>
      </c>
      <c r="I1149" s="238"/>
      <c r="J1149" s="234"/>
      <c r="K1149" s="234"/>
      <c r="L1149" s="239"/>
      <c r="M1149" s="240"/>
      <c r="N1149" s="241"/>
      <c r="O1149" s="241"/>
      <c r="P1149" s="241"/>
      <c r="Q1149" s="241"/>
      <c r="R1149" s="241"/>
      <c r="S1149" s="241"/>
      <c r="T1149" s="242"/>
      <c r="AT1149" s="243" t="s">
        <v>162</v>
      </c>
      <c r="AU1149" s="243" t="s">
        <v>82</v>
      </c>
      <c r="AV1149" s="11" t="s">
        <v>24</v>
      </c>
      <c r="AW1149" s="11" t="s">
        <v>37</v>
      </c>
      <c r="AX1149" s="11" t="s">
        <v>73</v>
      </c>
      <c r="AY1149" s="243" t="s">
        <v>153</v>
      </c>
    </row>
    <row r="1150" spans="2:51" s="12" customFormat="1" ht="13.5">
      <c r="B1150" s="244"/>
      <c r="C1150" s="245"/>
      <c r="D1150" s="235" t="s">
        <v>162</v>
      </c>
      <c r="E1150" s="246" t="s">
        <v>22</v>
      </c>
      <c r="F1150" s="247" t="s">
        <v>2101</v>
      </c>
      <c r="G1150" s="245"/>
      <c r="H1150" s="248">
        <v>425.8</v>
      </c>
      <c r="I1150" s="249"/>
      <c r="J1150" s="245"/>
      <c r="K1150" s="245"/>
      <c r="L1150" s="250"/>
      <c r="M1150" s="251"/>
      <c r="N1150" s="252"/>
      <c r="O1150" s="252"/>
      <c r="P1150" s="252"/>
      <c r="Q1150" s="252"/>
      <c r="R1150" s="252"/>
      <c r="S1150" s="252"/>
      <c r="T1150" s="253"/>
      <c r="AT1150" s="254" t="s">
        <v>162</v>
      </c>
      <c r="AU1150" s="254" t="s">
        <v>82</v>
      </c>
      <c r="AV1150" s="12" t="s">
        <v>82</v>
      </c>
      <c r="AW1150" s="12" t="s">
        <v>37</v>
      </c>
      <c r="AX1150" s="12" t="s">
        <v>73</v>
      </c>
      <c r="AY1150" s="254" t="s">
        <v>153</v>
      </c>
    </row>
    <row r="1151" spans="2:51" s="12" customFormat="1" ht="13.5">
      <c r="B1151" s="244"/>
      <c r="C1151" s="245"/>
      <c r="D1151" s="235" t="s">
        <v>162</v>
      </c>
      <c r="E1151" s="246" t="s">
        <v>22</v>
      </c>
      <c r="F1151" s="247" t="s">
        <v>2102</v>
      </c>
      <c r="G1151" s="245"/>
      <c r="H1151" s="248">
        <v>289</v>
      </c>
      <c r="I1151" s="249"/>
      <c r="J1151" s="245"/>
      <c r="K1151" s="245"/>
      <c r="L1151" s="250"/>
      <c r="M1151" s="251"/>
      <c r="N1151" s="252"/>
      <c r="O1151" s="252"/>
      <c r="P1151" s="252"/>
      <c r="Q1151" s="252"/>
      <c r="R1151" s="252"/>
      <c r="S1151" s="252"/>
      <c r="T1151" s="253"/>
      <c r="AT1151" s="254" t="s">
        <v>162</v>
      </c>
      <c r="AU1151" s="254" t="s">
        <v>82</v>
      </c>
      <c r="AV1151" s="12" t="s">
        <v>82</v>
      </c>
      <c r="AW1151" s="12" t="s">
        <v>37</v>
      </c>
      <c r="AX1151" s="12" t="s">
        <v>73</v>
      </c>
      <c r="AY1151" s="254" t="s">
        <v>153</v>
      </c>
    </row>
    <row r="1152" spans="2:51" s="13" customFormat="1" ht="13.5">
      <c r="B1152" s="255"/>
      <c r="C1152" s="256"/>
      <c r="D1152" s="235" t="s">
        <v>162</v>
      </c>
      <c r="E1152" s="257" t="s">
        <v>22</v>
      </c>
      <c r="F1152" s="258" t="s">
        <v>172</v>
      </c>
      <c r="G1152" s="256"/>
      <c r="H1152" s="259">
        <v>714.8</v>
      </c>
      <c r="I1152" s="260"/>
      <c r="J1152" s="256"/>
      <c r="K1152" s="256"/>
      <c r="L1152" s="261"/>
      <c r="M1152" s="262"/>
      <c r="N1152" s="263"/>
      <c r="O1152" s="263"/>
      <c r="P1152" s="263"/>
      <c r="Q1152" s="263"/>
      <c r="R1152" s="263"/>
      <c r="S1152" s="263"/>
      <c r="T1152" s="264"/>
      <c r="AT1152" s="265" t="s">
        <v>162</v>
      </c>
      <c r="AU1152" s="265" t="s">
        <v>82</v>
      </c>
      <c r="AV1152" s="13" t="s">
        <v>160</v>
      </c>
      <c r="AW1152" s="13" t="s">
        <v>37</v>
      </c>
      <c r="AX1152" s="13" t="s">
        <v>24</v>
      </c>
      <c r="AY1152" s="265" t="s">
        <v>153</v>
      </c>
    </row>
    <row r="1153" spans="2:65" s="1" customFormat="1" ht="16.5" customHeight="1">
      <c r="B1153" s="46"/>
      <c r="C1153" s="266" t="s">
        <v>916</v>
      </c>
      <c r="D1153" s="266" t="s">
        <v>246</v>
      </c>
      <c r="E1153" s="267" t="s">
        <v>1479</v>
      </c>
      <c r="F1153" s="268" t="s">
        <v>1480</v>
      </c>
      <c r="G1153" s="269" t="s">
        <v>249</v>
      </c>
      <c r="H1153" s="270">
        <v>142.96</v>
      </c>
      <c r="I1153" s="271"/>
      <c r="J1153" s="272">
        <f>ROUND(I1153*H1153,2)</f>
        <v>0</v>
      </c>
      <c r="K1153" s="268" t="s">
        <v>159</v>
      </c>
      <c r="L1153" s="273"/>
      <c r="M1153" s="274" t="s">
        <v>22</v>
      </c>
      <c r="N1153" s="275" t="s">
        <v>44</v>
      </c>
      <c r="O1153" s="47"/>
      <c r="P1153" s="230">
        <f>O1153*H1153</f>
        <v>0</v>
      </c>
      <c r="Q1153" s="230">
        <v>0.001</v>
      </c>
      <c r="R1153" s="230">
        <f>Q1153*H1153</f>
        <v>0.14296</v>
      </c>
      <c r="S1153" s="230">
        <v>0</v>
      </c>
      <c r="T1153" s="231">
        <f>S1153*H1153</f>
        <v>0</v>
      </c>
      <c r="AR1153" s="24" t="s">
        <v>320</v>
      </c>
      <c r="AT1153" s="24" t="s">
        <v>246</v>
      </c>
      <c r="AU1153" s="24" t="s">
        <v>82</v>
      </c>
      <c r="AY1153" s="24" t="s">
        <v>153</v>
      </c>
      <c r="BE1153" s="232">
        <f>IF(N1153="základní",J1153,0)</f>
        <v>0</v>
      </c>
      <c r="BF1153" s="232">
        <f>IF(N1153="snížená",J1153,0)</f>
        <v>0</v>
      </c>
      <c r="BG1153" s="232">
        <f>IF(N1153="zákl. přenesená",J1153,0)</f>
        <v>0</v>
      </c>
      <c r="BH1153" s="232">
        <f>IF(N1153="sníž. přenesená",J1153,0)</f>
        <v>0</v>
      </c>
      <c r="BI1153" s="232">
        <f>IF(N1153="nulová",J1153,0)</f>
        <v>0</v>
      </c>
      <c r="BJ1153" s="24" t="s">
        <v>24</v>
      </c>
      <c r="BK1153" s="232">
        <f>ROUND(I1153*H1153,2)</f>
        <v>0</v>
      </c>
      <c r="BL1153" s="24" t="s">
        <v>239</v>
      </c>
      <c r="BM1153" s="24" t="s">
        <v>2284</v>
      </c>
    </row>
    <row r="1154" spans="2:51" s="12" customFormat="1" ht="13.5">
      <c r="B1154" s="244"/>
      <c r="C1154" s="245"/>
      <c r="D1154" s="235" t="s">
        <v>162</v>
      </c>
      <c r="E1154" s="246" t="s">
        <v>22</v>
      </c>
      <c r="F1154" s="247" t="s">
        <v>2285</v>
      </c>
      <c r="G1154" s="245"/>
      <c r="H1154" s="248">
        <v>142.96</v>
      </c>
      <c r="I1154" s="249"/>
      <c r="J1154" s="245"/>
      <c r="K1154" s="245"/>
      <c r="L1154" s="250"/>
      <c r="M1154" s="251"/>
      <c r="N1154" s="252"/>
      <c r="O1154" s="252"/>
      <c r="P1154" s="252"/>
      <c r="Q1154" s="252"/>
      <c r="R1154" s="252"/>
      <c r="S1154" s="252"/>
      <c r="T1154" s="253"/>
      <c r="AT1154" s="254" t="s">
        <v>162</v>
      </c>
      <c r="AU1154" s="254" t="s">
        <v>82</v>
      </c>
      <c r="AV1154" s="12" t="s">
        <v>82</v>
      </c>
      <c r="AW1154" s="12" t="s">
        <v>37</v>
      </c>
      <c r="AX1154" s="12" t="s">
        <v>73</v>
      </c>
      <c r="AY1154" s="254" t="s">
        <v>153</v>
      </c>
    </row>
    <row r="1155" spans="2:65" s="1" customFormat="1" ht="25.5" customHeight="1">
      <c r="B1155" s="46"/>
      <c r="C1155" s="221" t="s">
        <v>921</v>
      </c>
      <c r="D1155" s="221" t="s">
        <v>155</v>
      </c>
      <c r="E1155" s="222" t="s">
        <v>1483</v>
      </c>
      <c r="F1155" s="223" t="s">
        <v>1484</v>
      </c>
      <c r="G1155" s="224" t="s">
        <v>158</v>
      </c>
      <c r="H1155" s="225">
        <v>714.8</v>
      </c>
      <c r="I1155" s="226"/>
      <c r="J1155" s="227">
        <f>ROUND(I1155*H1155,2)</f>
        <v>0</v>
      </c>
      <c r="K1155" s="223" t="s">
        <v>159</v>
      </c>
      <c r="L1155" s="72"/>
      <c r="M1155" s="228" t="s">
        <v>22</v>
      </c>
      <c r="N1155" s="229" t="s">
        <v>44</v>
      </c>
      <c r="O1155" s="47"/>
      <c r="P1155" s="230">
        <f>O1155*H1155</f>
        <v>0</v>
      </c>
      <c r="Q1155" s="230">
        <v>0.00088</v>
      </c>
      <c r="R1155" s="230">
        <f>Q1155*H1155</f>
        <v>0.629024</v>
      </c>
      <c r="S1155" s="230">
        <v>0</v>
      </c>
      <c r="T1155" s="231">
        <f>S1155*H1155</f>
        <v>0</v>
      </c>
      <c r="AR1155" s="24" t="s">
        <v>239</v>
      </c>
      <c r="AT1155" s="24" t="s">
        <v>155</v>
      </c>
      <c r="AU1155" s="24" t="s">
        <v>82</v>
      </c>
      <c r="AY1155" s="24" t="s">
        <v>153</v>
      </c>
      <c r="BE1155" s="232">
        <f>IF(N1155="základní",J1155,0)</f>
        <v>0</v>
      </c>
      <c r="BF1155" s="232">
        <f>IF(N1155="snížená",J1155,0)</f>
        <v>0</v>
      </c>
      <c r="BG1155" s="232">
        <f>IF(N1155="zákl. přenesená",J1155,0)</f>
        <v>0</v>
      </c>
      <c r="BH1155" s="232">
        <f>IF(N1155="sníž. přenesená",J1155,0)</f>
        <v>0</v>
      </c>
      <c r="BI1155" s="232">
        <f>IF(N1155="nulová",J1155,0)</f>
        <v>0</v>
      </c>
      <c r="BJ1155" s="24" t="s">
        <v>24</v>
      </c>
      <c r="BK1155" s="232">
        <f>ROUND(I1155*H1155,2)</f>
        <v>0</v>
      </c>
      <c r="BL1155" s="24" t="s">
        <v>239</v>
      </c>
      <c r="BM1155" s="24" t="s">
        <v>2286</v>
      </c>
    </row>
    <row r="1156" spans="2:65" s="1" customFormat="1" ht="25.5" customHeight="1">
      <c r="B1156" s="46"/>
      <c r="C1156" s="266" t="s">
        <v>926</v>
      </c>
      <c r="D1156" s="266" t="s">
        <v>246</v>
      </c>
      <c r="E1156" s="267" t="s">
        <v>1486</v>
      </c>
      <c r="F1156" s="268" t="s">
        <v>1487</v>
      </c>
      <c r="G1156" s="269" t="s">
        <v>158</v>
      </c>
      <c r="H1156" s="270">
        <v>822.02</v>
      </c>
      <c r="I1156" s="271"/>
      <c r="J1156" s="272">
        <f>ROUND(I1156*H1156,2)</f>
        <v>0</v>
      </c>
      <c r="K1156" s="268" t="s">
        <v>22</v>
      </c>
      <c r="L1156" s="273"/>
      <c r="M1156" s="274" t="s">
        <v>22</v>
      </c>
      <c r="N1156" s="275" t="s">
        <v>44</v>
      </c>
      <c r="O1156" s="47"/>
      <c r="P1156" s="230">
        <f>O1156*H1156</f>
        <v>0</v>
      </c>
      <c r="Q1156" s="230">
        <v>0.0045</v>
      </c>
      <c r="R1156" s="230">
        <f>Q1156*H1156</f>
        <v>3.6990899999999995</v>
      </c>
      <c r="S1156" s="230">
        <v>0</v>
      </c>
      <c r="T1156" s="231">
        <f>S1156*H1156</f>
        <v>0</v>
      </c>
      <c r="AR1156" s="24" t="s">
        <v>320</v>
      </c>
      <c r="AT1156" s="24" t="s">
        <v>246</v>
      </c>
      <c r="AU1156" s="24" t="s">
        <v>82</v>
      </c>
      <c r="AY1156" s="24" t="s">
        <v>153</v>
      </c>
      <c r="BE1156" s="232">
        <f>IF(N1156="základní",J1156,0)</f>
        <v>0</v>
      </c>
      <c r="BF1156" s="232">
        <f>IF(N1156="snížená",J1156,0)</f>
        <v>0</v>
      </c>
      <c r="BG1156" s="232">
        <f>IF(N1156="zákl. přenesená",J1156,0)</f>
        <v>0</v>
      </c>
      <c r="BH1156" s="232">
        <f>IF(N1156="sníž. přenesená",J1156,0)</f>
        <v>0</v>
      </c>
      <c r="BI1156" s="232">
        <f>IF(N1156="nulová",J1156,0)</f>
        <v>0</v>
      </c>
      <c r="BJ1156" s="24" t="s">
        <v>24</v>
      </c>
      <c r="BK1156" s="232">
        <f>ROUND(I1156*H1156,2)</f>
        <v>0</v>
      </c>
      <c r="BL1156" s="24" t="s">
        <v>239</v>
      </c>
      <c r="BM1156" s="24" t="s">
        <v>2287</v>
      </c>
    </row>
    <row r="1157" spans="2:51" s="12" customFormat="1" ht="13.5">
      <c r="B1157" s="244"/>
      <c r="C1157" s="245"/>
      <c r="D1157" s="235" t="s">
        <v>162</v>
      </c>
      <c r="E1157" s="246" t="s">
        <v>22</v>
      </c>
      <c r="F1157" s="247" t="s">
        <v>2288</v>
      </c>
      <c r="G1157" s="245"/>
      <c r="H1157" s="248">
        <v>822.02</v>
      </c>
      <c r="I1157" s="249"/>
      <c r="J1157" s="245"/>
      <c r="K1157" s="245"/>
      <c r="L1157" s="250"/>
      <c r="M1157" s="251"/>
      <c r="N1157" s="252"/>
      <c r="O1157" s="252"/>
      <c r="P1157" s="252"/>
      <c r="Q1157" s="252"/>
      <c r="R1157" s="252"/>
      <c r="S1157" s="252"/>
      <c r="T1157" s="253"/>
      <c r="AT1157" s="254" t="s">
        <v>162</v>
      </c>
      <c r="AU1157" s="254" t="s">
        <v>82</v>
      </c>
      <c r="AV1157" s="12" t="s">
        <v>82</v>
      </c>
      <c r="AW1157" s="12" t="s">
        <v>37</v>
      </c>
      <c r="AX1157" s="12" t="s">
        <v>24</v>
      </c>
      <c r="AY1157" s="254" t="s">
        <v>153</v>
      </c>
    </row>
    <row r="1158" spans="2:65" s="1" customFormat="1" ht="16.5" customHeight="1">
      <c r="B1158" s="46"/>
      <c r="C1158" s="221" t="s">
        <v>931</v>
      </c>
      <c r="D1158" s="221" t="s">
        <v>155</v>
      </c>
      <c r="E1158" s="222" t="s">
        <v>783</v>
      </c>
      <c r="F1158" s="223" t="s">
        <v>2289</v>
      </c>
      <c r="G1158" s="224" t="s">
        <v>778</v>
      </c>
      <c r="H1158" s="225">
        <v>1</v>
      </c>
      <c r="I1158" s="226"/>
      <c r="J1158" s="227">
        <f>ROUND(I1158*H1158,2)</f>
        <v>0</v>
      </c>
      <c r="K1158" s="223" t="s">
        <v>22</v>
      </c>
      <c r="L1158" s="72"/>
      <c r="M1158" s="228" t="s">
        <v>22</v>
      </c>
      <c r="N1158" s="229" t="s">
        <v>44</v>
      </c>
      <c r="O1158" s="47"/>
      <c r="P1158" s="230">
        <f>O1158*H1158</f>
        <v>0</v>
      </c>
      <c r="Q1158" s="230">
        <v>0</v>
      </c>
      <c r="R1158" s="230">
        <f>Q1158*H1158</f>
        <v>0</v>
      </c>
      <c r="S1158" s="230">
        <v>0</v>
      </c>
      <c r="T1158" s="231">
        <f>S1158*H1158</f>
        <v>0</v>
      </c>
      <c r="AR1158" s="24" t="s">
        <v>239</v>
      </c>
      <c r="AT1158" s="24" t="s">
        <v>155</v>
      </c>
      <c r="AU1158" s="24" t="s">
        <v>82</v>
      </c>
      <c r="AY1158" s="24" t="s">
        <v>153</v>
      </c>
      <c r="BE1158" s="232">
        <f>IF(N1158="základní",J1158,0)</f>
        <v>0</v>
      </c>
      <c r="BF1158" s="232">
        <f>IF(N1158="snížená",J1158,0)</f>
        <v>0</v>
      </c>
      <c r="BG1158" s="232">
        <f>IF(N1158="zákl. přenesená",J1158,0)</f>
        <v>0</v>
      </c>
      <c r="BH1158" s="232">
        <f>IF(N1158="sníž. přenesená",J1158,0)</f>
        <v>0</v>
      </c>
      <c r="BI1158" s="232">
        <f>IF(N1158="nulová",J1158,0)</f>
        <v>0</v>
      </c>
      <c r="BJ1158" s="24" t="s">
        <v>24</v>
      </c>
      <c r="BK1158" s="232">
        <f>ROUND(I1158*H1158,2)</f>
        <v>0</v>
      </c>
      <c r="BL1158" s="24" t="s">
        <v>239</v>
      </c>
      <c r="BM1158" s="24" t="s">
        <v>2290</v>
      </c>
    </row>
    <row r="1159" spans="2:65" s="1" customFormat="1" ht="16.5" customHeight="1">
      <c r="B1159" s="46"/>
      <c r="C1159" s="221" t="s">
        <v>935</v>
      </c>
      <c r="D1159" s="221" t="s">
        <v>155</v>
      </c>
      <c r="E1159" s="222" t="s">
        <v>787</v>
      </c>
      <c r="F1159" s="223" t="s">
        <v>788</v>
      </c>
      <c r="G1159" s="224" t="s">
        <v>158</v>
      </c>
      <c r="H1159" s="225">
        <v>2482.95</v>
      </c>
      <c r="I1159" s="226"/>
      <c r="J1159" s="227">
        <f>ROUND(I1159*H1159,2)</f>
        <v>0</v>
      </c>
      <c r="K1159" s="223" t="s">
        <v>22</v>
      </c>
      <c r="L1159" s="72"/>
      <c r="M1159" s="228" t="s">
        <v>22</v>
      </c>
      <c r="N1159" s="229" t="s">
        <v>44</v>
      </c>
      <c r="O1159" s="47"/>
      <c r="P1159" s="230">
        <f>O1159*H1159</f>
        <v>0</v>
      </c>
      <c r="Q1159" s="230">
        <v>0</v>
      </c>
      <c r="R1159" s="230">
        <f>Q1159*H1159</f>
        <v>0</v>
      </c>
      <c r="S1159" s="230">
        <v>0</v>
      </c>
      <c r="T1159" s="231">
        <f>S1159*H1159</f>
        <v>0</v>
      </c>
      <c r="AR1159" s="24" t="s">
        <v>239</v>
      </c>
      <c r="AT1159" s="24" t="s">
        <v>155</v>
      </c>
      <c r="AU1159" s="24" t="s">
        <v>82</v>
      </c>
      <c r="AY1159" s="24" t="s">
        <v>153</v>
      </c>
      <c r="BE1159" s="232">
        <f>IF(N1159="základní",J1159,0)</f>
        <v>0</v>
      </c>
      <c r="BF1159" s="232">
        <f>IF(N1159="snížená",J1159,0)</f>
        <v>0</v>
      </c>
      <c r="BG1159" s="232">
        <f>IF(N1159="zákl. přenesená",J1159,0)</f>
        <v>0</v>
      </c>
      <c r="BH1159" s="232">
        <f>IF(N1159="sníž. přenesená",J1159,0)</f>
        <v>0</v>
      </c>
      <c r="BI1159" s="232">
        <f>IF(N1159="nulová",J1159,0)</f>
        <v>0</v>
      </c>
      <c r="BJ1159" s="24" t="s">
        <v>24</v>
      </c>
      <c r="BK1159" s="232">
        <f>ROUND(I1159*H1159,2)</f>
        <v>0</v>
      </c>
      <c r="BL1159" s="24" t="s">
        <v>239</v>
      </c>
      <c r="BM1159" s="24" t="s">
        <v>2291</v>
      </c>
    </row>
    <row r="1160" spans="2:51" s="11" customFormat="1" ht="13.5">
      <c r="B1160" s="233"/>
      <c r="C1160" s="234"/>
      <c r="D1160" s="235" t="s">
        <v>162</v>
      </c>
      <c r="E1160" s="236" t="s">
        <v>22</v>
      </c>
      <c r="F1160" s="237" t="s">
        <v>1864</v>
      </c>
      <c r="G1160" s="234"/>
      <c r="H1160" s="236" t="s">
        <v>22</v>
      </c>
      <c r="I1160" s="238"/>
      <c r="J1160" s="234"/>
      <c r="K1160" s="234"/>
      <c r="L1160" s="239"/>
      <c r="M1160" s="240"/>
      <c r="N1160" s="241"/>
      <c r="O1160" s="241"/>
      <c r="P1160" s="241"/>
      <c r="Q1160" s="241"/>
      <c r="R1160" s="241"/>
      <c r="S1160" s="241"/>
      <c r="T1160" s="242"/>
      <c r="AT1160" s="243" t="s">
        <v>162</v>
      </c>
      <c r="AU1160" s="243" t="s">
        <v>82</v>
      </c>
      <c r="AV1160" s="11" t="s">
        <v>24</v>
      </c>
      <c r="AW1160" s="11" t="s">
        <v>37</v>
      </c>
      <c r="AX1160" s="11" t="s">
        <v>73</v>
      </c>
      <c r="AY1160" s="243" t="s">
        <v>153</v>
      </c>
    </row>
    <row r="1161" spans="2:51" s="12" customFormat="1" ht="13.5">
      <c r="B1161" s="244"/>
      <c r="C1161" s="245"/>
      <c r="D1161" s="235" t="s">
        <v>162</v>
      </c>
      <c r="E1161" s="246" t="s">
        <v>22</v>
      </c>
      <c r="F1161" s="247" t="s">
        <v>2103</v>
      </c>
      <c r="G1161" s="245"/>
      <c r="H1161" s="248">
        <v>1697</v>
      </c>
      <c r="I1161" s="249"/>
      <c r="J1161" s="245"/>
      <c r="K1161" s="245"/>
      <c r="L1161" s="250"/>
      <c r="M1161" s="251"/>
      <c r="N1161" s="252"/>
      <c r="O1161" s="252"/>
      <c r="P1161" s="252"/>
      <c r="Q1161" s="252"/>
      <c r="R1161" s="252"/>
      <c r="S1161" s="252"/>
      <c r="T1161" s="253"/>
      <c r="AT1161" s="254" t="s">
        <v>162</v>
      </c>
      <c r="AU1161" s="254" t="s">
        <v>82</v>
      </c>
      <c r="AV1161" s="12" t="s">
        <v>82</v>
      </c>
      <c r="AW1161" s="12" t="s">
        <v>37</v>
      </c>
      <c r="AX1161" s="12" t="s">
        <v>73</v>
      </c>
      <c r="AY1161" s="254" t="s">
        <v>153</v>
      </c>
    </row>
    <row r="1162" spans="2:51" s="12" customFormat="1" ht="13.5">
      <c r="B1162" s="244"/>
      <c r="C1162" s="245"/>
      <c r="D1162" s="235" t="s">
        <v>162</v>
      </c>
      <c r="E1162" s="246" t="s">
        <v>22</v>
      </c>
      <c r="F1162" s="247" t="s">
        <v>2104</v>
      </c>
      <c r="G1162" s="245"/>
      <c r="H1162" s="248">
        <v>415.51</v>
      </c>
      <c r="I1162" s="249"/>
      <c r="J1162" s="245"/>
      <c r="K1162" s="245"/>
      <c r="L1162" s="250"/>
      <c r="M1162" s="251"/>
      <c r="N1162" s="252"/>
      <c r="O1162" s="252"/>
      <c r="P1162" s="252"/>
      <c r="Q1162" s="252"/>
      <c r="R1162" s="252"/>
      <c r="S1162" s="252"/>
      <c r="T1162" s="253"/>
      <c r="AT1162" s="254" t="s">
        <v>162</v>
      </c>
      <c r="AU1162" s="254" t="s">
        <v>82</v>
      </c>
      <c r="AV1162" s="12" t="s">
        <v>82</v>
      </c>
      <c r="AW1162" s="12" t="s">
        <v>37</v>
      </c>
      <c r="AX1162" s="12" t="s">
        <v>73</v>
      </c>
      <c r="AY1162" s="254" t="s">
        <v>153</v>
      </c>
    </row>
    <row r="1163" spans="2:51" s="12" customFormat="1" ht="13.5">
      <c r="B1163" s="244"/>
      <c r="C1163" s="245"/>
      <c r="D1163" s="235" t="s">
        <v>162</v>
      </c>
      <c r="E1163" s="246" t="s">
        <v>22</v>
      </c>
      <c r="F1163" s="247" t="s">
        <v>2105</v>
      </c>
      <c r="G1163" s="245"/>
      <c r="H1163" s="248">
        <v>252</v>
      </c>
      <c r="I1163" s="249"/>
      <c r="J1163" s="245"/>
      <c r="K1163" s="245"/>
      <c r="L1163" s="250"/>
      <c r="M1163" s="251"/>
      <c r="N1163" s="252"/>
      <c r="O1163" s="252"/>
      <c r="P1163" s="252"/>
      <c r="Q1163" s="252"/>
      <c r="R1163" s="252"/>
      <c r="S1163" s="252"/>
      <c r="T1163" s="253"/>
      <c r="AT1163" s="254" t="s">
        <v>162</v>
      </c>
      <c r="AU1163" s="254" t="s">
        <v>82</v>
      </c>
      <c r="AV1163" s="12" t="s">
        <v>82</v>
      </c>
      <c r="AW1163" s="12" t="s">
        <v>37</v>
      </c>
      <c r="AX1163" s="12" t="s">
        <v>73</v>
      </c>
      <c r="AY1163" s="254" t="s">
        <v>153</v>
      </c>
    </row>
    <row r="1164" spans="2:51" s="12" customFormat="1" ht="13.5">
      <c r="B1164" s="244"/>
      <c r="C1164" s="245"/>
      <c r="D1164" s="235" t="s">
        <v>162</v>
      </c>
      <c r="E1164" s="246" t="s">
        <v>22</v>
      </c>
      <c r="F1164" s="247" t="s">
        <v>2106</v>
      </c>
      <c r="G1164" s="245"/>
      <c r="H1164" s="248">
        <v>118.44</v>
      </c>
      <c r="I1164" s="249"/>
      <c r="J1164" s="245"/>
      <c r="K1164" s="245"/>
      <c r="L1164" s="250"/>
      <c r="M1164" s="251"/>
      <c r="N1164" s="252"/>
      <c r="O1164" s="252"/>
      <c r="P1164" s="252"/>
      <c r="Q1164" s="252"/>
      <c r="R1164" s="252"/>
      <c r="S1164" s="252"/>
      <c r="T1164" s="253"/>
      <c r="AT1164" s="254" t="s">
        <v>162</v>
      </c>
      <c r="AU1164" s="254" t="s">
        <v>82</v>
      </c>
      <c r="AV1164" s="12" t="s">
        <v>82</v>
      </c>
      <c r="AW1164" s="12" t="s">
        <v>37</v>
      </c>
      <c r="AX1164" s="12" t="s">
        <v>73</v>
      </c>
      <c r="AY1164" s="254" t="s">
        <v>153</v>
      </c>
    </row>
    <row r="1165" spans="2:51" s="13" customFormat="1" ht="13.5">
      <c r="B1165" s="255"/>
      <c r="C1165" s="256"/>
      <c r="D1165" s="235" t="s">
        <v>162</v>
      </c>
      <c r="E1165" s="257" t="s">
        <v>22</v>
      </c>
      <c r="F1165" s="258" t="s">
        <v>172</v>
      </c>
      <c r="G1165" s="256"/>
      <c r="H1165" s="259">
        <v>2482.95</v>
      </c>
      <c r="I1165" s="260"/>
      <c r="J1165" s="256"/>
      <c r="K1165" s="256"/>
      <c r="L1165" s="261"/>
      <c r="M1165" s="262"/>
      <c r="N1165" s="263"/>
      <c r="O1165" s="263"/>
      <c r="P1165" s="263"/>
      <c r="Q1165" s="263"/>
      <c r="R1165" s="263"/>
      <c r="S1165" s="263"/>
      <c r="T1165" s="264"/>
      <c r="AT1165" s="265" t="s">
        <v>162</v>
      </c>
      <c r="AU1165" s="265" t="s">
        <v>82</v>
      </c>
      <c r="AV1165" s="13" t="s">
        <v>160</v>
      </c>
      <c r="AW1165" s="13" t="s">
        <v>37</v>
      </c>
      <c r="AX1165" s="13" t="s">
        <v>24</v>
      </c>
      <c r="AY1165" s="265" t="s">
        <v>153</v>
      </c>
    </row>
    <row r="1166" spans="2:65" s="1" customFormat="1" ht="25.5" customHeight="1">
      <c r="B1166" s="46"/>
      <c r="C1166" s="221" t="s">
        <v>940</v>
      </c>
      <c r="D1166" s="221" t="s">
        <v>155</v>
      </c>
      <c r="E1166" s="222" t="s">
        <v>791</v>
      </c>
      <c r="F1166" s="223" t="s">
        <v>792</v>
      </c>
      <c r="G1166" s="224" t="s">
        <v>158</v>
      </c>
      <c r="H1166" s="225">
        <v>3197.75</v>
      </c>
      <c r="I1166" s="226"/>
      <c r="J1166" s="227">
        <f>ROUND(I1166*H1166,2)</f>
        <v>0</v>
      </c>
      <c r="K1166" s="223" t="s">
        <v>22</v>
      </c>
      <c r="L1166" s="72"/>
      <c r="M1166" s="228" t="s">
        <v>22</v>
      </c>
      <c r="N1166" s="229" t="s">
        <v>44</v>
      </c>
      <c r="O1166" s="47"/>
      <c r="P1166" s="230">
        <f>O1166*H1166</f>
        <v>0</v>
      </c>
      <c r="Q1166" s="230">
        <v>0</v>
      </c>
      <c r="R1166" s="230">
        <f>Q1166*H1166</f>
        <v>0</v>
      </c>
      <c r="S1166" s="230">
        <v>0</v>
      </c>
      <c r="T1166" s="231">
        <f>S1166*H1166</f>
        <v>0</v>
      </c>
      <c r="AR1166" s="24" t="s">
        <v>239</v>
      </c>
      <c r="AT1166" s="24" t="s">
        <v>155</v>
      </c>
      <c r="AU1166" s="24" t="s">
        <v>82</v>
      </c>
      <c r="AY1166" s="24" t="s">
        <v>153</v>
      </c>
      <c r="BE1166" s="232">
        <f>IF(N1166="základní",J1166,0)</f>
        <v>0</v>
      </c>
      <c r="BF1166" s="232">
        <f>IF(N1166="snížená",J1166,0)</f>
        <v>0</v>
      </c>
      <c r="BG1166" s="232">
        <f>IF(N1166="zákl. přenesená",J1166,0)</f>
        <v>0</v>
      </c>
      <c r="BH1166" s="232">
        <f>IF(N1166="sníž. přenesená",J1166,0)</f>
        <v>0</v>
      </c>
      <c r="BI1166" s="232">
        <f>IF(N1166="nulová",J1166,0)</f>
        <v>0</v>
      </c>
      <c r="BJ1166" s="24" t="s">
        <v>24</v>
      </c>
      <c r="BK1166" s="232">
        <f>ROUND(I1166*H1166,2)</f>
        <v>0</v>
      </c>
      <c r="BL1166" s="24" t="s">
        <v>239</v>
      </c>
      <c r="BM1166" s="24" t="s">
        <v>2292</v>
      </c>
    </row>
    <row r="1167" spans="2:51" s="11" customFormat="1" ht="13.5">
      <c r="B1167" s="233"/>
      <c r="C1167" s="234"/>
      <c r="D1167" s="235" t="s">
        <v>162</v>
      </c>
      <c r="E1167" s="236" t="s">
        <v>22</v>
      </c>
      <c r="F1167" s="237" t="s">
        <v>1864</v>
      </c>
      <c r="G1167" s="234"/>
      <c r="H1167" s="236" t="s">
        <v>22</v>
      </c>
      <c r="I1167" s="238"/>
      <c r="J1167" s="234"/>
      <c r="K1167" s="234"/>
      <c r="L1167" s="239"/>
      <c r="M1167" s="240"/>
      <c r="N1167" s="241"/>
      <c r="O1167" s="241"/>
      <c r="P1167" s="241"/>
      <c r="Q1167" s="241"/>
      <c r="R1167" s="241"/>
      <c r="S1167" s="241"/>
      <c r="T1167" s="242"/>
      <c r="AT1167" s="243" t="s">
        <v>162</v>
      </c>
      <c r="AU1167" s="243" t="s">
        <v>82</v>
      </c>
      <c r="AV1167" s="11" t="s">
        <v>24</v>
      </c>
      <c r="AW1167" s="11" t="s">
        <v>37</v>
      </c>
      <c r="AX1167" s="11" t="s">
        <v>73</v>
      </c>
      <c r="AY1167" s="243" t="s">
        <v>153</v>
      </c>
    </row>
    <row r="1168" spans="2:51" s="12" customFormat="1" ht="13.5">
      <c r="B1168" s="244"/>
      <c r="C1168" s="245"/>
      <c r="D1168" s="235" t="s">
        <v>162</v>
      </c>
      <c r="E1168" s="246" t="s">
        <v>22</v>
      </c>
      <c r="F1168" s="247" t="s">
        <v>2101</v>
      </c>
      <c r="G1168" s="245"/>
      <c r="H1168" s="248">
        <v>425.8</v>
      </c>
      <c r="I1168" s="249"/>
      <c r="J1168" s="245"/>
      <c r="K1168" s="245"/>
      <c r="L1168" s="250"/>
      <c r="M1168" s="251"/>
      <c r="N1168" s="252"/>
      <c r="O1168" s="252"/>
      <c r="P1168" s="252"/>
      <c r="Q1168" s="252"/>
      <c r="R1168" s="252"/>
      <c r="S1168" s="252"/>
      <c r="T1168" s="253"/>
      <c r="AT1168" s="254" t="s">
        <v>162</v>
      </c>
      <c r="AU1168" s="254" t="s">
        <v>82</v>
      </c>
      <c r="AV1168" s="12" t="s">
        <v>82</v>
      </c>
      <c r="AW1168" s="12" t="s">
        <v>37</v>
      </c>
      <c r="AX1168" s="12" t="s">
        <v>73</v>
      </c>
      <c r="AY1168" s="254" t="s">
        <v>153</v>
      </c>
    </row>
    <row r="1169" spans="2:51" s="12" customFormat="1" ht="13.5">
      <c r="B1169" s="244"/>
      <c r="C1169" s="245"/>
      <c r="D1169" s="235" t="s">
        <v>162</v>
      </c>
      <c r="E1169" s="246" t="s">
        <v>22</v>
      </c>
      <c r="F1169" s="247" t="s">
        <v>2102</v>
      </c>
      <c r="G1169" s="245"/>
      <c r="H1169" s="248">
        <v>289</v>
      </c>
      <c r="I1169" s="249"/>
      <c r="J1169" s="245"/>
      <c r="K1169" s="245"/>
      <c r="L1169" s="250"/>
      <c r="M1169" s="251"/>
      <c r="N1169" s="252"/>
      <c r="O1169" s="252"/>
      <c r="P1169" s="252"/>
      <c r="Q1169" s="252"/>
      <c r="R1169" s="252"/>
      <c r="S1169" s="252"/>
      <c r="T1169" s="253"/>
      <c r="AT1169" s="254" t="s">
        <v>162</v>
      </c>
      <c r="AU1169" s="254" t="s">
        <v>82</v>
      </c>
      <c r="AV1169" s="12" t="s">
        <v>82</v>
      </c>
      <c r="AW1169" s="12" t="s">
        <v>37</v>
      </c>
      <c r="AX1169" s="12" t="s">
        <v>73</v>
      </c>
      <c r="AY1169" s="254" t="s">
        <v>153</v>
      </c>
    </row>
    <row r="1170" spans="2:51" s="12" customFormat="1" ht="13.5">
      <c r="B1170" s="244"/>
      <c r="C1170" s="245"/>
      <c r="D1170" s="235" t="s">
        <v>162</v>
      </c>
      <c r="E1170" s="246" t="s">
        <v>22</v>
      </c>
      <c r="F1170" s="247" t="s">
        <v>2103</v>
      </c>
      <c r="G1170" s="245"/>
      <c r="H1170" s="248">
        <v>1697</v>
      </c>
      <c r="I1170" s="249"/>
      <c r="J1170" s="245"/>
      <c r="K1170" s="245"/>
      <c r="L1170" s="250"/>
      <c r="M1170" s="251"/>
      <c r="N1170" s="252"/>
      <c r="O1170" s="252"/>
      <c r="P1170" s="252"/>
      <c r="Q1170" s="252"/>
      <c r="R1170" s="252"/>
      <c r="S1170" s="252"/>
      <c r="T1170" s="253"/>
      <c r="AT1170" s="254" t="s">
        <v>162</v>
      </c>
      <c r="AU1170" s="254" t="s">
        <v>82</v>
      </c>
      <c r="AV1170" s="12" t="s">
        <v>82</v>
      </c>
      <c r="AW1170" s="12" t="s">
        <v>37</v>
      </c>
      <c r="AX1170" s="12" t="s">
        <v>73</v>
      </c>
      <c r="AY1170" s="254" t="s">
        <v>153</v>
      </c>
    </row>
    <row r="1171" spans="2:51" s="12" customFormat="1" ht="13.5">
      <c r="B1171" s="244"/>
      <c r="C1171" s="245"/>
      <c r="D1171" s="235" t="s">
        <v>162</v>
      </c>
      <c r="E1171" s="246" t="s">
        <v>22</v>
      </c>
      <c r="F1171" s="247" t="s">
        <v>2104</v>
      </c>
      <c r="G1171" s="245"/>
      <c r="H1171" s="248">
        <v>415.51</v>
      </c>
      <c r="I1171" s="249"/>
      <c r="J1171" s="245"/>
      <c r="K1171" s="245"/>
      <c r="L1171" s="250"/>
      <c r="M1171" s="251"/>
      <c r="N1171" s="252"/>
      <c r="O1171" s="252"/>
      <c r="P1171" s="252"/>
      <c r="Q1171" s="252"/>
      <c r="R1171" s="252"/>
      <c r="S1171" s="252"/>
      <c r="T1171" s="253"/>
      <c r="AT1171" s="254" t="s">
        <v>162</v>
      </c>
      <c r="AU1171" s="254" t="s">
        <v>82</v>
      </c>
      <c r="AV1171" s="12" t="s">
        <v>82</v>
      </c>
      <c r="AW1171" s="12" t="s">
        <v>37</v>
      </c>
      <c r="AX1171" s="12" t="s">
        <v>73</v>
      </c>
      <c r="AY1171" s="254" t="s">
        <v>153</v>
      </c>
    </row>
    <row r="1172" spans="2:51" s="12" customFormat="1" ht="13.5">
      <c r="B1172" s="244"/>
      <c r="C1172" s="245"/>
      <c r="D1172" s="235" t="s">
        <v>162</v>
      </c>
      <c r="E1172" s="246" t="s">
        <v>22</v>
      </c>
      <c r="F1172" s="247" t="s">
        <v>2105</v>
      </c>
      <c r="G1172" s="245"/>
      <c r="H1172" s="248">
        <v>252</v>
      </c>
      <c r="I1172" s="249"/>
      <c r="J1172" s="245"/>
      <c r="K1172" s="245"/>
      <c r="L1172" s="250"/>
      <c r="M1172" s="251"/>
      <c r="N1172" s="252"/>
      <c r="O1172" s="252"/>
      <c r="P1172" s="252"/>
      <c r="Q1172" s="252"/>
      <c r="R1172" s="252"/>
      <c r="S1172" s="252"/>
      <c r="T1172" s="253"/>
      <c r="AT1172" s="254" t="s">
        <v>162</v>
      </c>
      <c r="AU1172" s="254" t="s">
        <v>82</v>
      </c>
      <c r="AV1172" s="12" t="s">
        <v>82</v>
      </c>
      <c r="AW1172" s="12" t="s">
        <v>37</v>
      </c>
      <c r="AX1172" s="12" t="s">
        <v>73</v>
      </c>
      <c r="AY1172" s="254" t="s">
        <v>153</v>
      </c>
    </row>
    <row r="1173" spans="2:51" s="12" customFormat="1" ht="13.5">
      <c r="B1173" s="244"/>
      <c r="C1173" s="245"/>
      <c r="D1173" s="235" t="s">
        <v>162</v>
      </c>
      <c r="E1173" s="246" t="s">
        <v>22</v>
      </c>
      <c r="F1173" s="247" t="s">
        <v>2106</v>
      </c>
      <c r="G1173" s="245"/>
      <c r="H1173" s="248">
        <v>118.44</v>
      </c>
      <c r="I1173" s="249"/>
      <c r="J1173" s="245"/>
      <c r="K1173" s="245"/>
      <c r="L1173" s="250"/>
      <c r="M1173" s="251"/>
      <c r="N1173" s="252"/>
      <c r="O1173" s="252"/>
      <c r="P1173" s="252"/>
      <c r="Q1173" s="252"/>
      <c r="R1173" s="252"/>
      <c r="S1173" s="252"/>
      <c r="T1173" s="253"/>
      <c r="AT1173" s="254" t="s">
        <v>162</v>
      </c>
      <c r="AU1173" s="254" t="s">
        <v>82</v>
      </c>
      <c r="AV1173" s="12" t="s">
        <v>82</v>
      </c>
      <c r="AW1173" s="12" t="s">
        <v>37</v>
      </c>
      <c r="AX1173" s="12" t="s">
        <v>73</v>
      </c>
      <c r="AY1173" s="254" t="s">
        <v>153</v>
      </c>
    </row>
    <row r="1174" spans="2:51" s="13" customFormat="1" ht="13.5">
      <c r="B1174" s="255"/>
      <c r="C1174" s="256"/>
      <c r="D1174" s="235" t="s">
        <v>162</v>
      </c>
      <c r="E1174" s="257" t="s">
        <v>22</v>
      </c>
      <c r="F1174" s="258" t="s">
        <v>172</v>
      </c>
      <c r="G1174" s="256"/>
      <c r="H1174" s="259">
        <v>3197.75</v>
      </c>
      <c r="I1174" s="260"/>
      <c r="J1174" s="256"/>
      <c r="K1174" s="256"/>
      <c r="L1174" s="261"/>
      <c r="M1174" s="262"/>
      <c r="N1174" s="263"/>
      <c r="O1174" s="263"/>
      <c r="P1174" s="263"/>
      <c r="Q1174" s="263"/>
      <c r="R1174" s="263"/>
      <c r="S1174" s="263"/>
      <c r="T1174" s="264"/>
      <c r="AT1174" s="265" t="s">
        <v>162</v>
      </c>
      <c r="AU1174" s="265" t="s">
        <v>82</v>
      </c>
      <c r="AV1174" s="13" t="s">
        <v>160</v>
      </c>
      <c r="AW1174" s="13" t="s">
        <v>37</v>
      </c>
      <c r="AX1174" s="13" t="s">
        <v>24</v>
      </c>
      <c r="AY1174" s="265" t="s">
        <v>153</v>
      </c>
    </row>
    <row r="1175" spans="2:65" s="1" customFormat="1" ht="16.5" customHeight="1">
      <c r="B1175" s="46"/>
      <c r="C1175" s="221" t="s">
        <v>945</v>
      </c>
      <c r="D1175" s="221" t="s">
        <v>155</v>
      </c>
      <c r="E1175" s="222" t="s">
        <v>795</v>
      </c>
      <c r="F1175" s="223" t="s">
        <v>796</v>
      </c>
      <c r="G1175" s="224" t="s">
        <v>158</v>
      </c>
      <c r="H1175" s="225">
        <v>146.6</v>
      </c>
      <c r="I1175" s="226"/>
      <c r="J1175" s="227">
        <f>ROUND(I1175*H1175,2)</f>
        <v>0</v>
      </c>
      <c r="K1175" s="223" t="s">
        <v>22</v>
      </c>
      <c r="L1175" s="72"/>
      <c r="M1175" s="228" t="s">
        <v>22</v>
      </c>
      <c r="N1175" s="229" t="s">
        <v>44</v>
      </c>
      <c r="O1175" s="47"/>
      <c r="P1175" s="230">
        <f>O1175*H1175</f>
        <v>0</v>
      </c>
      <c r="Q1175" s="230">
        <v>0</v>
      </c>
      <c r="R1175" s="230">
        <f>Q1175*H1175</f>
        <v>0</v>
      </c>
      <c r="S1175" s="230">
        <v>0</v>
      </c>
      <c r="T1175" s="231">
        <f>S1175*H1175</f>
        <v>0</v>
      </c>
      <c r="AR1175" s="24" t="s">
        <v>239</v>
      </c>
      <c r="AT1175" s="24" t="s">
        <v>155</v>
      </c>
      <c r="AU1175" s="24" t="s">
        <v>82</v>
      </c>
      <c r="AY1175" s="24" t="s">
        <v>153</v>
      </c>
      <c r="BE1175" s="232">
        <f>IF(N1175="základní",J1175,0)</f>
        <v>0</v>
      </c>
      <c r="BF1175" s="232">
        <f>IF(N1175="snížená",J1175,0)</f>
        <v>0</v>
      </c>
      <c r="BG1175" s="232">
        <f>IF(N1175="zákl. přenesená",J1175,0)</f>
        <v>0</v>
      </c>
      <c r="BH1175" s="232">
        <f>IF(N1175="sníž. přenesená",J1175,0)</f>
        <v>0</v>
      </c>
      <c r="BI1175" s="232">
        <f>IF(N1175="nulová",J1175,0)</f>
        <v>0</v>
      </c>
      <c r="BJ1175" s="24" t="s">
        <v>24</v>
      </c>
      <c r="BK1175" s="232">
        <f>ROUND(I1175*H1175,2)</f>
        <v>0</v>
      </c>
      <c r="BL1175" s="24" t="s">
        <v>239</v>
      </c>
      <c r="BM1175" s="24" t="s">
        <v>2293</v>
      </c>
    </row>
    <row r="1176" spans="2:51" s="11" customFormat="1" ht="13.5">
      <c r="B1176" s="233"/>
      <c r="C1176" s="234"/>
      <c r="D1176" s="235" t="s">
        <v>162</v>
      </c>
      <c r="E1176" s="236" t="s">
        <v>22</v>
      </c>
      <c r="F1176" s="237" t="s">
        <v>1864</v>
      </c>
      <c r="G1176" s="234"/>
      <c r="H1176" s="236" t="s">
        <v>22</v>
      </c>
      <c r="I1176" s="238"/>
      <c r="J1176" s="234"/>
      <c r="K1176" s="234"/>
      <c r="L1176" s="239"/>
      <c r="M1176" s="240"/>
      <c r="N1176" s="241"/>
      <c r="O1176" s="241"/>
      <c r="P1176" s="241"/>
      <c r="Q1176" s="241"/>
      <c r="R1176" s="241"/>
      <c r="S1176" s="241"/>
      <c r="T1176" s="242"/>
      <c r="AT1176" s="243" t="s">
        <v>162</v>
      </c>
      <c r="AU1176" s="243" t="s">
        <v>82</v>
      </c>
      <c r="AV1176" s="11" t="s">
        <v>24</v>
      </c>
      <c r="AW1176" s="11" t="s">
        <v>37</v>
      </c>
      <c r="AX1176" s="11" t="s">
        <v>73</v>
      </c>
      <c r="AY1176" s="243" t="s">
        <v>153</v>
      </c>
    </row>
    <row r="1177" spans="2:51" s="12" customFormat="1" ht="13.5">
      <c r="B1177" s="244"/>
      <c r="C1177" s="245"/>
      <c r="D1177" s="235" t="s">
        <v>162</v>
      </c>
      <c r="E1177" s="246" t="s">
        <v>22</v>
      </c>
      <c r="F1177" s="247" t="s">
        <v>2294</v>
      </c>
      <c r="G1177" s="245"/>
      <c r="H1177" s="248">
        <v>56</v>
      </c>
      <c r="I1177" s="249"/>
      <c r="J1177" s="245"/>
      <c r="K1177" s="245"/>
      <c r="L1177" s="250"/>
      <c r="M1177" s="251"/>
      <c r="N1177" s="252"/>
      <c r="O1177" s="252"/>
      <c r="P1177" s="252"/>
      <c r="Q1177" s="252"/>
      <c r="R1177" s="252"/>
      <c r="S1177" s="252"/>
      <c r="T1177" s="253"/>
      <c r="AT1177" s="254" t="s">
        <v>162</v>
      </c>
      <c r="AU1177" s="254" t="s">
        <v>82</v>
      </c>
      <c r="AV1177" s="12" t="s">
        <v>82</v>
      </c>
      <c r="AW1177" s="12" t="s">
        <v>37</v>
      </c>
      <c r="AX1177" s="12" t="s">
        <v>73</v>
      </c>
      <c r="AY1177" s="254" t="s">
        <v>153</v>
      </c>
    </row>
    <row r="1178" spans="2:51" s="12" customFormat="1" ht="13.5">
      <c r="B1178" s="244"/>
      <c r="C1178" s="245"/>
      <c r="D1178" s="235" t="s">
        <v>162</v>
      </c>
      <c r="E1178" s="246" t="s">
        <v>22</v>
      </c>
      <c r="F1178" s="247" t="s">
        <v>2295</v>
      </c>
      <c r="G1178" s="245"/>
      <c r="H1178" s="248">
        <v>90.6</v>
      </c>
      <c r="I1178" s="249"/>
      <c r="J1178" s="245"/>
      <c r="K1178" s="245"/>
      <c r="L1178" s="250"/>
      <c r="M1178" s="251"/>
      <c r="N1178" s="252"/>
      <c r="O1178" s="252"/>
      <c r="P1178" s="252"/>
      <c r="Q1178" s="252"/>
      <c r="R1178" s="252"/>
      <c r="S1178" s="252"/>
      <c r="T1178" s="253"/>
      <c r="AT1178" s="254" t="s">
        <v>162</v>
      </c>
      <c r="AU1178" s="254" t="s">
        <v>82</v>
      </c>
      <c r="AV1178" s="12" t="s">
        <v>82</v>
      </c>
      <c r="AW1178" s="12" t="s">
        <v>37</v>
      </c>
      <c r="AX1178" s="12" t="s">
        <v>73</v>
      </c>
      <c r="AY1178" s="254" t="s">
        <v>153</v>
      </c>
    </row>
    <row r="1179" spans="2:51" s="13" customFormat="1" ht="13.5">
      <c r="B1179" s="255"/>
      <c r="C1179" s="256"/>
      <c r="D1179" s="235" t="s">
        <v>162</v>
      </c>
      <c r="E1179" s="257" t="s">
        <v>22</v>
      </c>
      <c r="F1179" s="258" t="s">
        <v>172</v>
      </c>
      <c r="G1179" s="256"/>
      <c r="H1179" s="259">
        <v>146.6</v>
      </c>
      <c r="I1179" s="260"/>
      <c r="J1179" s="256"/>
      <c r="K1179" s="256"/>
      <c r="L1179" s="261"/>
      <c r="M1179" s="262"/>
      <c r="N1179" s="263"/>
      <c r="O1179" s="263"/>
      <c r="P1179" s="263"/>
      <c r="Q1179" s="263"/>
      <c r="R1179" s="263"/>
      <c r="S1179" s="263"/>
      <c r="T1179" s="264"/>
      <c r="AT1179" s="265" t="s">
        <v>162</v>
      </c>
      <c r="AU1179" s="265" t="s">
        <v>82</v>
      </c>
      <c r="AV1179" s="13" t="s">
        <v>160</v>
      </c>
      <c r="AW1179" s="13" t="s">
        <v>37</v>
      </c>
      <c r="AX1179" s="13" t="s">
        <v>24</v>
      </c>
      <c r="AY1179" s="265" t="s">
        <v>153</v>
      </c>
    </row>
    <row r="1180" spans="2:65" s="1" customFormat="1" ht="16.5" customHeight="1">
      <c r="B1180" s="46"/>
      <c r="C1180" s="221" t="s">
        <v>2296</v>
      </c>
      <c r="D1180" s="221" t="s">
        <v>155</v>
      </c>
      <c r="E1180" s="222" t="s">
        <v>2297</v>
      </c>
      <c r="F1180" s="223" t="s">
        <v>2298</v>
      </c>
      <c r="G1180" s="224" t="s">
        <v>158</v>
      </c>
      <c r="H1180" s="225">
        <v>3197.75</v>
      </c>
      <c r="I1180" s="226"/>
      <c r="J1180" s="227">
        <f>ROUND(I1180*H1180,2)</f>
        <v>0</v>
      </c>
      <c r="K1180" s="223" t="s">
        <v>22</v>
      </c>
      <c r="L1180" s="72"/>
      <c r="M1180" s="228" t="s">
        <v>22</v>
      </c>
      <c r="N1180" s="229" t="s">
        <v>44</v>
      </c>
      <c r="O1180" s="47"/>
      <c r="P1180" s="230">
        <f>O1180*H1180</f>
        <v>0</v>
      </c>
      <c r="Q1180" s="230">
        <v>0</v>
      </c>
      <c r="R1180" s="230">
        <f>Q1180*H1180</f>
        <v>0</v>
      </c>
      <c r="S1180" s="230">
        <v>0</v>
      </c>
      <c r="T1180" s="231">
        <f>S1180*H1180</f>
        <v>0</v>
      </c>
      <c r="AR1180" s="24" t="s">
        <v>239</v>
      </c>
      <c r="AT1180" s="24" t="s">
        <v>155</v>
      </c>
      <c r="AU1180" s="24" t="s">
        <v>82</v>
      </c>
      <c r="AY1180" s="24" t="s">
        <v>153</v>
      </c>
      <c r="BE1180" s="232">
        <f>IF(N1180="základní",J1180,0)</f>
        <v>0</v>
      </c>
      <c r="BF1180" s="232">
        <f>IF(N1180="snížená",J1180,0)</f>
        <v>0</v>
      </c>
      <c r="BG1180" s="232">
        <f>IF(N1180="zákl. přenesená",J1180,0)</f>
        <v>0</v>
      </c>
      <c r="BH1180" s="232">
        <f>IF(N1180="sníž. přenesená",J1180,0)</f>
        <v>0</v>
      </c>
      <c r="BI1180" s="232">
        <f>IF(N1180="nulová",J1180,0)</f>
        <v>0</v>
      </c>
      <c r="BJ1180" s="24" t="s">
        <v>24</v>
      </c>
      <c r="BK1180" s="232">
        <f>ROUND(I1180*H1180,2)</f>
        <v>0</v>
      </c>
      <c r="BL1180" s="24" t="s">
        <v>239</v>
      </c>
      <c r="BM1180" s="24" t="s">
        <v>2299</v>
      </c>
    </row>
    <row r="1181" spans="2:51" s="11" customFormat="1" ht="13.5">
      <c r="B1181" s="233"/>
      <c r="C1181" s="234"/>
      <c r="D1181" s="235" t="s">
        <v>162</v>
      </c>
      <c r="E1181" s="236" t="s">
        <v>22</v>
      </c>
      <c r="F1181" s="237" t="s">
        <v>1864</v>
      </c>
      <c r="G1181" s="234"/>
      <c r="H1181" s="236" t="s">
        <v>22</v>
      </c>
      <c r="I1181" s="238"/>
      <c r="J1181" s="234"/>
      <c r="K1181" s="234"/>
      <c r="L1181" s="239"/>
      <c r="M1181" s="240"/>
      <c r="N1181" s="241"/>
      <c r="O1181" s="241"/>
      <c r="P1181" s="241"/>
      <c r="Q1181" s="241"/>
      <c r="R1181" s="241"/>
      <c r="S1181" s="241"/>
      <c r="T1181" s="242"/>
      <c r="AT1181" s="243" t="s">
        <v>162</v>
      </c>
      <c r="AU1181" s="243" t="s">
        <v>82</v>
      </c>
      <c r="AV1181" s="11" t="s">
        <v>24</v>
      </c>
      <c r="AW1181" s="11" t="s">
        <v>37</v>
      </c>
      <c r="AX1181" s="11" t="s">
        <v>73</v>
      </c>
      <c r="AY1181" s="243" t="s">
        <v>153</v>
      </c>
    </row>
    <row r="1182" spans="2:51" s="12" customFormat="1" ht="13.5">
      <c r="B1182" s="244"/>
      <c r="C1182" s="245"/>
      <c r="D1182" s="235" t="s">
        <v>162</v>
      </c>
      <c r="E1182" s="246" t="s">
        <v>22</v>
      </c>
      <c r="F1182" s="247" t="s">
        <v>2101</v>
      </c>
      <c r="G1182" s="245"/>
      <c r="H1182" s="248">
        <v>425.8</v>
      </c>
      <c r="I1182" s="249"/>
      <c r="J1182" s="245"/>
      <c r="K1182" s="245"/>
      <c r="L1182" s="250"/>
      <c r="M1182" s="251"/>
      <c r="N1182" s="252"/>
      <c r="O1182" s="252"/>
      <c r="P1182" s="252"/>
      <c r="Q1182" s="252"/>
      <c r="R1182" s="252"/>
      <c r="S1182" s="252"/>
      <c r="T1182" s="253"/>
      <c r="AT1182" s="254" t="s">
        <v>162</v>
      </c>
      <c r="AU1182" s="254" t="s">
        <v>82</v>
      </c>
      <c r="AV1182" s="12" t="s">
        <v>82</v>
      </c>
      <c r="AW1182" s="12" t="s">
        <v>37</v>
      </c>
      <c r="AX1182" s="12" t="s">
        <v>73</v>
      </c>
      <c r="AY1182" s="254" t="s">
        <v>153</v>
      </c>
    </row>
    <row r="1183" spans="2:51" s="12" customFormat="1" ht="13.5">
      <c r="B1183" s="244"/>
      <c r="C1183" s="245"/>
      <c r="D1183" s="235" t="s">
        <v>162</v>
      </c>
      <c r="E1183" s="246" t="s">
        <v>22</v>
      </c>
      <c r="F1183" s="247" t="s">
        <v>2102</v>
      </c>
      <c r="G1183" s="245"/>
      <c r="H1183" s="248">
        <v>289</v>
      </c>
      <c r="I1183" s="249"/>
      <c r="J1183" s="245"/>
      <c r="K1183" s="245"/>
      <c r="L1183" s="250"/>
      <c r="M1183" s="251"/>
      <c r="N1183" s="252"/>
      <c r="O1183" s="252"/>
      <c r="P1183" s="252"/>
      <c r="Q1183" s="252"/>
      <c r="R1183" s="252"/>
      <c r="S1183" s="252"/>
      <c r="T1183" s="253"/>
      <c r="AT1183" s="254" t="s">
        <v>162</v>
      </c>
      <c r="AU1183" s="254" t="s">
        <v>82</v>
      </c>
      <c r="AV1183" s="12" t="s">
        <v>82</v>
      </c>
      <c r="AW1183" s="12" t="s">
        <v>37</v>
      </c>
      <c r="AX1183" s="12" t="s">
        <v>73</v>
      </c>
      <c r="AY1183" s="254" t="s">
        <v>153</v>
      </c>
    </row>
    <row r="1184" spans="2:51" s="12" customFormat="1" ht="13.5">
      <c r="B1184" s="244"/>
      <c r="C1184" s="245"/>
      <c r="D1184" s="235" t="s">
        <v>162</v>
      </c>
      <c r="E1184" s="246" t="s">
        <v>22</v>
      </c>
      <c r="F1184" s="247" t="s">
        <v>2103</v>
      </c>
      <c r="G1184" s="245"/>
      <c r="H1184" s="248">
        <v>1697</v>
      </c>
      <c r="I1184" s="249"/>
      <c r="J1184" s="245"/>
      <c r="K1184" s="245"/>
      <c r="L1184" s="250"/>
      <c r="M1184" s="251"/>
      <c r="N1184" s="252"/>
      <c r="O1184" s="252"/>
      <c r="P1184" s="252"/>
      <c r="Q1184" s="252"/>
      <c r="R1184" s="252"/>
      <c r="S1184" s="252"/>
      <c r="T1184" s="253"/>
      <c r="AT1184" s="254" t="s">
        <v>162</v>
      </c>
      <c r="AU1184" s="254" t="s">
        <v>82</v>
      </c>
      <c r="AV1184" s="12" t="s">
        <v>82</v>
      </c>
      <c r="AW1184" s="12" t="s">
        <v>37</v>
      </c>
      <c r="AX1184" s="12" t="s">
        <v>73</v>
      </c>
      <c r="AY1184" s="254" t="s">
        <v>153</v>
      </c>
    </row>
    <row r="1185" spans="2:51" s="12" customFormat="1" ht="13.5">
      <c r="B1185" s="244"/>
      <c r="C1185" s="245"/>
      <c r="D1185" s="235" t="s">
        <v>162</v>
      </c>
      <c r="E1185" s="246" t="s">
        <v>22</v>
      </c>
      <c r="F1185" s="247" t="s">
        <v>2104</v>
      </c>
      <c r="G1185" s="245"/>
      <c r="H1185" s="248">
        <v>415.51</v>
      </c>
      <c r="I1185" s="249"/>
      <c r="J1185" s="245"/>
      <c r="K1185" s="245"/>
      <c r="L1185" s="250"/>
      <c r="M1185" s="251"/>
      <c r="N1185" s="252"/>
      <c r="O1185" s="252"/>
      <c r="P1185" s="252"/>
      <c r="Q1185" s="252"/>
      <c r="R1185" s="252"/>
      <c r="S1185" s="252"/>
      <c r="T1185" s="253"/>
      <c r="AT1185" s="254" t="s">
        <v>162</v>
      </c>
      <c r="AU1185" s="254" t="s">
        <v>82</v>
      </c>
      <c r="AV1185" s="12" t="s">
        <v>82</v>
      </c>
      <c r="AW1185" s="12" t="s">
        <v>37</v>
      </c>
      <c r="AX1185" s="12" t="s">
        <v>73</v>
      </c>
      <c r="AY1185" s="254" t="s">
        <v>153</v>
      </c>
    </row>
    <row r="1186" spans="2:51" s="12" customFormat="1" ht="13.5">
      <c r="B1186" s="244"/>
      <c r="C1186" s="245"/>
      <c r="D1186" s="235" t="s">
        <v>162</v>
      </c>
      <c r="E1186" s="246" t="s">
        <v>22</v>
      </c>
      <c r="F1186" s="247" t="s">
        <v>2105</v>
      </c>
      <c r="G1186" s="245"/>
      <c r="H1186" s="248">
        <v>252</v>
      </c>
      <c r="I1186" s="249"/>
      <c r="J1186" s="245"/>
      <c r="K1186" s="245"/>
      <c r="L1186" s="250"/>
      <c r="M1186" s="251"/>
      <c r="N1186" s="252"/>
      <c r="O1186" s="252"/>
      <c r="P1186" s="252"/>
      <c r="Q1186" s="252"/>
      <c r="R1186" s="252"/>
      <c r="S1186" s="252"/>
      <c r="T1186" s="253"/>
      <c r="AT1186" s="254" t="s">
        <v>162</v>
      </c>
      <c r="AU1186" s="254" t="s">
        <v>82</v>
      </c>
      <c r="AV1186" s="12" t="s">
        <v>82</v>
      </c>
      <c r="AW1186" s="12" t="s">
        <v>37</v>
      </c>
      <c r="AX1186" s="12" t="s">
        <v>73</v>
      </c>
      <c r="AY1186" s="254" t="s">
        <v>153</v>
      </c>
    </row>
    <row r="1187" spans="2:51" s="12" customFormat="1" ht="13.5">
      <c r="B1187" s="244"/>
      <c r="C1187" s="245"/>
      <c r="D1187" s="235" t="s">
        <v>162</v>
      </c>
      <c r="E1187" s="246" t="s">
        <v>22</v>
      </c>
      <c r="F1187" s="247" t="s">
        <v>2106</v>
      </c>
      <c r="G1187" s="245"/>
      <c r="H1187" s="248">
        <v>118.44</v>
      </c>
      <c r="I1187" s="249"/>
      <c r="J1187" s="245"/>
      <c r="K1187" s="245"/>
      <c r="L1187" s="250"/>
      <c r="M1187" s="251"/>
      <c r="N1187" s="252"/>
      <c r="O1187" s="252"/>
      <c r="P1187" s="252"/>
      <c r="Q1187" s="252"/>
      <c r="R1187" s="252"/>
      <c r="S1187" s="252"/>
      <c r="T1187" s="253"/>
      <c r="AT1187" s="254" t="s">
        <v>162</v>
      </c>
      <c r="AU1187" s="254" t="s">
        <v>82</v>
      </c>
      <c r="AV1187" s="12" t="s">
        <v>82</v>
      </c>
      <c r="AW1187" s="12" t="s">
        <v>37</v>
      </c>
      <c r="AX1187" s="12" t="s">
        <v>73</v>
      </c>
      <c r="AY1187" s="254" t="s">
        <v>153</v>
      </c>
    </row>
    <row r="1188" spans="2:51" s="13" customFormat="1" ht="13.5">
      <c r="B1188" s="255"/>
      <c r="C1188" s="256"/>
      <c r="D1188" s="235" t="s">
        <v>162</v>
      </c>
      <c r="E1188" s="257" t="s">
        <v>22</v>
      </c>
      <c r="F1188" s="258" t="s">
        <v>172</v>
      </c>
      <c r="G1188" s="256"/>
      <c r="H1188" s="259">
        <v>3197.75</v>
      </c>
      <c r="I1188" s="260"/>
      <c r="J1188" s="256"/>
      <c r="K1188" s="256"/>
      <c r="L1188" s="261"/>
      <c r="M1188" s="262"/>
      <c r="N1188" s="263"/>
      <c r="O1188" s="263"/>
      <c r="P1188" s="263"/>
      <c r="Q1188" s="263"/>
      <c r="R1188" s="263"/>
      <c r="S1188" s="263"/>
      <c r="T1188" s="264"/>
      <c r="AT1188" s="265" t="s">
        <v>162</v>
      </c>
      <c r="AU1188" s="265" t="s">
        <v>82</v>
      </c>
      <c r="AV1188" s="13" t="s">
        <v>160</v>
      </c>
      <c r="AW1188" s="13" t="s">
        <v>37</v>
      </c>
      <c r="AX1188" s="13" t="s">
        <v>24</v>
      </c>
      <c r="AY1188" s="265" t="s">
        <v>153</v>
      </c>
    </row>
    <row r="1189" spans="2:63" s="10" customFormat="1" ht="29.85" customHeight="1">
      <c r="B1189" s="205"/>
      <c r="C1189" s="206"/>
      <c r="D1189" s="207" t="s">
        <v>72</v>
      </c>
      <c r="E1189" s="219" t="s">
        <v>799</v>
      </c>
      <c r="F1189" s="219" t="s">
        <v>800</v>
      </c>
      <c r="G1189" s="206"/>
      <c r="H1189" s="206"/>
      <c r="I1189" s="209"/>
      <c r="J1189" s="220">
        <f>BK1189</f>
        <v>0</v>
      </c>
      <c r="K1189" s="206"/>
      <c r="L1189" s="211"/>
      <c r="M1189" s="212"/>
      <c r="N1189" s="213"/>
      <c r="O1189" s="213"/>
      <c r="P1189" s="214">
        <f>SUM(P1190:P1247)</f>
        <v>0</v>
      </c>
      <c r="Q1189" s="213"/>
      <c r="R1189" s="214">
        <f>SUM(R1190:R1247)</f>
        <v>17.88181</v>
      </c>
      <c r="S1189" s="213"/>
      <c r="T1189" s="215">
        <f>SUM(T1190:T1247)</f>
        <v>0</v>
      </c>
      <c r="AR1189" s="216" t="s">
        <v>82</v>
      </c>
      <c r="AT1189" s="217" t="s">
        <v>72</v>
      </c>
      <c r="AU1189" s="217" t="s">
        <v>24</v>
      </c>
      <c r="AY1189" s="216" t="s">
        <v>153</v>
      </c>
      <c r="BK1189" s="218">
        <f>SUM(BK1190:BK1247)</f>
        <v>0</v>
      </c>
    </row>
    <row r="1190" spans="2:65" s="1" customFormat="1" ht="16.5" customHeight="1">
      <c r="B1190" s="46"/>
      <c r="C1190" s="221" t="s">
        <v>950</v>
      </c>
      <c r="D1190" s="221" t="s">
        <v>155</v>
      </c>
      <c r="E1190" s="222" t="s">
        <v>1500</v>
      </c>
      <c r="F1190" s="223" t="s">
        <v>1501</v>
      </c>
      <c r="G1190" s="224" t="s">
        <v>187</v>
      </c>
      <c r="H1190" s="225">
        <v>301</v>
      </c>
      <c r="I1190" s="226"/>
      <c r="J1190" s="227">
        <f>ROUND(I1190*H1190,2)</f>
        <v>0</v>
      </c>
      <c r="K1190" s="223" t="s">
        <v>22</v>
      </c>
      <c r="L1190" s="72"/>
      <c r="M1190" s="228" t="s">
        <v>22</v>
      </c>
      <c r="N1190" s="229" t="s">
        <v>44</v>
      </c>
      <c r="O1190" s="47"/>
      <c r="P1190" s="230">
        <f>O1190*H1190</f>
        <v>0</v>
      </c>
      <c r="Q1190" s="230">
        <v>0</v>
      </c>
      <c r="R1190" s="230">
        <f>Q1190*H1190</f>
        <v>0</v>
      </c>
      <c r="S1190" s="230">
        <v>0</v>
      </c>
      <c r="T1190" s="231">
        <f>S1190*H1190</f>
        <v>0</v>
      </c>
      <c r="AR1190" s="24" t="s">
        <v>239</v>
      </c>
      <c r="AT1190" s="24" t="s">
        <v>155</v>
      </c>
      <c r="AU1190" s="24" t="s">
        <v>82</v>
      </c>
      <c r="AY1190" s="24" t="s">
        <v>153</v>
      </c>
      <c r="BE1190" s="232">
        <f>IF(N1190="základní",J1190,0)</f>
        <v>0</v>
      </c>
      <c r="BF1190" s="232">
        <f>IF(N1190="snížená",J1190,0)</f>
        <v>0</v>
      </c>
      <c r="BG1190" s="232">
        <f>IF(N1190="zákl. přenesená",J1190,0)</f>
        <v>0</v>
      </c>
      <c r="BH1190" s="232">
        <f>IF(N1190="sníž. přenesená",J1190,0)</f>
        <v>0</v>
      </c>
      <c r="BI1190" s="232">
        <f>IF(N1190="nulová",J1190,0)</f>
        <v>0</v>
      </c>
      <c r="BJ1190" s="24" t="s">
        <v>24</v>
      </c>
      <c r="BK1190" s="232">
        <f>ROUND(I1190*H1190,2)</f>
        <v>0</v>
      </c>
      <c r="BL1190" s="24" t="s">
        <v>239</v>
      </c>
      <c r="BM1190" s="24" t="s">
        <v>2300</v>
      </c>
    </row>
    <row r="1191" spans="2:51" s="11" customFormat="1" ht="13.5">
      <c r="B1191" s="233"/>
      <c r="C1191" s="234"/>
      <c r="D1191" s="235" t="s">
        <v>162</v>
      </c>
      <c r="E1191" s="236" t="s">
        <v>22</v>
      </c>
      <c r="F1191" s="237" t="s">
        <v>2301</v>
      </c>
      <c r="G1191" s="234"/>
      <c r="H1191" s="236" t="s">
        <v>22</v>
      </c>
      <c r="I1191" s="238"/>
      <c r="J1191" s="234"/>
      <c r="K1191" s="234"/>
      <c r="L1191" s="239"/>
      <c r="M1191" s="240"/>
      <c r="N1191" s="241"/>
      <c r="O1191" s="241"/>
      <c r="P1191" s="241"/>
      <c r="Q1191" s="241"/>
      <c r="R1191" s="241"/>
      <c r="S1191" s="241"/>
      <c r="T1191" s="242"/>
      <c r="AT1191" s="243" t="s">
        <v>162</v>
      </c>
      <c r="AU1191" s="243" t="s">
        <v>82</v>
      </c>
      <c r="AV1191" s="11" t="s">
        <v>24</v>
      </c>
      <c r="AW1191" s="11" t="s">
        <v>37</v>
      </c>
      <c r="AX1191" s="11" t="s">
        <v>73</v>
      </c>
      <c r="AY1191" s="243" t="s">
        <v>153</v>
      </c>
    </row>
    <row r="1192" spans="2:51" s="11" customFormat="1" ht="13.5">
      <c r="B1192" s="233"/>
      <c r="C1192" s="234"/>
      <c r="D1192" s="235" t="s">
        <v>162</v>
      </c>
      <c r="E1192" s="236" t="s">
        <v>22</v>
      </c>
      <c r="F1192" s="237" t="s">
        <v>1504</v>
      </c>
      <c r="G1192" s="234"/>
      <c r="H1192" s="236" t="s">
        <v>22</v>
      </c>
      <c r="I1192" s="238"/>
      <c r="J1192" s="234"/>
      <c r="K1192" s="234"/>
      <c r="L1192" s="239"/>
      <c r="M1192" s="240"/>
      <c r="N1192" s="241"/>
      <c r="O1192" s="241"/>
      <c r="P1192" s="241"/>
      <c r="Q1192" s="241"/>
      <c r="R1192" s="241"/>
      <c r="S1192" s="241"/>
      <c r="T1192" s="242"/>
      <c r="AT1192" s="243" t="s">
        <v>162</v>
      </c>
      <c r="AU1192" s="243" t="s">
        <v>82</v>
      </c>
      <c r="AV1192" s="11" t="s">
        <v>24</v>
      </c>
      <c r="AW1192" s="11" t="s">
        <v>37</v>
      </c>
      <c r="AX1192" s="11" t="s">
        <v>73</v>
      </c>
      <c r="AY1192" s="243" t="s">
        <v>153</v>
      </c>
    </row>
    <row r="1193" spans="2:51" s="11" customFormat="1" ht="13.5">
      <c r="B1193" s="233"/>
      <c r="C1193" s="234"/>
      <c r="D1193" s="235" t="s">
        <v>162</v>
      </c>
      <c r="E1193" s="236" t="s">
        <v>22</v>
      </c>
      <c r="F1193" s="237" t="s">
        <v>2302</v>
      </c>
      <c r="G1193" s="234"/>
      <c r="H1193" s="236" t="s">
        <v>22</v>
      </c>
      <c r="I1193" s="238"/>
      <c r="J1193" s="234"/>
      <c r="K1193" s="234"/>
      <c r="L1193" s="239"/>
      <c r="M1193" s="240"/>
      <c r="N1193" s="241"/>
      <c r="O1193" s="241"/>
      <c r="P1193" s="241"/>
      <c r="Q1193" s="241"/>
      <c r="R1193" s="241"/>
      <c r="S1193" s="241"/>
      <c r="T1193" s="242"/>
      <c r="AT1193" s="243" t="s">
        <v>162</v>
      </c>
      <c r="AU1193" s="243" t="s">
        <v>82</v>
      </c>
      <c r="AV1193" s="11" t="s">
        <v>24</v>
      </c>
      <c r="AW1193" s="11" t="s">
        <v>37</v>
      </c>
      <c r="AX1193" s="11" t="s">
        <v>73</v>
      </c>
      <c r="AY1193" s="243" t="s">
        <v>153</v>
      </c>
    </row>
    <row r="1194" spans="2:51" s="12" customFormat="1" ht="13.5">
      <c r="B1194" s="244"/>
      <c r="C1194" s="245"/>
      <c r="D1194" s="235" t="s">
        <v>162</v>
      </c>
      <c r="E1194" s="246" t="s">
        <v>22</v>
      </c>
      <c r="F1194" s="247" t="s">
        <v>2271</v>
      </c>
      <c r="G1194" s="245"/>
      <c r="H1194" s="248">
        <v>301</v>
      </c>
      <c r="I1194" s="249"/>
      <c r="J1194" s="245"/>
      <c r="K1194" s="245"/>
      <c r="L1194" s="250"/>
      <c r="M1194" s="251"/>
      <c r="N1194" s="252"/>
      <c r="O1194" s="252"/>
      <c r="P1194" s="252"/>
      <c r="Q1194" s="252"/>
      <c r="R1194" s="252"/>
      <c r="S1194" s="252"/>
      <c r="T1194" s="253"/>
      <c r="AT1194" s="254" t="s">
        <v>162</v>
      </c>
      <c r="AU1194" s="254" t="s">
        <v>82</v>
      </c>
      <c r="AV1194" s="12" t="s">
        <v>82</v>
      </c>
      <c r="AW1194" s="12" t="s">
        <v>37</v>
      </c>
      <c r="AX1194" s="12" t="s">
        <v>24</v>
      </c>
      <c r="AY1194" s="254" t="s">
        <v>153</v>
      </c>
    </row>
    <row r="1195" spans="2:65" s="1" customFormat="1" ht="51" customHeight="1">
      <c r="B1195" s="46"/>
      <c r="C1195" s="221" t="s">
        <v>955</v>
      </c>
      <c r="D1195" s="221" t="s">
        <v>155</v>
      </c>
      <c r="E1195" s="222" t="s">
        <v>2303</v>
      </c>
      <c r="F1195" s="223" t="s">
        <v>2304</v>
      </c>
      <c r="G1195" s="224" t="s">
        <v>187</v>
      </c>
      <c r="H1195" s="225">
        <v>301</v>
      </c>
      <c r="I1195" s="226"/>
      <c r="J1195" s="227">
        <f>ROUND(I1195*H1195,2)</f>
        <v>0</v>
      </c>
      <c r="K1195" s="223" t="s">
        <v>22</v>
      </c>
      <c r="L1195" s="72"/>
      <c r="M1195" s="228" t="s">
        <v>22</v>
      </c>
      <c r="N1195" s="229" t="s">
        <v>44</v>
      </c>
      <c r="O1195" s="47"/>
      <c r="P1195" s="230">
        <f>O1195*H1195</f>
        <v>0</v>
      </c>
      <c r="Q1195" s="230">
        <v>0</v>
      </c>
      <c r="R1195" s="230">
        <f>Q1195*H1195</f>
        <v>0</v>
      </c>
      <c r="S1195" s="230">
        <v>0</v>
      </c>
      <c r="T1195" s="231">
        <f>S1195*H1195</f>
        <v>0</v>
      </c>
      <c r="AR1195" s="24" t="s">
        <v>239</v>
      </c>
      <c r="AT1195" s="24" t="s">
        <v>155</v>
      </c>
      <c r="AU1195" s="24" t="s">
        <v>82</v>
      </c>
      <c r="AY1195" s="24" t="s">
        <v>153</v>
      </c>
      <c r="BE1195" s="232">
        <f>IF(N1195="základní",J1195,0)</f>
        <v>0</v>
      </c>
      <c r="BF1195" s="232">
        <f>IF(N1195="snížená",J1195,0)</f>
        <v>0</v>
      </c>
      <c r="BG1195" s="232">
        <f>IF(N1195="zákl. přenesená",J1195,0)</f>
        <v>0</v>
      </c>
      <c r="BH1195" s="232">
        <f>IF(N1195="sníž. přenesená",J1195,0)</f>
        <v>0</v>
      </c>
      <c r="BI1195" s="232">
        <f>IF(N1195="nulová",J1195,0)</f>
        <v>0</v>
      </c>
      <c r="BJ1195" s="24" t="s">
        <v>24</v>
      </c>
      <c r="BK1195" s="232">
        <f>ROUND(I1195*H1195,2)</f>
        <v>0</v>
      </c>
      <c r="BL1195" s="24" t="s">
        <v>239</v>
      </c>
      <c r="BM1195" s="24" t="s">
        <v>2305</v>
      </c>
    </row>
    <row r="1196" spans="2:47" s="1" customFormat="1" ht="13.5">
      <c r="B1196" s="46"/>
      <c r="C1196" s="74"/>
      <c r="D1196" s="235" t="s">
        <v>378</v>
      </c>
      <c r="E1196" s="74"/>
      <c r="F1196" s="276" t="s">
        <v>1510</v>
      </c>
      <c r="G1196" s="74"/>
      <c r="H1196" s="74"/>
      <c r="I1196" s="191"/>
      <c r="J1196" s="74"/>
      <c r="K1196" s="74"/>
      <c r="L1196" s="72"/>
      <c r="M1196" s="277"/>
      <c r="N1196" s="47"/>
      <c r="O1196" s="47"/>
      <c r="P1196" s="47"/>
      <c r="Q1196" s="47"/>
      <c r="R1196" s="47"/>
      <c r="S1196" s="47"/>
      <c r="T1196" s="95"/>
      <c r="AT1196" s="24" t="s">
        <v>378</v>
      </c>
      <c r="AU1196" s="24" t="s">
        <v>82</v>
      </c>
    </row>
    <row r="1197" spans="2:51" s="11" customFormat="1" ht="13.5">
      <c r="B1197" s="233"/>
      <c r="C1197" s="234"/>
      <c r="D1197" s="235" t="s">
        <v>162</v>
      </c>
      <c r="E1197" s="236" t="s">
        <v>22</v>
      </c>
      <c r="F1197" s="237" t="s">
        <v>2275</v>
      </c>
      <c r="G1197" s="234"/>
      <c r="H1197" s="236" t="s">
        <v>22</v>
      </c>
      <c r="I1197" s="238"/>
      <c r="J1197" s="234"/>
      <c r="K1197" s="234"/>
      <c r="L1197" s="239"/>
      <c r="M1197" s="240"/>
      <c r="N1197" s="241"/>
      <c r="O1197" s="241"/>
      <c r="P1197" s="241"/>
      <c r="Q1197" s="241"/>
      <c r="R1197" s="241"/>
      <c r="S1197" s="241"/>
      <c r="T1197" s="242"/>
      <c r="AT1197" s="243" t="s">
        <v>162</v>
      </c>
      <c r="AU1197" s="243" t="s">
        <v>82</v>
      </c>
      <c r="AV1197" s="11" t="s">
        <v>24</v>
      </c>
      <c r="AW1197" s="11" t="s">
        <v>37</v>
      </c>
      <c r="AX1197" s="11" t="s">
        <v>73</v>
      </c>
      <c r="AY1197" s="243" t="s">
        <v>153</v>
      </c>
    </row>
    <row r="1198" spans="2:51" s="11" customFormat="1" ht="13.5">
      <c r="B1198" s="233"/>
      <c r="C1198" s="234"/>
      <c r="D1198" s="235" t="s">
        <v>162</v>
      </c>
      <c r="E1198" s="236" t="s">
        <v>22</v>
      </c>
      <c r="F1198" s="237" t="s">
        <v>2306</v>
      </c>
      <c r="G1198" s="234"/>
      <c r="H1198" s="236" t="s">
        <v>22</v>
      </c>
      <c r="I1198" s="238"/>
      <c r="J1198" s="234"/>
      <c r="K1198" s="234"/>
      <c r="L1198" s="239"/>
      <c r="M1198" s="240"/>
      <c r="N1198" s="241"/>
      <c r="O1198" s="241"/>
      <c r="P1198" s="241"/>
      <c r="Q1198" s="241"/>
      <c r="R1198" s="241"/>
      <c r="S1198" s="241"/>
      <c r="T1198" s="242"/>
      <c r="AT1198" s="243" t="s">
        <v>162</v>
      </c>
      <c r="AU1198" s="243" t="s">
        <v>82</v>
      </c>
      <c r="AV1198" s="11" t="s">
        <v>24</v>
      </c>
      <c r="AW1198" s="11" t="s">
        <v>37</v>
      </c>
      <c r="AX1198" s="11" t="s">
        <v>73</v>
      </c>
      <c r="AY1198" s="243" t="s">
        <v>153</v>
      </c>
    </row>
    <row r="1199" spans="2:51" s="11" customFormat="1" ht="13.5">
      <c r="B1199" s="233"/>
      <c r="C1199" s="234"/>
      <c r="D1199" s="235" t="s">
        <v>162</v>
      </c>
      <c r="E1199" s="236" t="s">
        <v>22</v>
      </c>
      <c r="F1199" s="237" t="s">
        <v>2269</v>
      </c>
      <c r="G1199" s="234"/>
      <c r="H1199" s="236" t="s">
        <v>22</v>
      </c>
      <c r="I1199" s="238"/>
      <c r="J1199" s="234"/>
      <c r="K1199" s="234"/>
      <c r="L1199" s="239"/>
      <c r="M1199" s="240"/>
      <c r="N1199" s="241"/>
      <c r="O1199" s="241"/>
      <c r="P1199" s="241"/>
      <c r="Q1199" s="241"/>
      <c r="R1199" s="241"/>
      <c r="S1199" s="241"/>
      <c r="T1199" s="242"/>
      <c r="AT1199" s="243" t="s">
        <v>162</v>
      </c>
      <c r="AU1199" s="243" t="s">
        <v>82</v>
      </c>
      <c r="AV1199" s="11" t="s">
        <v>24</v>
      </c>
      <c r="AW1199" s="11" t="s">
        <v>37</v>
      </c>
      <c r="AX1199" s="11" t="s">
        <v>73</v>
      </c>
      <c r="AY1199" s="243" t="s">
        <v>153</v>
      </c>
    </row>
    <row r="1200" spans="2:51" s="12" customFormat="1" ht="13.5">
      <c r="B1200" s="244"/>
      <c r="C1200" s="245"/>
      <c r="D1200" s="235" t="s">
        <v>162</v>
      </c>
      <c r="E1200" s="246" t="s">
        <v>22</v>
      </c>
      <c r="F1200" s="247" t="s">
        <v>2307</v>
      </c>
      <c r="G1200" s="245"/>
      <c r="H1200" s="248">
        <v>301</v>
      </c>
      <c r="I1200" s="249"/>
      <c r="J1200" s="245"/>
      <c r="K1200" s="245"/>
      <c r="L1200" s="250"/>
      <c r="M1200" s="251"/>
      <c r="N1200" s="252"/>
      <c r="O1200" s="252"/>
      <c r="P1200" s="252"/>
      <c r="Q1200" s="252"/>
      <c r="R1200" s="252"/>
      <c r="S1200" s="252"/>
      <c r="T1200" s="253"/>
      <c r="AT1200" s="254" t="s">
        <v>162</v>
      </c>
      <c r="AU1200" s="254" t="s">
        <v>82</v>
      </c>
      <c r="AV1200" s="12" t="s">
        <v>82</v>
      </c>
      <c r="AW1200" s="12" t="s">
        <v>37</v>
      </c>
      <c r="AX1200" s="12" t="s">
        <v>24</v>
      </c>
      <c r="AY1200" s="254" t="s">
        <v>153</v>
      </c>
    </row>
    <row r="1201" spans="2:65" s="1" customFormat="1" ht="16.5" customHeight="1">
      <c r="B1201" s="46"/>
      <c r="C1201" s="221" t="s">
        <v>960</v>
      </c>
      <c r="D1201" s="221" t="s">
        <v>155</v>
      </c>
      <c r="E1201" s="222" t="s">
        <v>802</v>
      </c>
      <c r="F1201" s="223" t="s">
        <v>2308</v>
      </c>
      <c r="G1201" s="224" t="s">
        <v>187</v>
      </c>
      <c r="H1201" s="225">
        <v>302.7</v>
      </c>
      <c r="I1201" s="226"/>
      <c r="J1201" s="227">
        <f>ROUND(I1201*H1201,2)</f>
        <v>0</v>
      </c>
      <c r="K1201" s="223" t="s">
        <v>22</v>
      </c>
      <c r="L1201" s="72"/>
      <c r="M1201" s="228" t="s">
        <v>22</v>
      </c>
      <c r="N1201" s="229" t="s">
        <v>44</v>
      </c>
      <c r="O1201" s="47"/>
      <c r="P1201" s="230">
        <f>O1201*H1201</f>
        <v>0</v>
      </c>
      <c r="Q1201" s="230">
        <v>0</v>
      </c>
      <c r="R1201" s="230">
        <f>Q1201*H1201</f>
        <v>0</v>
      </c>
      <c r="S1201" s="230">
        <v>0</v>
      </c>
      <c r="T1201" s="231">
        <f>S1201*H1201</f>
        <v>0</v>
      </c>
      <c r="AR1201" s="24" t="s">
        <v>239</v>
      </c>
      <c r="AT1201" s="24" t="s">
        <v>155</v>
      </c>
      <c r="AU1201" s="24" t="s">
        <v>82</v>
      </c>
      <c r="AY1201" s="24" t="s">
        <v>153</v>
      </c>
      <c r="BE1201" s="232">
        <f>IF(N1201="základní",J1201,0)</f>
        <v>0</v>
      </c>
      <c r="BF1201" s="232">
        <f>IF(N1201="snížená",J1201,0)</f>
        <v>0</v>
      </c>
      <c r="BG1201" s="232">
        <f>IF(N1201="zákl. přenesená",J1201,0)</f>
        <v>0</v>
      </c>
      <c r="BH1201" s="232">
        <f>IF(N1201="sníž. přenesená",J1201,0)</f>
        <v>0</v>
      </c>
      <c r="BI1201" s="232">
        <f>IF(N1201="nulová",J1201,0)</f>
        <v>0</v>
      </c>
      <c r="BJ1201" s="24" t="s">
        <v>24</v>
      </c>
      <c r="BK1201" s="232">
        <f>ROUND(I1201*H1201,2)</f>
        <v>0</v>
      </c>
      <c r="BL1201" s="24" t="s">
        <v>239</v>
      </c>
      <c r="BM1201" s="24" t="s">
        <v>2309</v>
      </c>
    </row>
    <row r="1202" spans="2:51" s="11" customFormat="1" ht="13.5">
      <c r="B1202" s="233"/>
      <c r="C1202" s="234"/>
      <c r="D1202" s="235" t="s">
        <v>162</v>
      </c>
      <c r="E1202" s="236" t="s">
        <v>22</v>
      </c>
      <c r="F1202" s="237" t="s">
        <v>2275</v>
      </c>
      <c r="G1202" s="234"/>
      <c r="H1202" s="236" t="s">
        <v>22</v>
      </c>
      <c r="I1202" s="238"/>
      <c r="J1202" s="234"/>
      <c r="K1202" s="234"/>
      <c r="L1202" s="239"/>
      <c r="M1202" s="240"/>
      <c r="N1202" s="241"/>
      <c r="O1202" s="241"/>
      <c r="P1202" s="241"/>
      <c r="Q1202" s="241"/>
      <c r="R1202" s="241"/>
      <c r="S1202" s="241"/>
      <c r="T1202" s="242"/>
      <c r="AT1202" s="243" t="s">
        <v>162</v>
      </c>
      <c r="AU1202" s="243" t="s">
        <v>82</v>
      </c>
      <c r="AV1202" s="11" t="s">
        <v>24</v>
      </c>
      <c r="AW1202" s="11" t="s">
        <v>37</v>
      </c>
      <c r="AX1202" s="11" t="s">
        <v>73</v>
      </c>
      <c r="AY1202" s="243" t="s">
        <v>153</v>
      </c>
    </row>
    <row r="1203" spans="2:51" s="11" customFormat="1" ht="13.5">
      <c r="B1203" s="233"/>
      <c r="C1203" s="234"/>
      <c r="D1203" s="235" t="s">
        <v>162</v>
      </c>
      <c r="E1203" s="236" t="s">
        <v>22</v>
      </c>
      <c r="F1203" s="237" t="s">
        <v>1504</v>
      </c>
      <c r="G1203" s="234"/>
      <c r="H1203" s="236" t="s">
        <v>22</v>
      </c>
      <c r="I1203" s="238"/>
      <c r="J1203" s="234"/>
      <c r="K1203" s="234"/>
      <c r="L1203" s="239"/>
      <c r="M1203" s="240"/>
      <c r="N1203" s="241"/>
      <c r="O1203" s="241"/>
      <c r="P1203" s="241"/>
      <c r="Q1203" s="241"/>
      <c r="R1203" s="241"/>
      <c r="S1203" s="241"/>
      <c r="T1203" s="242"/>
      <c r="AT1203" s="243" t="s">
        <v>162</v>
      </c>
      <c r="AU1203" s="243" t="s">
        <v>82</v>
      </c>
      <c r="AV1203" s="11" t="s">
        <v>24</v>
      </c>
      <c r="AW1203" s="11" t="s">
        <v>37</v>
      </c>
      <c r="AX1203" s="11" t="s">
        <v>73</v>
      </c>
      <c r="AY1203" s="243" t="s">
        <v>153</v>
      </c>
    </row>
    <row r="1204" spans="2:51" s="11" customFormat="1" ht="13.5">
      <c r="B1204" s="233"/>
      <c r="C1204" s="234"/>
      <c r="D1204" s="235" t="s">
        <v>162</v>
      </c>
      <c r="E1204" s="236" t="s">
        <v>22</v>
      </c>
      <c r="F1204" s="237" t="s">
        <v>2310</v>
      </c>
      <c r="G1204" s="234"/>
      <c r="H1204" s="236" t="s">
        <v>22</v>
      </c>
      <c r="I1204" s="238"/>
      <c r="J1204" s="234"/>
      <c r="K1204" s="234"/>
      <c r="L1204" s="239"/>
      <c r="M1204" s="240"/>
      <c r="N1204" s="241"/>
      <c r="O1204" s="241"/>
      <c r="P1204" s="241"/>
      <c r="Q1204" s="241"/>
      <c r="R1204" s="241"/>
      <c r="S1204" s="241"/>
      <c r="T1204" s="242"/>
      <c r="AT1204" s="243" t="s">
        <v>162</v>
      </c>
      <c r="AU1204" s="243" t="s">
        <v>82</v>
      </c>
      <c r="AV1204" s="11" t="s">
        <v>24</v>
      </c>
      <c r="AW1204" s="11" t="s">
        <v>37</v>
      </c>
      <c r="AX1204" s="11" t="s">
        <v>73</v>
      </c>
      <c r="AY1204" s="243" t="s">
        <v>153</v>
      </c>
    </row>
    <row r="1205" spans="2:51" s="12" customFormat="1" ht="13.5">
      <c r="B1205" s="244"/>
      <c r="C1205" s="245"/>
      <c r="D1205" s="235" t="s">
        <v>162</v>
      </c>
      <c r="E1205" s="246" t="s">
        <v>22</v>
      </c>
      <c r="F1205" s="247" t="s">
        <v>2311</v>
      </c>
      <c r="G1205" s="245"/>
      <c r="H1205" s="248">
        <v>302.7</v>
      </c>
      <c r="I1205" s="249"/>
      <c r="J1205" s="245"/>
      <c r="K1205" s="245"/>
      <c r="L1205" s="250"/>
      <c r="M1205" s="251"/>
      <c r="N1205" s="252"/>
      <c r="O1205" s="252"/>
      <c r="P1205" s="252"/>
      <c r="Q1205" s="252"/>
      <c r="R1205" s="252"/>
      <c r="S1205" s="252"/>
      <c r="T1205" s="253"/>
      <c r="AT1205" s="254" t="s">
        <v>162</v>
      </c>
      <c r="AU1205" s="254" t="s">
        <v>82</v>
      </c>
      <c r="AV1205" s="12" t="s">
        <v>82</v>
      </c>
      <c r="AW1205" s="12" t="s">
        <v>37</v>
      </c>
      <c r="AX1205" s="12" t="s">
        <v>24</v>
      </c>
      <c r="AY1205" s="254" t="s">
        <v>153</v>
      </c>
    </row>
    <row r="1206" spans="2:65" s="1" customFormat="1" ht="16.5" customHeight="1">
      <c r="B1206" s="46"/>
      <c r="C1206" s="221" t="s">
        <v>965</v>
      </c>
      <c r="D1206" s="221" t="s">
        <v>155</v>
      </c>
      <c r="E1206" s="222" t="s">
        <v>1512</v>
      </c>
      <c r="F1206" s="223" t="s">
        <v>1513</v>
      </c>
      <c r="G1206" s="224" t="s">
        <v>187</v>
      </c>
      <c r="H1206" s="225">
        <v>414.7</v>
      </c>
      <c r="I1206" s="226"/>
      <c r="J1206" s="227">
        <f>ROUND(I1206*H1206,2)</f>
        <v>0</v>
      </c>
      <c r="K1206" s="223" t="s">
        <v>22</v>
      </c>
      <c r="L1206" s="72"/>
      <c r="M1206" s="228" t="s">
        <v>22</v>
      </c>
      <c r="N1206" s="229" t="s">
        <v>44</v>
      </c>
      <c r="O1206" s="47"/>
      <c r="P1206" s="230">
        <f>O1206*H1206</f>
        <v>0</v>
      </c>
      <c r="Q1206" s="230">
        <v>0</v>
      </c>
      <c r="R1206" s="230">
        <f>Q1206*H1206</f>
        <v>0</v>
      </c>
      <c r="S1206" s="230">
        <v>0</v>
      </c>
      <c r="T1206" s="231">
        <f>S1206*H1206</f>
        <v>0</v>
      </c>
      <c r="AR1206" s="24" t="s">
        <v>239</v>
      </c>
      <c r="AT1206" s="24" t="s">
        <v>155</v>
      </c>
      <c r="AU1206" s="24" t="s">
        <v>82</v>
      </c>
      <c r="AY1206" s="24" t="s">
        <v>153</v>
      </c>
      <c r="BE1206" s="232">
        <f>IF(N1206="základní",J1206,0)</f>
        <v>0</v>
      </c>
      <c r="BF1206" s="232">
        <f>IF(N1206="snížená",J1206,0)</f>
        <v>0</v>
      </c>
      <c r="BG1206" s="232">
        <f>IF(N1206="zákl. přenesená",J1206,0)</f>
        <v>0</v>
      </c>
      <c r="BH1206" s="232">
        <f>IF(N1206="sníž. přenesená",J1206,0)</f>
        <v>0</v>
      </c>
      <c r="BI1206" s="232">
        <f>IF(N1206="nulová",J1206,0)</f>
        <v>0</v>
      </c>
      <c r="BJ1206" s="24" t="s">
        <v>24</v>
      </c>
      <c r="BK1206" s="232">
        <f>ROUND(I1206*H1206,2)</f>
        <v>0</v>
      </c>
      <c r="BL1206" s="24" t="s">
        <v>239</v>
      </c>
      <c r="BM1206" s="24" t="s">
        <v>2312</v>
      </c>
    </row>
    <row r="1207" spans="2:51" s="11" customFormat="1" ht="13.5">
      <c r="B1207" s="233"/>
      <c r="C1207" s="234"/>
      <c r="D1207" s="235" t="s">
        <v>162</v>
      </c>
      <c r="E1207" s="236" t="s">
        <v>22</v>
      </c>
      <c r="F1207" s="237" t="s">
        <v>2275</v>
      </c>
      <c r="G1207" s="234"/>
      <c r="H1207" s="236" t="s">
        <v>22</v>
      </c>
      <c r="I1207" s="238"/>
      <c r="J1207" s="234"/>
      <c r="K1207" s="234"/>
      <c r="L1207" s="239"/>
      <c r="M1207" s="240"/>
      <c r="N1207" s="241"/>
      <c r="O1207" s="241"/>
      <c r="P1207" s="241"/>
      <c r="Q1207" s="241"/>
      <c r="R1207" s="241"/>
      <c r="S1207" s="241"/>
      <c r="T1207" s="242"/>
      <c r="AT1207" s="243" t="s">
        <v>162</v>
      </c>
      <c r="AU1207" s="243" t="s">
        <v>82</v>
      </c>
      <c r="AV1207" s="11" t="s">
        <v>24</v>
      </c>
      <c r="AW1207" s="11" t="s">
        <v>37</v>
      </c>
      <c r="AX1207" s="11" t="s">
        <v>73</v>
      </c>
      <c r="AY1207" s="243" t="s">
        <v>153</v>
      </c>
    </row>
    <row r="1208" spans="2:51" s="11" customFormat="1" ht="13.5">
      <c r="B1208" s="233"/>
      <c r="C1208" s="234"/>
      <c r="D1208" s="235" t="s">
        <v>162</v>
      </c>
      <c r="E1208" s="236" t="s">
        <v>22</v>
      </c>
      <c r="F1208" s="237" t="s">
        <v>1504</v>
      </c>
      <c r="G1208" s="234"/>
      <c r="H1208" s="236" t="s">
        <v>22</v>
      </c>
      <c r="I1208" s="238"/>
      <c r="J1208" s="234"/>
      <c r="K1208" s="234"/>
      <c r="L1208" s="239"/>
      <c r="M1208" s="240"/>
      <c r="N1208" s="241"/>
      <c r="O1208" s="241"/>
      <c r="P1208" s="241"/>
      <c r="Q1208" s="241"/>
      <c r="R1208" s="241"/>
      <c r="S1208" s="241"/>
      <c r="T1208" s="242"/>
      <c r="AT1208" s="243" t="s">
        <v>162</v>
      </c>
      <c r="AU1208" s="243" t="s">
        <v>82</v>
      </c>
      <c r="AV1208" s="11" t="s">
        <v>24</v>
      </c>
      <c r="AW1208" s="11" t="s">
        <v>37</v>
      </c>
      <c r="AX1208" s="11" t="s">
        <v>73</v>
      </c>
      <c r="AY1208" s="243" t="s">
        <v>153</v>
      </c>
    </row>
    <row r="1209" spans="2:51" s="11" customFormat="1" ht="13.5">
      <c r="B1209" s="233"/>
      <c r="C1209" s="234"/>
      <c r="D1209" s="235" t="s">
        <v>162</v>
      </c>
      <c r="E1209" s="236" t="s">
        <v>22</v>
      </c>
      <c r="F1209" s="237" t="s">
        <v>2313</v>
      </c>
      <c r="G1209" s="234"/>
      <c r="H1209" s="236" t="s">
        <v>22</v>
      </c>
      <c r="I1209" s="238"/>
      <c r="J1209" s="234"/>
      <c r="K1209" s="234"/>
      <c r="L1209" s="239"/>
      <c r="M1209" s="240"/>
      <c r="N1209" s="241"/>
      <c r="O1209" s="241"/>
      <c r="P1209" s="241"/>
      <c r="Q1209" s="241"/>
      <c r="R1209" s="241"/>
      <c r="S1209" s="241"/>
      <c r="T1209" s="242"/>
      <c r="AT1209" s="243" t="s">
        <v>162</v>
      </c>
      <c r="AU1209" s="243" t="s">
        <v>82</v>
      </c>
      <c r="AV1209" s="11" t="s">
        <v>24</v>
      </c>
      <c r="AW1209" s="11" t="s">
        <v>37</v>
      </c>
      <c r="AX1209" s="11" t="s">
        <v>73</v>
      </c>
      <c r="AY1209" s="243" t="s">
        <v>153</v>
      </c>
    </row>
    <row r="1210" spans="2:51" s="12" customFormat="1" ht="13.5">
      <c r="B1210" s="244"/>
      <c r="C1210" s="245"/>
      <c r="D1210" s="235" t="s">
        <v>162</v>
      </c>
      <c r="E1210" s="246" t="s">
        <v>22</v>
      </c>
      <c r="F1210" s="247" t="s">
        <v>2314</v>
      </c>
      <c r="G1210" s="245"/>
      <c r="H1210" s="248">
        <v>414.7</v>
      </c>
      <c r="I1210" s="249"/>
      <c r="J1210" s="245"/>
      <c r="K1210" s="245"/>
      <c r="L1210" s="250"/>
      <c r="M1210" s="251"/>
      <c r="N1210" s="252"/>
      <c r="O1210" s="252"/>
      <c r="P1210" s="252"/>
      <c r="Q1210" s="252"/>
      <c r="R1210" s="252"/>
      <c r="S1210" s="252"/>
      <c r="T1210" s="253"/>
      <c r="AT1210" s="254" t="s">
        <v>162</v>
      </c>
      <c r="AU1210" s="254" t="s">
        <v>82</v>
      </c>
      <c r="AV1210" s="12" t="s">
        <v>82</v>
      </c>
      <c r="AW1210" s="12" t="s">
        <v>37</v>
      </c>
      <c r="AX1210" s="12" t="s">
        <v>24</v>
      </c>
      <c r="AY1210" s="254" t="s">
        <v>153</v>
      </c>
    </row>
    <row r="1211" spans="2:65" s="1" customFormat="1" ht="16.5" customHeight="1">
      <c r="B1211" s="46"/>
      <c r="C1211" s="221" t="s">
        <v>971</v>
      </c>
      <c r="D1211" s="221" t="s">
        <v>155</v>
      </c>
      <c r="E1211" s="222" t="s">
        <v>2315</v>
      </c>
      <c r="F1211" s="223" t="s">
        <v>2316</v>
      </c>
      <c r="G1211" s="224" t="s">
        <v>158</v>
      </c>
      <c r="H1211" s="225">
        <v>20</v>
      </c>
      <c r="I1211" s="226"/>
      <c r="J1211" s="227">
        <f>ROUND(I1211*H1211,2)</f>
        <v>0</v>
      </c>
      <c r="K1211" s="223" t="s">
        <v>22</v>
      </c>
      <c r="L1211" s="72"/>
      <c r="M1211" s="228" t="s">
        <v>22</v>
      </c>
      <c r="N1211" s="229" t="s">
        <v>44</v>
      </c>
      <c r="O1211" s="47"/>
      <c r="P1211" s="230">
        <f>O1211*H1211</f>
        <v>0</v>
      </c>
      <c r="Q1211" s="230">
        <v>0</v>
      </c>
      <c r="R1211" s="230">
        <f>Q1211*H1211</f>
        <v>0</v>
      </c>
      <c r="S1211" s="230">
        <v>0</v>
      </c>
      <c r="T1211" s="231">
        <f>S1211*H1211</f>
        <v>0</v>
      </c>
      <c r="AR1211" s="24" t="s">
        <v>867</v>
      </c>
      <c r="AT1211" s="24" t="s">
        <v>155</v>
      </c>
      <c r="AU1211" s="24" t="s">
        <v>82</v>
      </c>
      <c r="AY1211" s="24" t="s">
        <v>153</v>
      </c>
      <c r="BE1211" s="232">
        <f>IF(N1211="základní",J1211,0)</f>
        <v>0</v>
      </c>
      <c r="BF1211" s="232">
        <f>IF(N1211="snížená",J1211,0)</f>
        <v>0</v>
      </c>
      <c r="BG1211" s="232">
        <f>IF(N1211="zákl. přenesená",J1211,0)</f>
        <v>0</v>
      </c>
      <c r="BH1211" s="232">
        <f>IF(N1211="sníž. přenesená",J1211,0)</f>
        <v>0</v>
      </c>
      <c r="BI1211" s="232">
        <f>IF(N1211="nulová",J1211,0)</f>
        <v>0</v>
      </c>
      <c r="BJ1211" s="24" t="s">
        <v>24</v>
      </c>
      <c r="BK1211" s="232">
        <f>ROUND(I1211*H1211,2)</f>
        <v>0</v>
      </c>
      <c r="BL1211" s="24" t="s">
        <v>867</v>
      </c>
      <c r="BM1211" s="24" t="s">
        <v>2317</v>
      </c>
    </row>
    <row r="1212" spans="2:51" s="11" customFormat="1" ht="13.5">
      <c r="B1212" s="233"/>
      <c r="C1212" s="234"/>
      <c r="D1212" s="235" t="s">
        <v>162</v>
      </c>
      <c r="E1212" s="236" t="s">
        <v>22</v>
      </c>
      <c r="F1212" s="237" t="s">
        <v>2254</v>
      </c>
      <c r="G1212" s="234"/>
      <c r="H1212" s="236" t="s">
        <v>22</v>
      </c>
      <c r="I1212" s="238"/>
      <c r="J1212" s="234"/>
      <c r="K1212" s="234"/>
      <c r="L1212" s="239"/>
      <c r="M1212" s="240"/>
      <c r="N1212" s="241"/>
      <c r="O1212" s="241"/>
      <c r="P1212" s="241"/>
      <c r="Q1212" s="241"/>
      <c r="R1212" s="241"/>
      <c r="S1212" s="241"/>
      <c r="T1212" s="242"/>
      <c r="AT1212" s="243" t="s">
        <v>162</v>
      </c>
      <c r="AU1212" s="243" t="s">
        <v>82</v>
      </c>
      <c r="AV1212" s="11" t="s">
        <v>24</v>
      </c>
      <c r="AW1212" s="11" t="s">
        <v>37</v>
      </c>
      <c r="AX1212" s="11" t="s">
        <v>73</v>
      </c>
      <c r="AY1212" s="243" t="s">
        <v>153</v>
      </c>
    </row>
    <row r="1213" spans="2:51" s="11" customFormat="1" ht="13.5">
      <c r="B1213" s="233"/>
      <c r="C1213" s="234"/>
      <c r="D1213" s="235" t="s">
        <v>162</v>
      </c>
      <c r="E1213" s="236" t="s">
        <v>22</v>
      </c>
      <c r="F1213" s="237" t="s">
        <v>2318</v>
      </c>
      <c r="G1213" s="234"/>
      <c r="H1213" s="236" t="s">
        <v>22</v>
      </c>
      <c r="I1213" s="238"/>
      <c r="J1213" s="234"/>
      <c r="K1213" s="234"/>
      <c r="L1213" s="239"/>
      <c r="M1213" s="240"/>
      <c r="N1213" s="241"/>
      <c r="O1213" s="241"/>
      <c r="P1213" s="241"/>
      <c r="Q1213" s="241"/>
      <c r="R1213" s="241"/>
      <c r="S1213" s="241"/>
      <c r="T1213" s="242"/>
      <c r="AT1213" s="243" t="s">
        <v>162</v>
      </c>
      <c r="AU1213" s="243" t="s">
        <v>82</v>
      </c>
      <c r="AV1213" s="11" t="s">
        <v>24</v>
      </c>
      <c r="AW1213" s="11" t="s">
        <v>37</v>
      </c>
      <c r="AX1213" s="11" t="s">
        <v>73</v>
      </c>
      <c r="AY1213" s="243" t="s">
        <v>153</v>
      </c>
    </row>
    <row r="1214" spans="2:51" s="12" customFormat="1" ht="13.5">
      <c r="B1214" s="244"/>
      <c r="C1214" s="245"/>
      <c r="D1214" s="235" t="s">
        <v>162</v>
      </c>
      <c r="E1214" s="246" t="s">
        <v>22</v>
      </c>
      <c r="F1214" s="247" t="s">
        <v>2319</v>
      </c>
      <c r="G1214" s="245"/>
      <c r="H1214" s="248">
        <v>20</v>
      </c>
      <c r="I1214" s="249"/>
      <c r="J1214" s="245"/>
      <c r="K1214" s="245"/>
      <c r="L1214" s="250"/>
      <c r="M1214" s="251"/>
      <c r="N1214" s="252"/>
      <c r="O1214" s="252"/>
      <c r="P1214" s="252"/>
      <c r="Q1214" s="252"/>
      <c r="R1214" s="252"/>
      <c r="S1214" s="252"/>
      <c r="T1214" s="253"/>
      <c r="AT1214" s="254" t="s">
        <v>162</v>
      </c>
      <c r="AU1214" s="254" t="s">
        <v>82</v>
      </c>
      <c r="AV1214" s="12" t="s">
        <v>82</v>
      </c>
      <c r="AW1214" s="12" t="s">
        <v>37</v>
      </c>
      <c r="AX1214" s="12" t="s">
        <v>24</v>
      </c>
      <c r="AY1214" s="254" t="s">
        <v>153</v>
      </c>
    </row>
    <row r="1215" spans="2:65" s="1" customFormat="1" ht="25.5" customHeight="1">
      <c r="B1215" s="46"/>
      <c r="C1215" s="221" t="s">
        <v>976</v>
      </c>
      <c r="D1215" s="221" t="s">
        <v>155</v>
      </c>
      <c r="E1215" s="222" t="s">
        <v>815</v>
      </c>
      <c r="F1215" s="223" t="s">
        <v>2320</v>
      </c>
      <c r="G1215" s="224" t="s">
        <v>158</v>
      </c>
      <c r="H1215" s="225">
        <v>2479</v>
      </c>
      <c r="I1215" s="226"/>
      <c r="J1215" s="227">
        <f>ROUND(I1215*H1215,2)</f>
        <v>0</v>
      </c>
      <c r="K1215" s="223" t="s">
        <v>159</v>
      </c>
      <c r="L1215" s="72"/>
      <c r="M1215" s="228" t="s">
        <v>22</v>
      </c>
      <c r="N1215" s="229" t="s">
        <v>44</v>
      </c>
      <c r="O1215" s="47"/>
      <c r="P1215" s="230">
        <f>O1215*H1215</f>
        <v>0</v>
      </c>
      <c r="Q1215" s="230">
        <v>0.00035</v>
      </c>
      <c r="R1215" s="230">
        <f>Q1215*H1215</f>
        <v>0.86765</v>
      </c>
      <c r="S1215" s="230">
        <v>0</v>
      </c>
      <c r="T1215" s="231">
        <f>S1215*H1215</f>
        <v>0</v>
      </c>
      <c r="AR1215" s="24" t="s">
        <v>239</v>
      </c>
      <c r="AT1215" s="24" t="s">
        <v>155</v>
      </c>
      <c r="AU1215" s="24" t="s">
        <v>82</v>
      </c>
      <c r="AY1215" s="24" t="s">
        <v>153</v>
      </c>
      <c r="BE1215" s="232">
        <f>IF(N1215="základní",J1215,0)</f>
        <v>0</v>
      </c>
      <c r="BF1215" s="232">
        <f>IF(N1215="snížená",J1215,0)</f>
        <v>0</v>
      </c>
      <c r="BG1215" s="232">
        <f>IF(N1215="zákl. přenesená",J1215,0)</f>
        <v>0</v>
      </c>
      <c r="BH1215" s="232">
        <f>IF(N1215="sníž. přenesená",J1215,0)</f>
        <v>0</v>
      </c>
      <c r="BI1215" s="232">
        <f>IF(N1215="nulová",J1215,0)</f>
        <v>0</v>
      </c>
      <c r="BJ1215" s="24" t="s">
        <v>24</v>
      </c>
      <c r="BK1215" s="232">
        <f>ROUND(I1215*H1215,2)</f>
        <v>0</v>
      </c>
      <c r="BL1215" s="24" t="s">
        <v>239</v>
      </c>
      <c r="BM1215" s="24" t="s">
        <v>2321</v>
      </c>
    </row>
    <row r="1216" spans="2:51" s="11" customFormat="1" ht="13.5">
      <c r="B1216" s="233"/>
      <c r="C1216" s="234"/>
      <c r="D1216" s="235" t="s">
        <v>162</v>
      </c>
      <c r="E1216" s="236" t="s">
        <v>22</v>
      </c>
      <c r="F1216" s="237" t="s">
        <v>1864</v>
      </c>
      <c r="G1216" s="234"/>
      <c r="H1216" s="236" t="s">
        <v>22</v>
      </c>
      <c r="I1216" s="238"/>
      <c r="J1216" s="234"/>
      <c r="K1216" s="234"/>
      <c r="L1216" s="239"/>
      <c r="M1216" s="240"/>
      <c r="N1216" s="241"/>
      <c r="O1216" s="241"/>
      <c r="P1216" s="241"/>
      <c r="Q1216" s="241"/>
      <c r="R1216" s="241"/>
      <c r="S1216" s="241"/>
      <c r="T1216" s="242"/>
      <c r="AT1216" s="243" t="s">
        <v>162</v>
      </c>
      <c r="AU1216" s="243" t="s">
        <v>82</v>
      </c>
      <c r="AV1216" s="11" t="s">
        <v>24</v>
      </c>
      <c r="AW1216" s="11" t="s">
        <v>37</v>
      </c>
      <c r="AX1216" s="11" t="s">
        <v>73</v>
      </c>
      <c r="AY1216" s="243" t="s">
        <v>153</v>
      </c>
    </row>
    <row r="1217" spans="2:51" s="12" customFormat="1" ht="13.5">
      <c r="B1217" s="244"/>
      <c r="C1217" s="245"/>
      <c r="D1217" s="235" t="s">
        <v>162</v>
      </c>
      <c r="E1217" s="246" t="s">
        <v>22</v>
      </c>
      <c r="F1217" s="247" t="s">
        <v>1882</v>
      </c>
      <c r="G1217" s="245"/>
      <c r="H1217" s="248">
        <v>325</v>
      </c>
      <c r="I1217" s="249"/>
      <c r="J1217" s="245"/>
      <c r="K1217" s="245"/>
      <c r="L1217" s="250"/>
      <c r="M1217" s="251"/>
      <c r="N1217" s="252"/>
      <c r="O1217" s="252"/>
      <c r="P1217" s="252"/>
      <c r="Q1217" s="252"/>
      <c r="R1217" s="252"/>
      <c r="S1217" s="252"/>
      <c r="T1217" s="253"/>
      <c r="AT1217" s="254" t="s">
        <v>162</v>
      </c>
      <c r="AU1217" s="254" t="s">
        <v>82</v>
      </c>
      <c r="AV1217" s="12" t="s">
        <v>82</v>
      </c>
      <c r="AW1217" s="12" t="s">
        <v>37</v>
      </c>
      <c r="AX1217" s="12" t="s">
        <v>73</v>
      </c>
      <c r="AY1217" s="254" t="s">
        <v>153</v>
      </c>
    </row>
    <row r="1218" spans="2:51" s="12" customFormat="1" ht="13.5">
      <c r="B1218" s="244"/>
      <c r="C1218" s="245"/>
      <c r="D1218" s="235" t="s">
        <v>162</v>
      </c>
      <c r="E1218" s="246" t="s">
        <v>22</v>
      </c>
      <c r="F1218" s="247" t="s">
        <v>1883</v>
      </c>
      <c r="G1218" s="245"/>
      <c r="H1218" s="248">
        <v>205</v>
      </c>
      <c r="I1218" s="249"/>
      <c r="J1218" s="245"/>
      <c r="K1218" s="245"/>
      <c r="L1218" s="250"/>
      <c r="M1218" s="251"/>
      <c r="N1218" s="252"/>
      <c r="O1218" s="252"/>
      <c r="P1218" s="252"/>
      <c r="Q1218" s="252"/>
      <c r="R1218" s="252"/>
      <c r="S1218" s="252"/>
      <c r="T1218" s="253"/>
      <c r="AT1218" s="254" t="s">
        <v>162</v>
      </c>
      <c r="AU1218" s="254" t="s">
        <v>82</v>
      </c>
      <c r="AV1218" s="12" t="s">
        <v>82</v>
      </c>
      <c r="AW1218" s="12" t="s">
        <v>37</v>
      </c>
      <c r="AX1218" s="12" t="s">
        <v>73</v>
      </c>
      <c r="AY1218" s="254" t="s">
        <v>153</v>
      </c>
    </row>
    <row r="1219" spans="2:51" s="12" customFormat="1" ht="13.5">
      <c r="B1219" s="244"/>
      <c r="C1219" s="245"/>
      <c r="D1219" s="235" t="s">
        <v>162</v>
      </c>
      <c r="E1219" s="246" t="s">
        <v>22</v>
      </c>
      <c r="F1219" s="247" t="s">
        <v>2322</v>
      </c>
      <c r="G1219" s="245"/>
      <c r="H1219" s="248">
        <v>1697</v>
      </c>
      <c r="I1219" s="249"/>
      <c r="J1219" s="245"/>
      <c r="K1219" s="245"/>
      <c r="L1219" s="250"/>
      <c r="M1219" s="251"/>
      <c r="N1219" s="252"/>
      <c r="O1219" s="252"/>
      <c r="P1219" s="252"/>
      <c r="Q1219" s="252"/>
      <c r="R1219" s="252"/>
      <c r="S1219" s="252"/>
      <c r="T1219" s="253"/>
      <c r="AT1219" s="254" t="s">
        <v>162</v>
      </c>
      <c r="AU1219" s="254" t="s">
        <v>82</v>
      </c>
      <c r="AV1219" s="12" t="s">
        <v>82</v>
      </c>
      <c r="AW1219" s="12" t="s">
        <v>37</v>
      </c>
      <c r="AX1219" s="12" t="s">
        <v>73</v>
      </c>
      <c r="AY1219" s="254" t="s">
        <v>153</v>
      </c>
    </row>
    <row r="1220" spans="2:51" s="12" customFormat="1" ht="13.5">
      <c r="B1220" s="244"/>
      <c r="C1220" s="245"/>
      <c r="D1220" s="235" t="s">
        <v>162</v>
      </c>
      <c r="E1220" s="246" t="s">
        <v>22</v>
      </c>
      <c r="F1220" s="247" t="s">
        <v>2323</v>
      </c>
      <c r="G1220" s="245"/>
      <c r="H1220" s="248">
        <v>252</v>
      </c>
      <c r="I1220" s="249"/>
      <c r="J1220" s="245"/>
      <c r="K1220" s="245"/>
      <c r="L1220" s="250"/>
      <c r="M1220" s="251"/>
      <c r="N1220" s="252"/>
      <c r="O1220" s="252"/>
      <c r="P1220" s="252"/>
      <c r="Q1220" s="252"/>
      <c r="R1220" s="252"/>
      <c r="S1220" s="252"/>
      <c r="T1220" s="253"/>
      <c r="AT1220" s="254" t="s">
        <v>162</v>
      </c>
      <c r="AU1220" s="254" t="s">
        <v>82</v>
      </c>
      <c r="AV1220" s="12" t="s">
        <v>82</v>
      </c>
      <c r="AW1220" s="12" t="s">
        <v>37</v>
      </c>
      <c r="AX1220" s="12" t="s">
        <v>73</v>
      </c>
      <c r="AY1220" s="254" t="s">
        <v>153</v>
      </c>
    </row>
    <row r="1221" spans="2:51" s="13" customFormat="1" ht="13.5">
      <c r="B1221" s="255"/>
      <c r="C1221" s="256"/>
      <c r="D1221" s="235" t="s">
        <v>162</v>
      </c>
      <c r="E1221" s="257" t="s">
        <v>22</v>
      </c>
      <c r="F1221" s="258" t="s">
        <v>172</v>
      </c>
      <c r="G1221" s="256"/>
      <c r="H1221" s="259">
        <v>2479</v>
      </c>
      <c r="I1221" s="260"/>
      <c r="J1221" s="256"/>
      <c r="K1221" s="256"/>
      <c r="L1221" s="261"/>
      <c r="M1221" s="262"/>
      <c r="N1221" s="263"/>
      <c r="O1221" s="263"/>
      <c r="P1221" s="263"/>
      <c r="Q1221" s="263"/>
      <c r="R1221" s="263"/>
      <c r="S1221" s="263"/>
      <c r="T1221" s="264"/>
      <c r="AT1221" s="265" t="s">
        <v>162</v>
      </c>
      <c r="AU1221" s="265" t="s">
        <v>82</v>
      </c>
      <c r="AV1221" s="13" t="s">
        <v>160</v>
      </c>
      <c r="AW1221" s="13" t="s">
        <v>37</v>
      </c>
      <c r="AX1221" s="13" t="s">
        <v>24</v>
      </c>
      <c r="AY1221" s="265" t="s">
        <v>153</v>
      </c>
    </row>
    <row r="1222" spans="2:65" s="1" customFormat="1" ht="16.5" customHeight="1">
      <c r="B1222" s="46"/>
      <c r="C1222" s="266" t="s">
        <v>983</v>
      </c>
      <c r="D1222" s="266" t="s">
        <v>246</v>
      </c>
      <c r="E1222" s="267" t="s">
        <v>820</v>
      </c>
      <c r="F1222" s="268" t="s">
        <v>821</v>
      </c>
      <c r="G1222" s="269" t="s">
        <v>158</v>
      </c>
      <c r="H1222" s="270">
        <v>4287.8</v>
      </c>
      <c r="I1222" s="271"/>
      <c r="J1222" s="272">
        <f>ROUND(I1222*H1222,2)</f>
        <v>0</v>
      </c>
      <c r="K1222" s="268" t="s">
        <v>159</v>
      </c>
      <c r="L1222" s="273"/>
      <c r="M1222" s="274" t="s">
        <v>22</v>
      </c>
      <c r="N1222" s="275" t="s">
        <v>44</v>
      </c>
      <c r="O1222" s="47"/>
      <c r="P1222" s="230">
        <f>O1222*H1222</f>
        <v>0</v>
      </c>
      <c r="Q1222" s="230">
        <v>0.0024</v>
      </c>
      <c r="R1222" s="230">
        <f>Q1222*H1222</f>
        <v>10.29072</v>
      </c>
      <c r="S1222" s="230">
        <v>0</v>
      </c>
      <c r="T1222" s="231">
        <f>S1222*H1222</f>
        <v>0</v>
      </c>
      <c r="AR1222" s="24" t="s">
        <v>320</v>
      </c>
      <c r="AT1222" s="24" t="s">
        <v>246</v>
      </c>
      <c r="AU1222" s="24" t="s">
        <v>82</v>
      </c>
      <c r="AY1222" s="24" t="s">
        <v>153</v>
      </c>
      <c r="BE1222" s="232">
        <f>IF(N1222="základní",J1222,0)</f>
        <v>0</v>
      </c>
      <c r="BF1222" s="232">
        <f>IF(N1222="snížená",J1222,0)</f>
        <v>0</v>
      </c>
      <c r="BG1222" s="232">
        <f>IF(N1222="zákl. přenesená",J1222,0)</f>
        <v>0</v>
      </c>
      <c r="BH1222" s="232">
        <f>IF(N1222="sníž. přenesená",J1222,0)</f>
        <v>0</v>
      </c>
      <c r="BI1222" s="232">
        <f>IF(N1222="nulová",J1222,0)</f>
        <v>0</v>
      </c>
      <c r="BJ1222" s="24" t="s">
        <v>24</v>
      </c>
      <c r="BK1222" s="232">
        <f>ROUND(I1222*H1222,2)</f>
        <v>0</v>
      </c>
      <c r="BL1222" s="24" t="s">
        <v>239</v>
      </c>
      <c r="BM1222" s="24" t="s">
        <v>2324</v>
      </c>
    </row>
    <row r="1223" spans="2:47" s="1" customFormat="1" ht="13.5">
      <c r="B1223" s="46"/>
      <c r="C1223" s="74"/>
      <c r="D1223" s="235" t="s">
        <v>378</v>
      </c>
      <c r="E1223" s="74"/>
      <c r="F1223" s="276" t="s">
        <v>379</v>
      </c>
      <c r="G1223" s="74"/>
      <c r="H1223" s="74"/>
      <c r="I1223" s="191"/>
      <c r="J1223" s="74"/>
      <c r="K1223" s="74"/>
      <c r="L1223" s="72"/>
      <c r="M1223" s="277"/>
      <c r="N1223" s="47"/>
      <c r="O1223" s="47"/>
      <c r="P1223" s="47"/>
      <c r="Q1223" s="47"/>
      <c r="R1223" s="47"/>
      <c r="S1223" s="47"/>
      <c r="T1223" s="95"/>
      <c r="AT1223" s="24" t="s">
        <v>378</v>
      </c>
      <c r="AU1223" s="24" t="s">
        <v>82</v>
      </c>
    </row>
    <row r="1224" spans="2:51" s="11" customFormat="1" ht="13.5">
      <c r="B1224" s="233"/>
      <c r="C1224" s="234"/>
      <c r="D1224" s="235" t="s">
        <v>162</v>
      </c>
      <c r="E1224" s="236" t="s">
        <v>22</v>
      </c>
      <c r="F1224" s="237" t="s">
        <v>1864</v>
      </c>
      <c r="G1224" s="234"/>
      <c r="H1224" s="236" t="s">
        <v>22</v>
      </c>
      <c r="I1224" s="238"/>
      <c r="J1224" s="234"/>
      <c r="K1224" s="234"/>
      <c r="L1224" s="239"/>
      <c r="M1224" s="240"/>
      <c r="N1224" s="241"/>
      <c r="O1224" s="241"/>
      <c r="P1224" s="241"/>
      <c r="Q1224" s="241"/>
      <c r="R1224" s="241"/>
      <c r="S1224" s="241"/>
      <c r="T1224" s="242"/>
      <c r="AT1224" s="243" t="s">
        <v>162</v>
      </c>
      <c r="AU1224" s="243" t="s">
        <v>82</v>
      </c>
      <c r="AV1224" s="11" t="s">
        <v>24</v>
      </c>
      <c r="AW1224" s="11" t="s">
        <v>37</v>
      </c>
      <c r="AX1224" s="11" t="s">
        <v>73</v>
      </c>
      <c r="AY1224" s="243" t="s">
        <v>153</v>
      </c>
    </row>
    <row r="1225" spans="2:51" s="12" customFormat="1" ht="13.5">
      <c r="B1225" s="244"/>
      <c r="C1225" s="245"/>
      <c r="D1225" s="235" t="s">
        <v>162</v>
      </c>
      <c r="E1225" s="246" t="s">
        <v>22</v>
      </c>
      <c r="F1225" s="247" t="s">
        <v>2325</v>
      </c>
      <c r="G1225" s="245"/>
      <c r="H1225" s="248">
        <v>3733.4</v>
      </c>
      <c r="I1225" s="249"/>
      <c r="J1225" s="245"/>
      <c r="K1225" s="245"/>
      <c r="L1225" s="250"/>
      <c r="M1225" s="251"/>
      <c r="N1225" s="252"/>
      <c r="O1225" s="252"/>
      <c r="P1225" s="252"/>
      <c r="Q1225" s="252"/>
      <c r="R1225" s="252"/>
      <c r="S1225" s="252"/>
      <c r="T1225" s="253"/>
      <c r="AT1225" s="254" t="s">
        <v>162</v>
      </c>
      <c r="AU1225" s="254" t="s">
        <v>82</v>
      </c>
      <c r="AV1225" s="12" t="s">
        <v>82</v>
      </c>
      <c r="AW1225" s="12" t="s">
        <v>37</v>
      </c>
      <c r="AX1225" s="12" t="s">
        <v>73</v>
      </c>
      <c r="AY1225" s="254" t="s">
        <v>153</v>
      </c>
    </row>
    <row r="1226" spans="2:51" s="12" customFormat="1" ht="13.5">
      <c r="B1226" s="244"/>
      <c r="C1226" s="245"/>
      <c r="D1226" s="235" t="s">
        <v>162</v>
      </c>
      <c r="E1226" s="246" t="s">
        <v>22</v>
      </c>
      <c r="F1226" s="247" t="s">
        <v>2326</v>
      </c>
      <c r="G1226" s="245"/>
      <c r="H1226" s="248">
        <v>554.4</v>
      </c>
      <c r="I1226" s="249"/>
      <c r="J1226" s="245"/>
      <c r="K1226" s="245"/>
      <c r="L1226" s="250"/>
      <c r="M1226" s="251"/>
      <c r="N1226" s="252"/>
      <c r="O1226" s="252"/>
      <c r="P1226" s="252"/>
      <c r="Q1226" s="252"/>
      <c r="R1226" s="252"/>
      <c r="S1226" s="252"/>
      <c r="T1226" s="253"/>
      <c r="AT1226" s="254" t="s">
        <v>162</v>
      </c>
      <c r="AU1226" s="254" t="s">
        <v>82</v>
      </c>
      <c r="AV1226" s="12" t="s">
        <v>82</v>
      </c>
      <c r="AW1226" s="12" t="s">
        <v>37</v>
      </c>
      <c r="AX1226" s="12" t="s">
        <v>73</v>
      </c>
      <c r="AY1226" s="254" t="s">
        <v>153</v>
      </c>
    </row>
    <row r="1227" spans="2:51" s="13" customFormat="1" ht="13.5">
      <c r="B1227" s="255"/>
      <c r="C1227" s="256"/>
      <c r="D1227" s="235" t="s">
        <v>162</v>
      </c>
      <c r="E1227" s="257" t="s">
        <v>22</v>
      </c>
      <c r="F1227" s="258" t="s">
        <v>172</v>
      </c>
      <c r="G1227" s="256"/>
      <c r="H1227" s="259">
        <v>4287.8</v>
      </c>
      <c r="I1227" s="260"/>
      <c r="J1227" s="256"/>
      <c r="K1227" s="256"/>
      <c r="L1227" s="261"/>
      <c r="M1227" s="262"/>
      <c r="N1227" s="263"/>
      <c r="O1227" s="263"/>
      <c r="P1227" s="263"/>
      <c r="Q1227" s="263"/>
      <c r="R1227" s="263"/>
      <c r="S1227" s="263"/>
      <c r="T1227" s="264"/>
      <c r="AT1227" s="265" t="s">
        <v>162</v>
      </c>
      <c r="AU1227" s="265" t="s">
        <v>82</v>
      </c>
      <c r="AV1227" s="13" t="s">
        <v>160</v>
      </c>
      <c r="AW1227" s="13" t="s">
        <v>37</v>
      </c>
      <c r="AX1227" s="13" t="s">
        <v>24</v>
      </c>
      <c r="AY1227" s="265" t="s">
        <v>153</v>
      </c>
    </row>
    <row r="1228" spans="2:65" s="1" customFormat="1" ht="16.5" customHeight="1">
      <c r="B1228" s="46"/>
      <c r="C1228" s="266" t="s">
        <v>987</v>
      </c>
      <c r="D1228" s="266" t="s">
        <v>246</v>
      </c>
      <c r="E1228" s="267" t="s">
        <v>1520</v>
      </c>
      <c r="F1228" s="268" t="s">
        <v>1521</v>
      </c>
      <c r="G1228" s="269" t="s">
        <v>158</v>
      </c>
      <c r="H1228" s="270">
        <v>583</v>
      </c>
      <c r="I1228" s="271"/>
      <c r="J1228" s="272">
        <f>ROUND(I1228*H1228,2)</f>
        <v>0</v>
      </c>
      <c r="K1228" s="268" t="s">
        <v>159</v>
      </c>
      <c r="L1228" s="273"/>
      <c r="M1228" s="274" t="s">
        <v>22</v>
      </c>
      <c r="N1228" s="275" t="s">
        <v>44</v>
      </c>
      <c r="O1228" s="47"/>
      <c r="P1228" s="230">
        <f>O1228*H1228</f>
        <v>0</v>
      </c>
      <c r="Q1228" s="230">
        <v>0.003</v>
      </c>
      <c r="R1228" s="230">
        <f>Q1228*H1228</f>
        <v>1.749</v>
      </c>
      <c r="S1228" s="230">
        <v>0</v>
      </c>
      <c r="T1228" s="231">
        <f>S1228*H1228</f>
        <v>0</v>
      </c>
      <c r="AR1228" s="24" t="s">
        <v>320</v>
      </c>
      <c r="AT1228" s="24" t="s">
        <v>246</v>
      </c>
      <c r="AU1228" s="24" t="s">
        <v>82</v>
      </c>
      <c r="AY1228" s="24" t="s">
        <v>153</v>
      </c>
      <c r="BE1228" s="232">
        <f>IF(N1228="základní",J1228,0)</f>
        <v>0</v>
      </c>
      <c r="BF1228" s="232">
        <f>IF(N1228="snížená",J1228,0)</f>
        <v>0</v>
      </c>
      <c r="BG1228" s="232">
        <f>IF(N1228="zákl. přenesená",J1228,0)</f>
        <v>0</v>
      </c>
      <c r="BH1228" s="232">
        <f>IF(N1228="sníž. přenesená",J1228,0)</f>
        <v>0</v>
      </c>
      <c r="BI1228" s="232">
        <f>IF(N1228="nulová",J1228,0)</f>
        <v>0</v>
      </c>
      <c r="BJ1228" s="24" t="s">
        <v>24</v>
      </c>
      <c r="BK1228" s="232">
        <f>ROUND(I1228*H1228,2)</f>
        <v>0</v>
      </c>
      <c r="BL1228" s="24" t="s">
        <v>239</v>
      </c>
      <c r="BM1228" s="24" t="s">
        <v>2327</v>
      </c>
    </row>
    <row r="1229" spans="2:47" s="1" customFormat="1" ht="13.5">
      <c r="B1229" s="46"/>
      <c r="C1229" s="74"/>
      <c r="D1229" s="235" t="s">
        <v>378</v>
      </c>
      <c r="E1229" s="74"/>
      <c r="F1229" s="276" t="s">
        <v>379</v>
      </c>
      <c r="G1229" s="74"/>
      <c r="H1229" s="74"/>
      <c r="I1229" s="191"/>
      <c r="J1229" s="74"/>
      <c r="K1229" s="74"/>
      <c r="L1229" s="72"/>
      <c r="M1229" s="277"/>
      <c r="N1229" s="47"/>
      <c r="O1229" s="47"/>
      <c r="P1229" s="47"/>
      <c r="Q1229" s="47"/>
      <c r="R1229" s="47"/>
      <c r="S1229" s="47"/>
      <c r="T1229" s="95"/>
      <c r="AT1229" s="24" t="s">
        <v>378</v>
      </c>
      <c r="AU1229" s="24" t="s">
        <v>82</v>
      </c>
    </row>
    <row r="1230" spans="2:51" s="11" customFormat="1" ht="13.5">
      <c r="B1230" s="233"/>
      <c r="C1230" s="234"/>
      <c r="D1230" s="235" t="s">
        <v>162</v>
      </c>
      <c r="E1230" s="236" t="s">
        <v>22</v>
      </c>
      <c r="F1230" s="237" t="s">
        <v>1864</v>
      </c>
      <c r="G1230" s="234"/>
      <c r="H1230" s="236" t="s">
        <v>22</v>
      </c>
      <c r="I1230" s="238"/>
      <c r="J1230" s="234"/>
      <c r="K1230" s="234"/>
      <c r="L1230" s="239"/>
      <c r="M1230" s="240"/>
      <c r="N1230" s="241"/>
      <c r="O1230" s="241"/>
      <c r="P1230" s="241"/>
      <c r="Q1230" s="241"/>
      <c r="R1230" s="241"/>
      <c r="S1230" s="241"/>
      <c r="T1230" s="242"/>
      <c r="AT1230" s="243" t="s">
        <v>162</v>
      </c>
      <c r="AU1230" s="243" t="s">
        <v>82</v>
      </c>
      <c r="AV1230" s="11" t="s">
        <v>24</v>
      </c>
      <c r="AW1230" s="11" t="s">
        <v>37</v>
      </c>
      <c r="AX1230" s="11" t="s">
        <v>73</v>
      </c>
      <c r="AY1230" s="243" t="s">
        <v>153</v>
      </c>
    </row>
    <row r="1231" spans="2:51" s="12" customFormat="1" ht="13.5">
      <c r="B1231" s="244"/>
      <c r="C1231" s="245"/>
      <c r="D1231" s="235" t="s">
        <v>162</v>
      </c>
      <c r="E1231" s="246" t="s">
        <v>22</v>
      </c>
      <c r="F1231" s="247" t="s">
        <v>2328</v>
      </c>
      <c r="G1231" s="245"/>
      <c r="H1231" s="248">
        <v>357.5</v>
      </c>
      <c r="I1231" s="249"/>
      <c r="J1231" s="245"/>
      <c r="K1231" s="245"/>
      <c r="L1231" s="250"/>
      <c r="M1231" s="251"/>
      <c r="N1231" s="252"/>
      <c r="O1231" s="252"/>
      <c r="P1231" s="252"/>
      <c r="Q1231" s="252"/>
      <c r="R1231" s="252"/>
      <c r="S1231" s="252"/>
      <c r="T1231" s="253"/>
      <c r="AT1231" s="254" t="s">
        <v>162</v>
      </c>
      <c r="AU1231" s="254" t="s">
        <v>82</v>
      </c>
      <c r="AV1231" s="12" t="s">
        <v>82</v>
      </c>
      <c r="AW1231" s="12" t="s">
        <v>37</v>
      </c>
      <c r="AX1231" s="12" t="s">
        <v>73</v>
      </c>
      <c r="AY1231" s="254" t="s">
        <v>153</v>
      </c>
    </row>
    <row r="1232" spans="2:51" s="12" customFormat="1" ht="13.5">
      <c r="B1232" s="244"/>
      <c r="C1232" s="245"/>
      <c r="D1232" s="235" t="s">
        <v>162</v>
      </c>
      <c r="E1232" s="246" t="s">
        <v>22</v>
      </c>
      <c r="F1232" s="247" t="s">
        <v>2329</v>
      </c>
      <c r="G1232" s="245"/>
      <c r="H1232" s="248">
        <v>225.5</v>
      </c>
      <c r="I1232" s="249"/>
      <c r="J1232" s="245"/>
      <c r="K1232" s="245"/>
      <c r="L1232" s="250"/>
      <c r="M1232" s="251"/>
      <c r="N1232" s="252"/>
      <c r="O1232" s="252"/>
      <c r="P1232" s="252"/>
      <c r="Q1232" s="252"/>
      <c r="R1232" s="252"/>
      <c r="S1232" s="252"/>
      <c r="T1232" s="253"/>
      <c r="AT1232" s="254" t="s">
        <v>162</v>
      </c>
      <c r="AU1232" s="254" t="s">
        <v>82</v>
      </c>
      <c r="AV1232" s="12" t="s">
        <v>82</v>
      </c>
      <c r="AW1232" s="12" t="s">
        <v>37</v>
      </c>
      <c r="AX1232" s="12" t="s">
        <v>73</v>
      </c>
      <c r="AY1232" s="254" t="s">
        <v>153</v>
      </c>
    </row>
    <row r="1233" spans="2:51" s="13" customFormat="1" ht="13.5">
      <c r="B1233" s="255"/>
      <c r="C1233" s="256"/>
      <c r="D1233" s="235" t="s">
        <v>162</v>
      </c>
      <c r="E1233" s="257" t="s">
        <v>22</v>
      </c>
      <c r="F1233" s="258" t="s">
        <v>172</v>
      </c>
      <c r="G1233" s="256"/>
      <c r="H1233" s="259">
        <v>583</v>
      </c>
      <c r="I1233" s="260"/>
      <c r="J1233" s="256"/>
      <c r="K1233" s="256"/>
      <c r="L1233" s="261"/>
      <c r="M1233" s="262"/>
      <c r="N1233" s="263"/>
      <c r="O1233" s="263"/>
      <c r="P1233" s="263"/>
      <c r="Q1233" s="263"/>
      <c r="R1233" s="263"/>
      <c r="S1233" s="263"/>
      <c r="T1233" s="264"/>
      <c r="AT1233" s="265" t="s">
        <v>162</v>
      </c>
      <c r="AU1233" s="265" t="s">
        <v>82</v>
      </c>
      <c r="AV1233" s="13" t="s">
        <v>160</v>
      </c>
      <c r="AW1233" s="13" t="s">
        <v>37</v>
      </c>
      <c r="AX1233" s="13" t="s">
        <v>24</v>
      </c>
      <c r="AY1233" s="265" t="s">
        <v>153</v>
      </c>
    </row>
    <row r="1234" spans="2:65" s="1" customFormat="1" ht="16.5" customHeight="1">
      <c r="B1234" s="46"/>
      <c r="C1234" s="266" t="s">
        <v>992</v>
      </c>
      <c r="D1234" s="266" t="s">
        <v>246</v>
      </c>
      <c r="E1234" s="267" t="s">
        <v>2330</v>
      </c>
      <c r="F1234" s="268" t="s">
        <v>2331</v>
      </c>
      <c r="G1234" s="269" t="s">
        <v>158</v>
      </c>
      <c r="H1234" s="270">
        <v>583</v>
      </c>
      <c r="I1234" s="271"/>
      <c r="J1234" s="272">
        <f>ROUND(I1234*H1234,2)</f>
        <v>0</v>
      </c>
      <c r="K1234" s="268" t="s">
        <v>159</v>
      </c>
      <c r="L1234" s="273"/>
      <c r="M1234" s="274" t="s">
        <v>22</v>
      </c>
      <c r="N1234" s="275" t="s">
        <v>44</v>
      </c>
      <c r="O1234" s="47"/>
      <c r="P1234" s="230">
        <f>O1234*H1234</f>
        <v>0</v>
      </c>
      <c r="Q1234" s="230">
        <v>0.0036</v>
      </c>
      <c r="R1234" s="230">
        <f>Q1234*H1234</f>
        <v>2.0987999999999998</v>
      </c>
      <c r="S1234" s="230">
        <v>0</v>
      </c>
      <c r="T1234" s="231">
        <f>S1234*H1234</f>
        <v>0</v>
      </c>
      <c r="AR1234" s="24" t="s">
        <v>320</v>
      </c>
      <c r="AT1234" s="24" t="s">
        <v>246</v>
      </c>
      <c r="AU1234" s="24" t="s">
        <v>82</v>
      </c>
      <c r="AY1234" s="24" t="s">
        <v>153</v>
      </c>
      <c r="BE1234" s="232">
        <f>IF(N1234="základní",J1234,0)</f>
        <v>0</v>
      </c>
      <c r="BF1234" s="232">
        <f>IF(N1234="snížená",J1234,0)</f>
        <v>0</v>
      </c>
      <c r="BG1234" s="232">
        <f>IF(N1234="zákl. přenesená",J1234,0)</f>
        <v>0</v>
      </c>
      <c r="BH1234" s="232">
        <f>IF(N1234="sníž. přenesená",J1234,0)</f>
        <v>0</v>
      </c>
      <c r="BI1234" s="232">
        <f>IF(N1234="nulová",J1234,0)</f>
        <v>0</v>
      </c>
      <c r="BJ1234" s="24" t="s">
        <v>24</v>
      </c>
      <c r="BK1234" s="232">
        <f>ROUND(I1234*H1234,2)</f>
        <v>0</v>
      </c>
      <c r="BL1234" s="24" t="s">
        <v>239</v>
      </c>
      <c r="BM1234" s="24" t="s">
        <v>2332</v>
      </c>
    </row>
    <row r="1235" spans="2:47" s="1" customFormat="1" ht="13.5">
      <c r="B1235" s="46"/>
      <c r="C1235" s="74"/>
      <c r="D1235" s="235" t="s">
        <v>378</v>
      </c>
      <c r="E1235" s="74"/>
      <c r="F1235" s="276" t="s">
        <v>379</v>
      </c>
      <c r="G1235" s="74"/>
      <c r="H1235" s="74"/>
      <c r="I1235" s="191"/>
      <c r="J1235" s="74"/>
      <c r="K1235" s="74"/>
      <c r="L1235" s="72"/>
      <c r="M1235" s="277"/>
      <c r="N1235" s="47"/>
      <c r="O1235" s="47"/>
      <c r="P1235" s="47"/>
      <c r="Q1235" s="47"/>
      <c r="R1235" s="47"/>
      <c r="S1235" s="47"/>
      <c r="T1235" s="95"/>
      <c r="AT1235" s="24" t="s">
        <v>378</v>
      </c>
      <c r="AU1235" s="24" t="s">
        <v>82</v>
      </c>
    </row>
    <row r="1236" spans="2:51" s="11" customFormat="1" ht="13.5">
      <c r="B1236" s="233"/>
      <c r="C1236" s="234"/>
      <c r="D1236" s="235" t="s">
        <v>162</v>
      </c>
      <c r="E1236" s="236" t="s">
        <v>22</v>
      </c>
      <c r="F1236" s="237" t="s">
        <v>1864</v>
      </c>
      <c r="G1236" s="234"/>
      <c r="H1236" s="236" t="s">
        <v>22</v>
      </c>
      <c r="I1236" s="238"/>
      <c r="J1236" s="234"/>
      <c r="K1236" s="234"/>
      <c r="L1236" s="239"/>
      <c r="M1236" s="240"/>
      <c r="N1236" s="241"/>
      <c r="O1236" s="241"/>
      <c r="P1236" s="241"/>
      <c r="Q1236" s="241"/>
      <c r="R1236" s="241"/>
      <c r="S1236" s="241"/>
      <c r="T1236" s="242"/>
      <c r="AT1236" s="243" t="s">
        <v>162</v>
      </c>
      <c r="AU1236" s="243" t="s">
        <v>82</v>
      </c>
      <c r="AV1236" s="11" t="s">
        <v>24</v>
      </c>
      <c r="AW1236" s="11" t="s">
        <v>37</v>
      </c>
      <c r="AX1236" s="11" t="s">
        <v>73</v>
      </c>
      <c r="AY1236" s="243" t="s">
        <v>153</v>
      </c>
    </row>
    <row r="1237" spans="2:51" s="12" customFormat="1" ht="13.5">
      <c r="B1237" s="244"/>
      <c r="C1237" s="245"/>
      <c r="D1237" s="235" t="s">
        <v>162</v>
      </c>
      <c r="E1237" s="246" t="s">
        <v>22</v>
      </c>
      <c r="F1237" s="247" t="s">
        <v>2328</v>
      </c>
      <c r="G1237" s="245"/>
      <c r="H1237" s="248">
        <v>357.5</v>
      </c>
      <c r="I1237" s="249"/>
      <c r="J1237" s="245"/>
      <c r="K1237" s="245"/>
      <c r="L1237" s="250"/>
      <c r="M1237" s="251"/>
      <c r="N1237" s="252"/>
      <c r="O1237" s="252"/>
      <c r="P1237" s="252"/>
      <c r="Q1237" s="252"/>
      <c r="R1237" s="252"/>
      <c r="S1237" s="252"/>
      <c r="T1237" s="253"/>
      <c r="AT1237" s="254" t="s">
        <v>162</v>
      </c>
      <c r="AU1237" s="254" t="s">
        <v>82</v>
      </c>
      <c r="AV1237" s="12" t="s">
        <v>82</v>
      </c>
      <c r="AW1237" s="12" t="s">
        <v>37</v>
      </c>
      <c r="AX1237" s="12" t="s">
        <v>73</v>
      </c>
      <c r="AY1237" s="254" t="s">
        <v>153</v>
      </c>
    </row>
    <row r="1238" spans="2:51" s="12" customFormat="1" ht="13.5">
      <c r="B1238" s="244"/>
      <c r="C1238" s="245"/>
      <c r="D1238" s="235" t="s">
        <v>162</v>
      </c>
      <c r="E1238" s="246" t="s">
        <v>22</v>
      </c>
      <c r="F1238" s="247" t="s">
        <v>2329</v>
      </c>
      <c r="G1238" s="245"/>
      <c r="H1238" s="248">
        <v>225.5</v>
      </c>
      <c r="I1238" s="249"/>
      <c r="J1238" s="245"/>
      <c r="K1238" s="245"/>
      <c r="L1238" s="250"/>
      <c r="M1238" s="251"/>
      <c r="N1238" s="252"/>
      <c r="O1238" s="252"/>
      <c r="P1238" s="252"/>
      <c r="Q1238" s="252"/>
      <c r="R1238" s="252"/>
      <c r="S1238" s="252"/>
      <c r="T1238" s="253"/>
      <c r="AT1238" s="254" t="s">
        <v>162</v>
      </c>
      <c r="AU1238" s="254" t="s">
        <v>82</v>
      </c>
      <c r="AV1238" s="12" t="s">
        <v>82</v>
      </c>
      <c r="AW1238" s="12" t="s">
        <v>37</v>
      </c>
      <c r="AX1238" s="12" t="s">
        <v>73</v>
      </c>
      <c r="AY1238" s="254" t="s">
        <v>153</v>
      </c>
    </row>
    <row r="1239" spans="2:51" s="13" customFormat="1" ht="13.5">
      <c r="B1239" s="255"/>
      <c r="C1239" s="256"/>
      <c r="D1239" s="235" t="s">
        <v>162</v>
      </c>
      <c r="E1239" s="257" t="s">
        <v>22</v>
      </c>
      <c r="F1239" s="258" t="s">
        <v>172</v>
      </c>
      <c r="G1239" s="256"/>
      <c r="H1239" s="259">
        <v>583</v>
      </c>
      <c r="I1239" s="260"/>
      <c r="J1239" s="256"/>
      <c r="K1239" s="256"/>
      <c r="L1239" s="261"/>
      <c r="M1239" s="262"/>
      <c r="N1239" s="263"/>
      <c r="O1239" s="263"/>
      <c r="P1239" s="263"/>
      <c r="Q1239" s="263"/>
      <c r="R1239" s="263"/>
      <c r="S1239" s="263"/>
      <c r="T1239" s="264"/>
      <c r="AT1239" s="265" t="s">
        <v>162</v>
      </c>
      <c r="AU1239" s="265" t="s">
        <v>82</v>
      </c>
      <c r="AV1239" s="13" t="s">
        <v>160</v>
      </c>
      <c r="AW1239" s="13" t="s">
        <v>37</v>
      </c>
      <c r="AX1239" s="13" t="s">
        <v>24</v>
      </c>
      <c r="AY1239" s="265" t="s">
        <v>153</v>
      </c>
    </row>
    <row r="1240" spans="2:65" s="1" customFormat="1" ht="16.5" customHeight="1">
      <c r="B1240" s="46"/>
      <c r="C1240" s="221" t="s">
        <v>997</v>
      </c>
      <c r="D1240" s="221" t="s">
        <v>155</v>
      </c>
      <c r="E1240" s="222" t="s">
        <v>825</v>
      </c>
      <c r="F1240" s="223" t="s">
        <v>2333</v>
      </c>
      <c r="G1240" s="224" t="s">
        <v>778</v>
      </c>
      <c r="H1240" s="225">
        <v>1</v>
      </c>
      <c r="I1240" s="226"/>
      <c r="J1240" s="227">
        <f>ROUND(I1240*H1240,2)</f>
        <v>0</v>
      </c>
      <c r="K1240" s="223" t="s">
        <v>22</v>
      </c>
      <c r="L1240" s="72"/>
      <c r="M1240" s="228" t="s">
        <v>22</v>
      </c>
      <c r="N1240" s="229" t="s">
        <v>44</v>
      </c>
      <c r="O1240" s="47"/>
      <c r="P1240" s="230">
        <f>O1240*H1240</f>
        <v>0</v>
      </c>
      <c r="Q1240" s="230">
        <v>0</v>
      </c>
      <c r="R1240" s="230">
        <f>Q1240*H1240</f>
        <v>0</v>
      </c>
      <c r="S1240" s="230">
        <v>0</v>
      </c>
      <c r="T1240" s="231">
        <f>S1240*H1240</f>
        <v>0</v>
      </c>
      <c r="AR1240" s="24" t="s">
        <v>239</v>
      </c>
      <c r="AT1240" s="24" t="s">
        <v>155</v>
      </c>
      <c r="AU1240" s="24" t="s">
        <v>82</v>
      </c>
      <c r="AY1240" s="24" t="s">
        <v>153</v>
      </c>
      <c r="BE1240" s="232">
        <f>IF(N1240="základní",J1240,0)</f>
        <v>0</v>
      </c>
      <c r="BF1240" s="232">
        <f>IF(N1240="snížená",J1240,0)</f>
        <v>0</v>
      </c>
      <c r="BG1240" s="232">
        <f>IF(N1240="zákl. přenesená",J1240,0)</f>
        <v>0</v>
      </c>
      <c r="BH1240" s="232">
        <f>IF(N1240="sníž. přenesená",J1240,0)</f>
        <v>0</v>
      </c>
      <c r="BI1240" s="232">
        <f>IF(N1240="nulová",J1240,0)</f>
        <v>0</v>
      </c>
      <c r="BJ1240" s="24" t="s">
        <v>24</v>
      </c>
      <c r="BK1240" s="232">
        <f>ROUND(I1240*H1240,2)</f>
        <v>0</v>
      </c>
      <c r="BL1240" s="24" t="s">
        <v>239</v>
      </c>
      <c r="BM1240" s="24" t="s">
        <v>2334</v>
      </c>
    </row>
    <row r="1241" spans="2:65" s="1" customFormat="1" ht="16.5" customHeight="1">
      <c r="B1241" s="46"/>
      <c r="C1241" s="221" t="s">
        <v>1002</v>
      </c>
      <c r="D1241" s="221" t="s">
        <v>155</v>
      </c>
      <c r="E1241" s="222" t="s">
        <v>829</v>
      </c>
      <c r="F1241" s="223" t="s">
        <v>830</v>
      </c>
      <c r="G1241" s="224" t="s">
        <v>158</v>
      </c>
      <c r="H1241" s="225">
        <v>2479</v>
      </c>
      <c r="I1241" s="226"/>
      <c r="J1241" s="227">
        <f>ROUND(I1241*H1241,2)</f>
        <v>0</v>
      </c>
      <c r="K1241" s="223" t="s">
        <v>22</v>
      </c>
      <c r="L1241" s="72"/>
      <c r="M1241" s="228" t="s">
        <v>22</v>
      </c>
      <c r="N1241" s="229" t="s">
        <v>44</v>
      </c>
      <c r="O1241" s="47"/>
      <c r="P1241" s="230">
        <f>O1241*H1241</f>
        <v>0</v>
      </c>
      <c r="Q1241" s="230">
        <v>0.00116</v>
      </c>
      <c r="R1241" s="230">
        <f>Q1241*H1241</f>
        <v>2.87564</v>
      </c>
      <c r="S1241" s="230">
        <v>0</v>
      </c>
      <c r="T1241" s="231">
        <f>S1241*H1241</f>
        <v>0</v>
      </c>
      <c r="AR1241" s="24" t="s">
        <v>239</v>
      </c>
      <c r="AT1241" s="24" t="s">
        <v>155</v>
      </c>
      <c r="AU1241" s="24" t="s">
        <v>82</v>
      </c>
      <c r="AY1241" s="24" t="s">
        <v>153</v>
      </c>
      <c r="BE1241" s="232">
        <f>IF(N1241="základní",J1241,0)</f>
        <v>0</v>
      </c>
      <c r="BF1241" s="232">
        <f>IF(N1241="snížená",J1241,0)</f>
        <v>0</v>
      </c>
      <c r="BG1241" s="232">
        <f>IF(N1241="zákl. přenesená",J1241,0)</f>
        <v>0</v>
      </c>
      <c r="BH1241" s="232">
        <f>IF(N1241="sníž. přenesená",J1241,0)</f>
        <v>0</v>
      </c>
      <c r="BI1241" s="232">
        <f>IF(N1241="nulová",J1241,0)</f>
        <v>0</v>
      </c>
      <c r="BJ1241" s="24" t="s">
        <v>24</v>
      </c>
      <c r="BK1241" s="232">
        <f>ROUND(I1241*H1241,2)</f>
        <v>0</v>
      </c>
      <c r="BL1241" s="24" t="s">
        <v>239</v>
      </c>
      <c r="BM1241" s="24" t="s">
        <v>2335</v>
      </c>
    </row>
    <row r="1242" spans="2:51" s="11" customFormat="1" ht="13.5">
      <c r="B1242" s="233"/>
      <c r="C1242" s="234"/>
      <c r="D1242" s="235" t="s">
        <v>162</v>
      </c>
      <c r="E1242" s="236" t="s">
        <v>22</v>
      </c>
      <c r="F1242" s="237" t="s">
        <v>1864</v>
      </c>
      <c r="G1242" s="234"/>
      <c r="H1242" s="236" t="s">
        <v>22</v>
      </c>
      <c r="I1242" s="238"/>
      <c r="J1242" s="234"/>
      <c r="K1242" s="234"/>
      <c r="L1242" s="239"/>
      <c r="M1242" s="240"/>
      <c r="N1242" s="241"/>
      <c r="O1242" s="241"/>
      <c r="P1242" s="241"/>
      <c r="Q1242" s="241"/>
      <c r="R1242" s="241"/>
      <c r="S1242" s="241"/>
      <c r="T1242" s="242"/>
      <c r="AT1242" s="243" t="s">
        <v>162</v>
      </c>
      <c r="AU1242" s="243" t="s">
        <v>82</v>
      </c>
      <c r="AV1242" s="11" t="s">
        <v>24</v>
      </c>
      <c r="AW1242" s="11" t="s">
        <v>37</v>
      </c>
      <c r="AX1242" s="11" t="s">
        <v>73</v>
      </c>
      <c r="AY1242" s="243" t="s">
        <v>153</v>
      </c>
    </row>
    <row r="1243" spans="2:51" s="12" customFormat="1" ht="13.5">
      <c r="B1243" s="244"/>
      <c r="C1243" s="245"/>
      <c r="D1243" s="235" t="s">
        <v>162</v>
      </c>
      <c r="E1243" s="246" t="s">
        <v>22</v>
      </c>
      <c r="F1243" s="247" t="s">
        <v>1882</v>
      </c>
      <c r="G1243" s="245"/>
      <c r="H1243" s="248">
        <v>325</v>
      </c>
      <c r="I1243" s="249"/>
      <c r="J1243" s="245"/>
      <c r="K1243" s="245"/>
      <c r="L1243" s="250"/>
      <c r="M1243" s="251"/>
      <c r="N1243" s="252"/>
      <c r="O1243" s="252"/>
      <c r="P1243" s="252"/>
      <c r="Q1243" s="252"/>
      <c r="R1243" s="252"/>
      <c r="S1243" s="252"/>
      <c r="T1243" s="253"/>
      <c r="AT1243" s="254" t="s">
        <v>162</v>
      </c>
      <c r="AU1243" s="254" t="s">
        <v>82</v>
      </c>
      <c r="AV1243" s="12" t="s">
        <v>82</v>
      </c>
      <c r="AW1243" s="12" t="s">
        <v>37</v>
      </c>
      <c r="AX1243" s="12" t="s">
        <v>73</v>
      </c>
      <c r="AY1243" s="254" t="s">
        <v>153</v>
      </c>
    </row>
    <row r="1244" spans="2:51" s="12" customFormat="1" ht="13.5">
      <c r="B1244" s="244"/>
      <c r="C1244" s="245"/>
      <c r="D1244" s="235" t="s">
        <v>162</v>
      </c>
      <c r="E1244" s="246" t="s">
        <v>22</v>
      </c>
      <c r="F1244" s="247" t="s">
        <v>1883</v>
      </c>
      <c r="G1244" s="245"/>
      <c r="H1244" s="248">
        <v>205</v>
      </c>
      <c r="I1244" s="249"/>
      <c r="J1244" s="245"/>
      <c r="K1244" s="245"/>
      <c r="L1244" s="250"/>
      <c r="M1244" s="251"/>
      <c r="N1244" s="252"/>
      <c r="O1244" s="252"/>
      <c r="P1244" s="252"/>
      <c r="Q1244" s="252"/>
      <c r="R1244" s="252"/>
      <c r="S1244" s="252"/>
      <c r="T1244" s="253"/>
      <c r="AT1244" s="254" t="s">
        <v>162</v>
      </c>
      <c r="AU1244" s="254" t="s">
        <v>82</v>
      </c>
      <c r="AV1244" s="12" t="s">
        <v>82</v>
      </c>
      <c r="AW1244" s="12" t="s">
        <v>37</v>
      </c>
      <c r="AX1244" s="12" t="s">
        <v>73</v>
      </c>
      <c r="AY1244" s="254" t="s">
        <v>153</v>
      </c>
    </row>
    <row r="1245" spans="2:51" s="12" customFormat="1" ht="13.5">
      <c r="B1245" s="244"/>
      <c r="C1245" s="245"/>
      <c r="D1245" s="235" t="s">
        <v>162</v>
      </c>
      <c r="E1245" s="246" t="s">
        <v>22</v>
      </c>
      <c r="F1245" s="247" t="s">
        <v>2322</v>
      </c>
      <c r="G1245" s="245"/>
      <c r="H1245" s="248">
        <v>1697</v>
      </c>
      <c r="I1245" s="249"/>
      <c r="J1245" s="245"/>
      <c r="K1245" s="245"/>
      <c r="L1245" s="250"/>
      <c r="M1245" s="251"/>
      <c r="N1245" s="252"/>
      <c r="O1245" s="252"/>
      <c r="P1245" s="252"/>
      <c r="Q1245" s="252"/>
      <c r="R1245" s="252"/>
      <c r="S1245" s="252"/>
      <c r="T1245" s="253"/>
      <c r="AT1245" s="254" t="s">
        <v>162</v>
      </c>
      <c r="AU1245" s="254" t="s">
        <v>82</v>
      </c>
      <c r="AV1245" s="12" t="s">
        <v>82</v>
      </c>
      <c r="AW1245" s="12" t="s">
        <v>37</v>
      </c>
      <c r="AX1245" s="12" t="s">
        <v>73</v>
      </c>
      <c r="AY1245" s="254" t="s">
        <v>153</v>
      </c>
    </row>
    <row r="1246" spans="2:51" s="12" customFormat="1" ht="13.5">
      <c r="B1246" s="244"/>
      <c r="C1246" s="245"/>
      <c r="D1246" s="235" t="s">
        <v>162</v>
      </c>
      <c r="E1246" s="246" t="s">
        <v>22</v>
      </c>
      <c r="F1246" s="247" t="s">
        <v>2323</v>
      </c>
      <c r="G1246" s="245"/>
      <c r="H1246" s="248">
        <v>252</v>
      </c>
      <c r="I1246" s="249"/>
      <c r="J1246" s="245"/>
      <c r="K1246" s="245"/>
      <c r="L1246" s="250"/>
      <c r="M1246" s="251"/>
      <c r="N1246" s="252"/>
      <c r="O1246" s="252"/>
      <c r="P1246" s="252"/>
      <c r="Q1246" s="252"/>
      <c r="R1246" s="252"/>
      <c r="S1246" s="252"/>
      <c r="T1246" s="253"/>
      <c r="AT1246" s="254" t="s">
        <v>162</v>
      </c>
      <c r="AU1246" s="254" t="s">
        <v>82</v>
      </c>
      <c r="AV1246" s="12" t="s">
        <v>82</v>
      </c>
      <c r="AW1246" s="12" t="s">
        <v>37</v>
      </c>
      <c r="AX1246" s="12" t="s">
        <v>73</v>
      </c>
      <c r="AY1246" s="254" t="s">
        <v>153</v>
      </c>
    </row>
    <row r="1247" spans="2:51" s="13" customFormat="1" ht="13.5">
      <c r="B1247" s="255"/>
      <c r="C1247" s="256"/>
      <c r="D1247" s="235" t="s">
        <v>162</v>
      </c>
      <c r="E1247" s="257" t="s">
        <v>22</v>
      </c>
      <c r="F1247" s="258" t="s">
        <v>172</v>
      </c>
      <c r="G1247" s="256"/>
      <c r="H1247" s="259">
        <v>2479</v>
      </c>
      <c r="I1247" s="260"/>
      <c r="J1247" s="256"/>
      <c r="K1247" s="256"/>
      <c r="L1247" s="261"/>
      <c r="M1247" s="262"/>
      <c r="N1247" s="263"/>
      <c r="O1247" s="263"/>
      <c r="P1247" s="263"/>
      <c r="Q1247" s="263"/>
      <c r="R1247" s="263"/>
      <c r="S1247" s="263"/>
      <c r="T1247" s="264"/>
      <c r="AT1247" s="265" t="s">
        <v>162</v>
      </c>
      <c r="AU1247" s="265" t="s">
        <v>82</v>
      </c>
      <c r="AV1247" s="13" t="s">
        <v>160</v>
      </c>
      <c r="AW1247" s="13" t="s">
        <v>37</v>
      </c>
      <c r="AX1247" s="13" t="s">
        <v>24</v>
      </c>
      <c r="AY1247" s="265" t="s">
        <v>153</v>
      </c>
    </row>
    <row r="1248" spans="2:63" s="10" customFormat="1" ht="29.85" customHeight="1">
      <c r="B1248" s="205"/>
      <c r="C1248" s="206"/>
      <c r="D1248" s="207" t="s">
        <v>72</v>
      </c>
      <c r="E1248" s="219" t="s">
        <v>832</v>
      </c>
      <c r="F1248" s="219" t="s">
        <v>833</v>
      </c>
      <c r="G1248" s="206"/>
      <c r="H1248" s="206"/>
      <c r="I1248" s="209"/>
      <c r="J1248" s="220">
        <f>BK1248</f>
        <v>0</v>
      </c>
      <c r="K1248" s="206"/>
      <c r="L1248" s="211"/>
      <c r="M1248" s="212"/>
      <c r="N1248" s="213"/>
      <c r="O1248" s="213"/>
      <c r="P1248" s="214">
        <f>SUM(P1249:P1254)</f>
        <v>0</v>
      </c>
      <c r="Q1248" s="213"/>
      <c r="R1248" s="214">
        <f>SUM(R1249:R1254)</f>
        <v>0.02002</v>
      </c>
      <c r="S1248" s="213"/>
      <c r="T1248" s="215">
        <f>SUM(T1249:T1254)</f>
        <v>0.35238</v>
      </c>
      <c r="AR1248" s="216" t="s">
        <v>82</v>
      </c>
      <c r="AT1248" s="217" t="s">
        <v>72</v>
      </c>
      <c r="AU1248" s="217" t="s">
        <v>24</v>
      </c>
      <c r="AY1248" s="216" t="s">
        <v>153</v>
      </c>
      <c r="BK1248" s="218">
        <f>SUM(BK1249:BK1254)</f>
        <v>0</v>
      </c>
    </row>
    <row r="1249" spans="2:65" s="1" customFormat="1" ht="25.5" customHeight="1">
      <c r="B1249" s="46"/>
      <c r="C1249" s="221" t="s">
        <v>1007</v>
      </c>
      <c r="D1249" s="221" t="s">
        <v>155</v>
      </c>
      <c r="E1249" s="222" t="s">
        <v>840</v>
      </c>
      <c r="F1249" s="223" t="s">
        <v>841</v>
      </c>
      <c r="G1249" s="224" t="s">
        <v>290</v>
      </c>
      <c r="H1249" s="225">
        <v>14</v>
      </c>
      <c r="I1249" s="226"/>
      <c r="J1249" s="227">
        <f>ROUND(I1249*H1249,2)</f>
        <v>0</v>
      </c>
      <c r="K1249" s="223" t="s">
        <v>159</v>
      </c>
      <c r="L1249" s="72"/>
      <c r="M1249" s="228" t="s">
        <v>22</v>
      </c>
      <c r="N1249" s="229" t="s">
        <v>44</v>
      </c>
      <c r="O1249" s="47"/>
      <c r="P1249" s="230">
        <f>O1249*H1249</f>
        <v>0</v>
      </c>
      <c r="Q1249" s="230">
        <v>0.00143</v>
      </c>
      <c r="R1249" s="230">
        <f>Q1249*H1249</f>
        <v>0.02002</v>
      </c>
      <c r="S1249" s="230">
        <v>0</v>
      </c>
      <c r="T1249" s="231">
        <f>S1249*H1249</f>
        <v>0</v>
      </c>
      <c r="AR1249" s="24" t="s">
        <v>239</v>
      </c>
      <c r="AT1249" s="24" t="s">
        <v>155</v>
      </c>
      <c r="AU1249" s="24" t="s">
        <v>82</v>
      </c>
      <c r="AY1249" s="24" t="s">
        <v>153</v>
      </c>
      <c r="BE1249" s="232">
        <f>IF(N1249="základní",J1249,0)</f>
        <v>0</v>
      </c>
      <c r="BF1249" s="232">
        <f>IF(N1249="snížená",J1249,0)</f>
        <v>0</v>
      </c>
      <c r="BG1249" s="232">
        <f>IF(N1249="zákl. přenesená",J1249,0)</f>
        <v>0</v>
      </c>
      <c r="BH1249" s="232">
        <f>IF(N1249="sníž. přenesená",J1249,0)</f>
        <v>0</v>
      </c>
      <c r="BI1249" s="232">
        <f>IF(N1249="nulová",J1249,0)</f>
        <v>0</v>
      </c>
      <c r="BJ1249" s="24" t="s">
        <v>24</v>
      </c>
      <c r="BK1249" s="232">
        <f>ROUND(I1249*H1249,2)</f>
        <v>0</v>
      </c>
      <c r="BL1249" s="24" t="s">
        <v>239</v>
      </c>
      <c r="BM1249" s="24" t="s">
        <v>2336</v>
      </c>
    </row>
    <row r="1250" spans="2:65" s="1" customFormat="1" ht="16.5" customHeight="1">
      <c r="B1250" s="46"/>
      <c r="C1250" s="221" t="s">
        <v>1014</v>
      </c>
      <c r="D1250" s="221" t="s">
        <v>155</v>
      </c>
      <c r="E1250" s="222" t="s">
        <v>844</v>
      </c>
      <c r="F1250" s="223" t="s">
        <v>845</v>
      </c>
      <c r="G1250" s="224" t="s">
        <v>290</v>
      </c>
      <c r="H1250" s="225">
        <v>14</v>
      </c>
      <c r="I1250" s="226"/>
      <c r="J1250" s="227">
        <f>ROUND(I1250*H1250,2)</f>
        <v>0</v>
      </c>
      <c r="K1250" s="223" t="s">
        <v>159</v>
      </c>
      <c r="L1250" s="72"/>
      <c r="M1250" s="228" t="s">
        <v>22</v>
      </c>
      <c r="N1250" s="229" t="s">
        <v>44</v>
      </c>
      <c r="O1250" s="47"/>
      <c r="P1250" s="230">
        <f>O1250*H1250</f>
        <v>0</v>
      </c>
      <c r="Q1250" s="230">
        <v>0</v>
      </c>
      <c r="R1250" s="230">
        <f>Q1250*H1250</f>
        <v>0</v>
      </c>
      <c r="S1250" s="230">
        <v>0.02517</v>
      </c>
      <c r="T1250" s="231">
        <f>S1250*H1250</f>
        <v>0.35238</v>
      </c>
      <c r="AR1250" s="24" t="s">
        <v>239</v>
      </c>
      <c r="AT1250" s="24" t="s">
        <v>155</v>
      </c>
      <c r="AU1250" s="24" t="s">
        <v>82</v>
      </c>
      <c r="AY1250" s="24" t="s">
        <v>153</v>
      </c>
      <c r="BE1250" s="232">
        <f>IF(N1250="základní",J1250,0)</f>
        <v>0</v>
      </c>
      <c r="BF1250" s="232">
        <f>IF(N1250="snížená",J1250,0)</f>
        <v>0</v>
      </c>
      <c r="BG1250" s="232">
        <f>IF(N1250="zákl. přenesená",J1250,0)</f>
        <v>0</v>
      </c>
      <c r="BH1250" s="232">
        <f>IF(N1250="sníž. přenesená",J1250,0)</f>
        <v>0</v>
      </c>
      <c r="BI1250" s="232">
        <f>IF(N1250="nulová",J1250,0)</f>
        <v>0</v>
      </c>
      <c r="BJ1250" s="24" t="s">
        <v>24</v>
      </c>
      <c r="BK1250" s="232">
        <f>ROUND(I1250*H1250,2)</f>
        <v>0</v>
      </c>
      <c r="BL1250" s="24" t="s">
        <v>239</v>
      </c>
      <c r="BM1250" s="24" t="s">
        <v>2337</v>
      </c>
    </row>
    <row r="1251" spans="2:51" s="11" customFormat="1" ht="13.5">
      <c r="B1251" s="233"/>
      <c r="C1251" s="234"/>
      <c r="D1251" s="235" t="s">
        <v>162</v>
      </c>
      <c r="E1251" s="236" t="s">
        <v>22</v>
      </c>
      <c r="F1251" s="237" t="s">
        <v>2338</v>
      </c>
      <c r="G1251" s="234"/>
      <c r="H1251" s="236" t="s">
        <v>22</v>
      </c>
      <c r="I1251" s="238"/>
      <c r="J1251" s="234"/>
      <c r="K1251" s="234"/>
      <c r="L1251" s="239"/>
      <c r="M1251" s="240"/>
      <c r="N1251" s="241"/>
      <c r="O1251" s="241"/>
      <c r="P1251" s="241"/>
      <c r="Q1251" s="241"/>
      <c r="R1251" s="241"/>
      <c r="S1251" s="241"/>
      <c r="T1251" s="242"/>
      <c r="AT1251" s="243" t="s">
        <v>162</v>
      </c>
      <c r="AU1251" s="243" t="s">
        <v>82</v>
      </c>
      <c r="AV1251" s="11" t="s">
        <v>24</v>
      </c>
      <c r="AW1251" s="11" t="s">
        <v>37</v>
      </c>
      <c r="AX1251" s="11" t="s">
        <v>73</v>
      </c>
      <c r="AY1251" s="243" t="s">
        <v>153</v>
      </c>
    </row>
    <row r="1252" spans="2:51" s="11" customFormat="1" ht="13.5">
      <c r="B1252" s="233"/>
      <c r="C1252" s="234"/>
      <c r="D1252" s="235" t="s">
        <v>162</v>
      </c>
      <c r="E1252" s="236" t="s">
        <v>22</v>
      </c>
      <c r="F1252" s="237" t="s">
        <v>848</v>
      </c>
      <c r="G1252" s="234"/>
      <c r="H1252" s="236" t="s">
        <v>22</v>
      </c>
      <c r="I1252" s="238"/>
      <c r="J1252" s="234"/>
      <c r="K1252" s="234"/>
      <c r="L1252" s="239"/>
      <c r="M1252" s="240"/>
      <c r="N1252" s="241"/>
      <c r="O1252" s="241"/>
      <c r="P1252" s="241"/>
      <c r="Q1252" s="241"/>
      <c r="R1252" s="241"/>
      <c r="S1252" s="241"/>
      <c r="T1252" s="242"/>
      <c r="AT1252" s="243" t="s">
        <v>162</v>
      </c>
      <c r="AU1252" s="243" t="s">
        <v>82</v>
      </c>
      <c r="AV1252" s="11" t="s">
        <v>24</v>
      </c>
      <c r="AW1252" s="11" t="s">
        <v>37</v>
      </c>
      <c r="AX1252" s="11" t="s">
        <v>73</v>
      </c>
      <c r="AY1252" s="243" t="s">
        <v>153</v>
      </c>
    </row>
    <row r="1253" spans="2:51" s="12" customFormat="1" ht="13.5">
      <c r="B1253" s="244"/>
      <c r="C1253" s="245"/>
      <c r="D1253" s="235" t="s">
        <v>162</v>
      </c>
      <c r="E1253" s="246" t="s">
        <v>22</v>
      </c>
      <c r="F1253" s="247" t="s">
        <v>230</v>
      </c>
      <c r="G1253" s="245"/>
      <c r="H1253" s="248">
        <v>14</v>
      </c>
      <c r="I1253" s="249"/>
      <c r="J1253" s="245"/>
      <c r="K1253" s="245"/>
      <c r="L1253" s="250"/>
      <c r="M1253" s="251"/>
      <c r="N1253" s="252"/>
      <c r="O1253" s="252"/>
      <c r="P1253" s="252"/>
      <c r="Q1253" s="252"/>
      <c r="R1253" s="252"/>
      <c r="S1253" s="252"/>
      <c r="T1253" s="253"/>
      <c r="AT1253" s="254" t="s">
        <v>162</v>
      </c>
      <c r="AU1253" s="254" t="s">
        <v>82</v>
      </c>
      <c r="AV1253" s="12" t="s">
        <v>82</v>
      </c>
      <c r="AW1253" s="12" t="s">
        <v>37</v>
      </c>
      <c r="AX1253" s="12" t="s">
        <v>24</v>
      </c>
      <c r="AY1253" s="254" t="s">
        <v>153</v>
      </c>
    </row>
    <row r="1254" spans="2:65" s="1" customFormat="1" ht="16.5" customHeight="1">
      <c r="B1254" s="46"/>
      <c r="C1254" s="221" t="s">
        <v>1018</v>
      </c>
      <c r="D1254" s="221" t="s">
        <v>155</v>
      </c>
      <c r="E1254" s="222" t="s">
        <v>850</v>
      </c>
      <c r="F1254" s="223" t="s">
        <v>1538</v>
      </c>
      <c r="G1254" s="224" t="s">
        <v>778</v>
      </c>
      <c r="H1254" s="225">
        <v>1</v>
      </c>
      <c r="I1254" s="226"/>
      <c r="J1254" s="227">
        <f>ROUND(I1254*H1254,2)</f>
        <v>0</v>
      </c>
      <c r="K1254" s="223" t="s">
        <v>22</v>
      </c>
      <c r="L1254" s="72"/>
      <c r="M1254" s="228" t="s">
        <v>22</v>
      </c>
      <c r="N1254" s="229" t="s">
        <v>44</v>
      </c>
      <c r="O1254" s="47"/>
      <c r="P1254" s="230">
        <f>O1254*H1254</f>
        <v>0</v>
      </c>
      <c r="Q1254" s="230">
        <v>0</v>
      </c>
      <c r="R1254" s="230">
        <f>Q1254*H1254</f>
        <v>0</v>
      </c>
      <c r="S1254" s="230">
        <v>0</v>
      </c>
      <c r="T1254" s="231">
        <f>S1254*H1254</f>
        <v>0</v>
      </c>
      <c r="AR1254" s="24" t="s">
        <v>239</v>
      </c>
      <c r="AT1254" s="24" t="s">
        <v>155</v>
      </c>
      <c r="AU1254" s="24" t="s">
        <v>82</v>
      </c>
      <c r="AY1254" s="24" t="s">
        <v>153</v>
      </c>
      <c r="BE1254" s="232">
        <f>IF(N1254="základní",J1254,0)</f>
        <v>0</v>
      </c>
      <c r="BF1254" s="232">
        <f>IF(N1254="snížená",J1254,0)</f>
        <v>0</v>
      </c>
      <c r="BG1254" s="232">
        <f>IF(N1254="zákl. přenesená",J1254,0)</f>
        <v>0</v>
      </c>
      <c r="BH1254" s="232">
        <f>IF(N1254="sníž. přenesená",J1254,0)</f>
        <v>0</v>
      </c>
      <c r="BI1254" s="232">
        <f>IF(N1254="nulová",J1254,0)</f>
        <v>0</v>
      </c>
      <c r="BJ1254" s="24" t="s">
        <v>24</v>
      </c>
      <c r="BK1254" s="232">
        <f>ROUND(I1254*H1254,2)</f>
        <v>0</v>
      </c>
      <c r="BL1254" s="24" t="s">
        <v>239</v>
      </c>
      <c r="BM1254" s="24" t="s">
        <v>2339</v>
      </c>
    </row>
    <row r="1255" spans="2:63" s="10" customFormat="1" ht="29.85" customHeight="1">
      <c r="B1255" s="205"/>
      <c r="C1255" s="206"/>
      <c r="D1255" s="207" t="s">
        <v>72</v>
      </c>
      <c r="E1255" s="219" t="s">
        <v>857</v>
      </c>
      <c r="F1255" s="219" t="s">
        <v>858</v>
      </c>
      <c r="G1255" s="206"/>
      <c r="H1255" s="206"/>
      <c r="I1255" s="209"/>
      <c r="J1255" s="220">
        <f>BK1255</f>
        <v>0</v>
      </c>
      <c r="K1255" s="206"/>
      <c r="L1255" s="211"/>
      <c r="M1255" s="212"/>
      <c r="N1255" s="213"/>
      <c r="O1255" s="213"/>
      <c r="P1255" s="214">
        <f>SUM(P1256:P1272)</f>
        <v>0</v>
      </c>
      <c r="Q1255" s="213"/>
      <c r="R1255" s="214">
        <f>SUM(R1256:R1272)</f>
        <v>0</v>
      </c>
      <c r="S1255" s="213"/>
      <c r="T1255" s="215">
        <f>SUM(T1256:T1272)</f>
        <v>0</v>
      </c>
      <c r="AR1255" s="216" t="s">
        <v>82</v>
      </c>
      <c r="AT1255" s="217" t="s">
        <v>72</v>
      </c>
      <c r="AU1255" s="217" t="s">
        <v>24</v>
      </c>
      <c r="AY1255" s="216" t="s">
        <v>153</v>
      </c>
      <c r="BK1255" s="218">
        <f>SUM(BK1256:BK1272)</f>
        <v>0</v>
      </c>
    </row>
    <row r="1256" spans="2:65" s="1" customFormat="1" ht="16.5" customHeight="1">
      <c r="B1256" s="46"/>
      <c r="C1256" s="221" t="s">
        <v>1022</v>
      </c>
      <c r="D1256" s="221" t="s">
        <v>155</v>
      </c>
      <c r="E1256" s="222" t="s">
        <v>860</v>
      </c>
      <c r="F1256" s="223" t="s">
        <v>861</v>
      </c>
      <c r="G1256" s="224" t="s">
        <v>158</v>
      </c>
      <c r="H1256" s="225">
        <v>277.725</v>
      </c>
      <c r="I1256" s="226"/>
      <c r="J1256" s="227">
        <f>ROUND(I1256*H1256,2)</f>
        <v>0</v>
      </c>
      <c r="K1256" s="223" t="s">
        <v>22</v>
      </c>
      <c r="L1256" s="72"/>
      <c r="M1256" s="228" t="s">
        <v>22</v>
      </c>
      <c r="N1256" s="229" t="s">
        <v>44</v>
      </c>
      <c r="O1256" s="47"/>
      <c r="P1256" s="230">
        <f>O1256*H1256</f>
        <v>0</v>
      </c>
      <c r="Q1256" s="230">
        <v>0</v>
      </c>
      <c r="R1256" s="230">
        <f>Q1256*H1256</f>
        <v>0</v>
      </c>
      <c r="S1256" s="230">
        <v>0</v>
      </c>
      <c r="T1256" s="231">
        <f>S1256*H1256</f>
        <v>0</v>
      </c>
      <c r="AR1256" s="24" t="s">
        <v>239</v>
      </c>
      <c r="AT1256" s="24" t="s">
        <v>155</v>
      </c>
      <c r="AU1256" s="24" t="s">
        <v>82</v>
      </c>
      <c r="AY1256" s="24" t="s">
        <v>153</v>
      </c>
      <c r="BE1256" s="232">
        <f>IF(N1256="základní",J1256,0)</f>
        <v>0</v>
      </c>
      <c r="BF1256" s="232">
        <f>IF(N1256="snížená",J1256,0)</f>
        <v>0</v>
      </c>
      <c r="BG1256" s="232">
        <f>IF(N1256="zákl. přenesená",J1256,0)</f>
        <v>0</v>
      </c>
      <c r="BH1256" s="232">
        <f>IF(N1256="sníž. přenesená",J1256,0)</f>
        <v>0</v>
      </c>
      <c r="BI1256" s="232">
        <f>IF(N1256="nulová",J1256,0)</f>
        <v>0</v>
      </c>
      <c r="BJ1256" s="24" t="s">
        <v>24</v>
      </c>
      <c r="BK1256" s="232">
        <f>ROUND(I1256*H1256,2)</f>
        <v>0</v>
      </c>
      <c r="BL1256" s="24" t="s">
        <v>239</v>
      </c>
      <c r="BM1256" s="24" t="s">
        <v>2340</v>
      </c>
    </row>
    <row r="1257" spans="2:51" s="11" customFormat="1" ht="13.5">
      <c r="B1257" s="233"/>
      <c r="C1257" s="234"/>
      <c r="D1257" s="235" t="s">
        <v>162</v>
      </c>
      <c r="E1257" s="236" t="s">
        <v>22</v>
      </c>
      <c r="F1257" s="237" t="s">
        <v>2341</v>
      </c>
      <c r="G1257" s="234"/>
      <c r="H1257" s="236" t="s">
        <v>22</v>
      </c>
      <c r="I1257" s="238"/>
      <c r="J1257" s="234"/>
      <c r="K1257" s="234"/>
      <c r="L1257" s="239"/>
      <c r="M1257" s="240"/>
      <c r="N1257" s="241"/>
      <c r="O1257" s="241"/>
      <c r="P1257" s="241"/>
      <c r="Q1257" s="241"/>
      <c r="R1257" s="241"/>
      <c r="S1257" s="241"/>
      <c r="T1257" s="242"/>
      <c r="AT1257" s="243" t="s">
        <v>162</v>
      </c>
      <c r="AU1257" s="243" t="s">
        <v>82</v>
      </c>
      <c r="AV1257" s="11" t="s">
        <v>24</v>
      </c>
      <c r="AW1257" s="11" t="s">
        <v>37</v>
      </c>
      <c r="AX1257" s="11" t="s">
        <v>73</v>
      </c>
      <c r="AY1257" s="243" t="s">
        <v>153</v>
      </c>
    </row>
    <row r="1258" spans="2:51" s="11" customFormat="1" ht="13.5">
      <c r="B1258" s="233"/>
      <c r="C1258" s="234"/>
      <c r="D1258" s="235" t="s">
        <v>162</v>
      </c>
      <c r="E1258" s="236" t="s">
        <v>22</v>
      </c>
      <c r="F1258" s="237" t="s">
        <v>1504</v>
      </c>
      <c r="G1258" s="234"/>
      <c r="H1258" s="236" t="s">
        <v>22</v>
      </c>
      <c r="I1258" s="238"/>
      <c r="J1258" s="234"/>
      <c r="K1258" s="234"/>
      <c r="L1258" s="239"/>
      <c r="M1258" s="240"/>
      <c r="N1258" s="241"/>
      <c r="O1258" s="241"/>
      <c r="P1258" s="241"/>
      <c r="Q1258" s="241"/>
      <c r="R1258" s="241"/>
      <c r="S1258" s="241"/>
      <c r="T1258" s="242"/>
      <c r="AT1258" s="243" t="s">
        <v>162</v>
      </c>
      <c r="AU1258" s="243" t="s">
        <v>82</v>
      </c>
      <c r="AV1258" s="11" t="s">
        <v>24</v>
      </c>
      <c r="AW1258" s="11" t="s">
        <v>37</v>
      </c>
      <c r="AX1258" s="11" t="s">
        <v>73</v>
      </c>
      <c r="AY1258" s="243" t="s">
        <v>153</v>
      </c>
    </row>
    <row r="1259" spans="2:51" s="11" customFormat="1" ht="13.5">
      <c r="B1259" s="233"/>
      <c r="C1259" s="234"/>
      <c r="D1259" s="235" t="s">
        <v>162</v>
      </c>
      <c r="E1259" s="236" t="s">
        <v>22</v>
      </c>
      <c r="F1259" s="237" t="s">
        <v>2269</v>
      </c>
      <c r="G1259" s="234"/>
      <c r="H1259" s="236" t="s">
        <v>22</v>
      </c>
      <c r="I1259" s="238"/>
      <c r="J1259" s="234"/>
      <c r="K1259" s="234"/>
      <c r="L1259" s="239"/>
      <c r="M1259" s="240"/>
      <c r="N1259" s="241"/>
      <c r="O1259" s="241"/>
      <c r="P1259" s="241"/>
      <c r="Q1259" s="241"/>
      <c r="R1259" s="241"/>
      <c r="S1259" s="241"/>
      <c r="T1259" s="242"/>
      <c r="AT1259" s="243" t="s">
        <v>162</v>
      </c>
      <c r="AU1259" s="243" t="s">
        <v>82</v>
      </c>
      <c r="AV1259" s="11" t="s">
        <v>24</v>
      </c>
      <c r="AW1259" s="11" t="s">
        <v>37</v>
      </c>
      <c r="AX1259" s="11" t="s">
        <v>73</v>
      </c>
      <c r="AY1259" s="243" t="s">
        <v>153</v>
      </c>
    </row>
    <row r="1260" spans="2:51" s="12" customFormat="1" ht="13.5">
      <c r="B1260" s="244"/>
      <c r="C1260" s="245"/>
      <c r="D1260" s="235" t="s">
        <v>162</v>
      </c>
      <c r="E1260" s="246" t="s">
        <v>22</v>
      </c>
      <c r="F1260" s="247" t="s">
        <v>2342</v>
      </c>
      <c r="G1260" s="245"/>
      <c r="H1260" s="248">
        <v>255.85</v>
      </c>
      <c r="I1260" s="249"/>
      <c r="J1260" s="245"/>
      <c r="K1260" s="245"/>
      <c r="L1260" s="250"/>
      <c r="M1260" s="251"/>
      <c r="N1260" s="252"/>
      <c r="O1260" s="252"/>
      <c r="P1260" s="252"/>
      <c r="Q1260" s="252"/>
      <c r="R1260" s="252"/>
      <c r="S1260" s="252"/>
      <c r="T1260" s="253"/>
      <c r="AT1260" s="254" t="s">
        <v>162</v>
      </c>
      <c r="AU1260" s="254" t="s">
        <v>82</v>
      </c>
      <c r="AV1260" s="12" t="s">
        <v>82</v>
      </c>
      <c r="AW1260" s="12" t="s">
        <v>37</v>
      </c>
      <c r="AX1260" s="12" t="s">
        <v>73</v>
      </c>
      <c r="AY1260" s="254" t="s">
        <v>153</v>
      </c>
    </row>
    <row r="1261" spans="2:51" s="11" customFormat="1" ht="13.5">
      <c r="B1261" s="233"/>
      <c r="C1261" s="234"/>
      <c r="D1261" s="235" t="s">
        <v>162</v>
      </c>
      <c r="E1261" s="236" t="s">
        <v>22</v>
      </c>
      <c r="F1261" s="237" t="s">
        <v>2343</v>
      </c>
      <c r="G1261" s="234"/>
      <c r="H1261" s="236" t="s">
        <v>22</v>
      </c>
      <c r="I1261" s="238"/>
      <c r="J1261" s="234"/>
      <c r="K1261" s="234"/>
      <c r="L1261" s="239"/>
      <c r="M1261" s="240"/>
      <c r="N1261" s="241"/>
      <c r="O1261" s="241"/>
      <c r="P1261" s="241"/>
      <c r="Q1261" s="241"/>
      <c r="R1261" s="241"/>
      <c r="S1261" s="241"/>
      <c r="T1261" s="242"/>
      <c r="AT1261" s="243" t="s">
        <v>162</v>
      </c>
      <c r="AU1261" s="243" t="s">
        <v>82</v>
      </c>
      <c r="AV1261" s="11" t="s">
        <v>24</v>
      </c>
      <c r="AW1261" s="11" t="s">
        <v>37</v>
      </c>
      <c r="AX1261" s="11" t="s">
        <v>73</v>
      </c>
      <c r="AY1261" s="243" t="s">
        <v>153</v>
      </c>
    </row>
    <row r="1262" spans="2:51" s="12" customFormat="1" ht="13.5">
      <c r="B1262" s="244"/>
      <c r="C1262" s="245"/>
      <c r="D1262" s="235" t="s">
        <v>162</v>
      </c>
      <c r="E1262" s="246" t="s">
        <v>22</v>
      </c>
      <c r="F1262" s="247" t="s">
        <v>2344</v>
      </c>
      <c r="G1262" s="245"/>
      <c r="H1262" s="248">
        <v>21.875</v>
      </c>
      <c r="I1262" s="249"/>
      <c r="J1262" s="245"/>
      <c r="K1262" s="245"/>
      <c r="L1262" s="250"/>
      <c r="M1262" s="251"/>
      <c r="N1262" s="252"/>
      <c r="O1262" s="252"/>
      <c r="P1262" s="252"/>
      <c r="Q1262" s="252"/>
      <c r="R1262" s="252"/>
      <c r="S1262" s="252"/>
      <c r="T1262" s="253"/>
      <c r="AT1262" s="254" t="s">
        <v>162</v>
      </c>
      <c r="AU1262" s="254" t="s">
        <v>82</v>
      </c>
      <c r="AV1262" s="12" t="s">
        <v>82</v>
      </c>
      <c r="AW1262" s="12" t="s">
        <v>37</v>
      </c>
      <c r="AX1262" s="12" t="s">
        <v>73</v>
      </c>
      <c r="AY1262" s="254" t="s">
        <v>153</v>
      </c>
    </row>
    <row r="1263" spans="2:51" s="13" customFormat="1" ht="13.5">
      <c r="B1263" s="255"/>
      <c r="C1263" s="256"/>
      <c r="D1263" s="235" t="s">
        <v>162</v>
      </c>
      <c r="E1263" s="257" t="s">
        <v>22</v>
      </c>
      <c r="F1263" s="258" t="s">
        <v>172</v>
      </c>
      <c r="G1263" s="256"/>
      <c r="H1263" s="259">
        <v>277.725</v>
      </c>
      <c r="I1263" s="260"/>
      <c r="J1263" s="256"/>
      <c r="K1263" s="256"/>
      <c r="L1263" s="261"/>
      <c r="M1263" s="262"/>
      <c r="N1263" s="263"/>
      <c r="O1263" s="263"/>
      <c r="P1263" s="263"/>
      <c r="Q1263" s="263"/>
      <c r="R1263" s="263"/>
      <c r="S1263" s="263"/>
      <c r="T1263" s="264"/>
      <c r="AT1263" s="265" t="s">
        <v>162</v>
      </c>
      <c r="AU1263" s="265" t="s">
        <v>82</v>
      </c>
      <c r="AV1263" s="13" t="s">
        <v>160</v>
      </c>
      <c r="AW1263" s="13" t="s">
        <v>37</v>
      </c>
      <c r="AX1263" s="13" t="s">
        <v>24</v>
      </c>
      <c r="AY1263" s="265" t="s">
        <v>153</v>
      </c>
    </row>
    <row r="1264" spans="2:65" s="1" customFormat="1" ht="16.5" customHeight="1">
      <c r="B1264" s="46"/>
      <c r="C1264" s="221" t="s">
        <v>1026</v>
      </c>
      <c r="D1264" s="221" t="s">
        <v>155</v>
      </c>
      <c r="E1264" s="222" t="s">
        <v>2345</v>
      </c>
      <c r="F1264" s="223" t="s">
        <v>2346</v>
      </c>
      <c r="G1264" s="224" t="s">
        <v>187</v>
      </c>
      <c r="H1264" s="225">
        <v>94</v>
      </c>
      <c r="I1264" s="226"/>
      <c r="J1264" s="227">
        <f>ROUND(I1264*H1264,2)</f>
        <v>0</v>
      </c>
      <c r="K1264" s="223" t="s">
        <v>22</v>
      </c>
      <c r="L1264" s="72"/>
      <c r="M1264" s="228" t="s">
        <v>22</v>
      </c>
      <c r="N1264" s="229" t="s">
        <v>44</v>
      </c>
      <c r="O1264" s="47"/>
      <c r="P1264" s="230">
        <f>O1264*H1264</f>
        <v>0</v>
      </c>
      <c r="Q1264" s="230">
        <v>0</v>
      </c>
      <c r="R1264" s="230">
        <f>Q1264*H1264</f>
        <v>0</v>
      </c>
      <c r="S1264" s="230">
        <v>0</v>
      </c>
      <c r="T1264" s="231">
        <f>S1264*H1264</f>
        <v>0</v>
      </c>
      <c r="AR1264" s="24" t="s">
        <v>867</v>
      </c>
      <c r="AT1264" s="24" t="s">
        <v>155</v>
      </c>
      <c r="AU1264" s="24" t="s">
        <v>82</v>
      </c>
      <c r="AY1264" s="24" t="s">
        <v>153</v>
      </c>
      <c r="BE1264" s="232">
        <f>IF(N1264="základní",J1264,0)</f>
        <v>0</v>
      </c>
      <c r="BF1264" s="232">
        <f>IF(N1264="snížená",J1264,0)</f>
        <v>0</v>
      </c>
      <c r="BG1264" s="232">
        <f>IF(N1264="zákl. přenesená",J1264,0)</f>
        <v>0</v>
      </c>
      <c r="BH1264" s="232">
        <f>IF(N1264="sníž. přenesená",J1264,0)</f>
        <v>0</v>
      </c>
      <c r="BI1264" s="232">
        <f>IF(N1264="nulová",J1264,0)</f>
        <v>0</v>
      </c>
      <c r="BJ1264" s="24" t="s">
        <v>24</v>
      </c>
      <c r="BK1264" s="232">
        <f>ROUND(I1264*H1264,2)</f>
        <v>0</v>
      </c>
      <c r="BL1264" s="24" t="s">
        <v>867</v>
      </c>
      <c r="BM1264" s="24" t="s">
        <v>2347</v>
      </c>
    </row>
    <row r="1265" spans="2:51" s="11" customFormat="1" ht="13.5">
      <c r="B1265" s="233"/>
      <c r="C1265" s="234"/>
      <c r="D1265" s="235" t="s">
        <v>162</v>
      </c>
      <c r="E1265" s="236" t="s">
        <v>22</v>
      </c>
      <c r="F1265" s="237" t="s">
        <v>2348</v>
      </c>
      <c r="G1265" s="234"/>
      <c r="H1265" s="236" t="s">
        <v>22</v>
      </c>
      <c r="I1265" s="238"/>
      <c r="J1265" s="234"/>
      <c r="K1265" s="234"/>
      <c r="L1265" s="239"/>
      <c r="M1265" s="240"/>
      <c r="N1265" s="241"/>
      <c r="O1265" s="241"/>
      <c r="P1265" s="241"/>
      <c r="Q1265" s="241"/>
      <c r="R1265" s="241"/>
      <c r="S1265" s="241"/>
      <c r="T1265" s="242"/>
      <c r="AT1265" s="243" t="s">
        <v>162</v>
      </c>
      <c r="AU1265" s="243" t="s">
        <v>82</v>
      </c>
      <c r="AV1265" s="11" t="s">
        <v>24</v>
      </c>
      <c r="AW1265" s="11" t="s">
        <v>37</v>
      </c>
      <c r="AX1265" s="11" t="s">
        <v>73</v>
      </c>
      <c r="AY1265" s="243" t="s">
        <v>153</v>
      </c>
    </row>
    <row r="1266" spans="2:51" s="11" customFormat="1" ht="13.5">
      <c r="B1266" s="233"/>
      <c r="C1266" s="234"/>
      <c r="D1266" s="235" t="s">
        <v>162</v>
      </c>
      <c r="E1266" s="236" t="s">
        <v>22</v>
      </c>
      <c r="F1266" s="237" t="s">
        <v>2349</v>
      </c>
      <c r="G1266" s="234"/>
      <c r="H1266" s="236" t="s">
        <v>22</v>
      </c>
      <c r="I1266" s="238"/>
      <c r="J1266" s="234"/>
      <c r="K1266" s="234"/>
      <c r="L1266" s="239"/>
      <c r="M1266" s="240"/>
      <c r="N1266" s="241"/>
      <c r="O1266" s="241"/>
      <c r="P1266" s="241"/>
      <c r="Q1266" s="241"/>
      <c r="R1266" s="241"/>
      <c r="S1266" s="241"/>
      <c r="T1266" s="242"/>
      <c r="AT1266" s="243" t="s">
        <v>162</v>
      </c>
      <c r="AU1266" s="243" t="s">
        <v>82</v>
      </c>
      <c r="AV1266" s="11" t="s">
        <v>24</v>
      </c>
      <c r="AW1266" s="11" t="s">
        <v>37</v>
      </c>
      <c r="AX1266" s="11" t="s">
        <v>73</v>
      </c>
      <c r="AY1266" s="243" t="s">
        <v>153</v>
      </c>
    </row>
    <row r="1267" spans="2:51" s="11" customFormat="1" ht="13.5">
      <c r="B1267" s="233"/>
      <c r="C1267" s="234"/>
      <c r="D1267" s="235" t="s">
        <v>162</v>
      </c>
      <c r="E1267" s="236" t="s">
        <v>22</v>
      </c>
      <c r="F1267" s="237" t="s">
        <v>2350</v>
      </c>
      <c r="G1267" s="234"/>
      <c r="H1267" s="236" t="s">
        <v>22</v>
      </c>
      <c r="I1267" s="238"/>
      <c r="J1267" s="234"/>
      <c r="K1267" s="234"/>
      <c r="L1267" s="239"/>
      <c r="M1267" s="240"/>
      <c r="N1267" s="241"/>
      <c r="O1267" s="241"/>
      <c r="P1267" s="241"/>
      <c r="Q1267" s="241"/>
      <c r="R1267" s="241"/>
      <c r="S1267" s="241"/>
      <c r="T1267" s="242"/>
      <c r="AT1267" s="243" t="s">
        <v>162</v>
      </c>
      <c r="AU1267" s="243" t="s">
        <v>82</v>
      </c>
      <c r="AV1267" s="11" t="s">
        <v>24</v>
      </c>
      <c r="AW1267" s="11" t="s">
        <v>37</v>
      </c>
      <c r="AX1267" s="11" t="s">
        <v>73</v>
      </c>
      <c r="AY1267" s="243" t="s">
        <v>153</v>
      </c>
    </row>
    <row r="1268" spans="2:51" s="12" customFormat="1" ht="13.5">
      <c r="B1268" s="244"/>
      <c r="C1268" s="245"/>
      <c r="D1268" s="235" t="s">
        <v>162</v>
      </c>
      <c r="E1268" s="246" t="s">
        <v>22</v>
      </c>
      <c r="F1268" s="247" t="s">
        <v>2351</v>
      </c>
      <c r="G1268" s="245"/>
      <c r="H1268" s="248">
        <v>94</v>
      </c>
      <c r="I1268" s="249"/>
      <c r="J1268" s="245"/>
      <c r="K1268" s="245"/>
      <c r="L1268" s="250"/>
      <c r="M1268" s="251"/>
      <c r="N1268" s="252"/>
      <c r="O1268" s="252"/>
      <c r="P1268" s="252"/>
      <c r="Q1268" s="252"/>
      <c r="R1268" s="252"/>
      <c r="S1268" s="252"/>
      <c r="T1268" s="253"/>
      <c r="AT1268" s="254" t="s">
        <v>162</v>
      </c>
      <c r="AU1268" s="254" t="s">
        <v>82</v>
      </c>
      <c r="AV1268" s="12" t="s">
        <v>82</v>
      </c>
      <c r="AW1268" s="12" t="s">
        <v>37</v>
      </c>
      <c r="AX1268" s="12" t="s">
        <v>24</v>
      </c>
      <c r="AY1268" s="254" t="s">
        <v>153</v>
      </c>
    </row>
    <row r="1269" spans="2:65" s="1" customFormat="1" ht="16.5" customHeight="1">
      <c r="B1269" s="46"/>
      <c r="C1269" s="221" t="s">
        <v>1030</v>
      </c>
      <c r="D1269" s="221" t="s">
        <v>155</v>
      </c>
      <c r="E1269" s="222" t="s">
        <v>2352</v>
      </c>
      <c r="F1269" s="223" t="s">
        <v>2353</v>
      </c>
      <c r="G1269" s="224" t="s">
        <v>187</v>
      </c>
      <c r="H1269" s="225">
        <v>302.7</v>
      </c>
      <c r="I1269" s="226"/>
      <c r="J1269" s="227">
        <f>ROUND(I1269*H1269,2)</f>
        <v>0</v>
      </c>
      <c r="K1269" s="223" t="s">
        <v>22</v>
      </c>
      <c r="L1269" s="72"/>
      <c r="M1269" s="228" t="s">
        <v>22</v>
      </c>
      <c r="N1269" s="229" t="s">
        <v>44</v>
      </c>
      <c r="O1269" s="47"/>
      <c r="P1269" s="230">
        <f>O1269*H1269</f>
        <v>0</v>
      </c>
      <c r="Q1269" s="230">
        <v>0</v>
      </c>
      <c r="R1269" s="230">
        <f>Q1269*H1269</f>
        <v>0</v>
      </c>
      <c r="S1269" s="230">
        <v>0</v>
      </c>
      <c r="T1269" s="231">
        <f>S1269*H1269</f>
        <v>0</v>
      </c>
      <c r="AR1269" s="24" t="s">
        <v>867</v>
      </c>
      <c r="AT1269" s="24" t="s">
        <v>155</v>
      </c>
      <c r="AU1269" s="24" t="s">
        <v>82</v>
      </c>
      <c r="AY1269" s="24" t="s">
        <v>153</v>
      </c>
      <c r="BE1269" s="232">
        <f>IF(N1269="základní",J1269,0)</f>
        <v>0</v>
      </c>
      <c r="BF1269" s="232">
        <f>IF(N1269="snížená",J1269,0)</f>
        <v>0</v>
      </c>
      <c r="BG1269" s="232">
        <f>IF(N1269="zákl. přenesená",J1269,0)</f>
        <v>0</v>
      </c>
      <c r="BH1269" s="232">
        <f>IF(N1269="sníž. přenesená",J1269,0)</f>
        <v>0</v>
      </c>
      <c r="BI1269" s="232">
        <f>IF(N1269="nulová",J1269,0)</f>
        <v>0</v>
      </c>
      <c r="BJ1269" s="24" t="s">
        <v>24</v>
      </c>
      <c r="BK1269" s="232">
        <f>ROUND(I1269*H1269,2)</f>
        <v>0</v>
      </c>
      <c r="BL1269" s="24" t="s">
        <v>867</v>
      </c>
      <c r="BM1269" s="24" t="s">
        <v>2354</v>
      </c>
    </row>
    <row r="1270" spans="2:51" s="11" customFormat="1" ht="13.5">
      <c r="B1270" s="233"/>
      <c r="C1270" s="234"/>
      <c r="D1270" s="235" t="s">
        <v>162</v>
      </c>
      <c r="E1270" s="236" t="s">
        <v>22</v>
      </c>
      <c r="F1270" s="237" t="s">
        <v>2276</v>
      </c>
      <c r="G1270" s="234"/>
      <c r="H1270" s="236" t="s">
        <v>22</v>
      </c>
      <c r="I1270" s="238"/>
      <c r="J1270" s="234"/>
      <c r="K1270" s="234"/>
      <c r="L1270" s="239"/>
      <c r="M1270" s="240"/>
      <c r="N1270" s="241"/>
      <c r="O1270" s="241"/>
      <c r="P1270" s="241"/>
      <c r="Q1270" s="241"/>
      <c r="R1270" s="241"/>
      <c r="S1270" s="241"/>
      <c r="T1270" s="242"/>
      <c r="AT1270" s="243" t="s">
        <v>162</v>
      </c>
      <c r="AU1270" s="243" t="s">
        <v>82</v>
      </c>
      <c r="AV1270" s="11" t="s">
        <v>24</v>
      </c>
      <c r="AW1270" s="11" t="s">
        <v>37</v>
      </c>
      <c r="AX1270" s="11" t="s">
        <v>73</v>
      </c>
      <c r="AY1270" s="243" t="s">
        <v>153</v>
      </c>
    </row>
    <row r="1271" spans="2:51" s="12" customFormat="1" ht="13.5">
      <c r="B1271" s="244"/>
      <c r="C1271" s="245"/>
      <c r="D1271" s="235" t="s">
        <v>162</v>
      </c>
      <c r="E1271" s="246" t="s">
        <v>22</v>
      </c>
      <c r="F1271" s="247" t="s">
        <v>2277</v>
      </c>
      <c r="G1271" s="245"/>
      <c r="H1271" s="248">
        <v>302.7</v>
      </c>
      <c r="I1271" s="249"/>
      <c r="J1271" s="245"/>
      <c r="K1271" s="245"/>
      <c r="L1271" s="250"/>
      <c r="M1271" s="251"/>
      <c r="N1271" s="252"/>
      <c r="O1271" s="252"/>
      <c r="P1271" s="252"/>
      <c r="Q1271" s="252"/>
      <c r="R1271" s="252"/>
      <c r="S1271" s="252"/>
      <c r="T1271" s="253"/>
      <c r="AT1271" s="254" t="s">
        <v>162</v>
      </c>
      <c r="AU1271" s="254" t="s">
        <v>82</v>
      </c>
      <c r="AV1271" s="12" t="s">
        <v>82</v>
      </c>
      <c r="AW1271" s="12" t="s">
        <v>37</v>
      </c>
      <c r="AX1271" s="12" t="s">
        <v>24</v>
      </c>
      <c r="AY1271" s="254" t="s">
        <v>153</v>
      </c>
    </row>
    <row r="1272" spans="2:65" s="1" customFormat="1" ht="16.5" customHeight="1">
      <c r="B1272" s="46"/>
      <c r="C1272" s="221" t="s">
        <v>1034</v>
      </c>
      <c r="D1272" s="221" t="s">
        <v>155</v>
      </c>
      <c r="E1272" s="222" t="s">
        <v>872</v>
      </c>
      <c r="F1272" s="223" t="s">
        <v>1550</v>
      </c>
      <c r="G1272" s="224" t="s">
        <v>778</v>
      </c>
      <c r="H1272" s="225">
        <v>1</v>
      </c>
      <c r="I1272" s="226"/>
      <c r="J1272" s="227">
        <f>ROUND(I1272*H1272,2)</f>
        <v>0</v>
      </c>
      <c r="K1272" s="223" t="s">
        <v>22</v>
      </c>
      <c r="L1272" s="72"/>
      <c r="M1272" s="228" t="s">
        <v>22</v>
      </c>
      <c r="N1272" s="229" t="s">
        <v>44</v>
      </c>
      <c r="O1272" s="47"/>
      <c r="P1272" s="230">
        <f>O1272*H1272</f>
        <v>0</v>
      </c>
      <c r="Q1272" s="230">
        <v>0</v>
      </c>
      <c r="R1272" s="230">
        <f>Q1272*H1272</f>
        <v>0</v>
      </c>
      <c r="S1272" s="230">
        <v>0</v>
      </c>
      <c r="T1272" s="231">
        <f>S1272*H1272</f>
        <v>0</v>
      </c>
      <c r="AR1272" s="24" t="s">
        <v>867</v>
      </c>
      <c r="AT1272" s="24" t="s">
        <v>155</v>
      </c>
      <c r="AU1272" s="24" t="s">
        <v>82</v>
      </c>
      <c r="AY1272" s="24" t="s">
        <v>153</v>
      </c>
      <c r="BE1272" s="232">
        <f>IF(N1272="základní",J1272,0)</f>
        <v>0</v>
      </c>
      <c r="BF1272" s="232">
        <f>IF(N1272="snížená",J1272,0)</f>
        <v>0</v>
      </c>
      <c r="BG1272" s="232">
        <f>IF(N1272="zákl. přenesená",J1272,0)</f>
        <v>0</v>
      </c>
      <c r="BH1272" s="232">
        <f>IF(N1272="sníž. přenesená",J1272,0)</f>
        <v>0</v>
      </c>
      <c r="BI1272" s="232">
        <f>IF(N1272="nulová",J1272,0)</f>
        <v>0</v>
      </c>
      <c r="BJ1272" s="24" t="s">
        <v>24</v>
      </c>
      <c r="BK1272" s="232">
        <f>ROUND(I1272*H1272,2)</f>
        <v>0</v>
      </c>
      <c r="BL1272" s="24" t="s">
        <v>867</v>
      </c>
      <c r="BM1272" s="24" t="s">
        <v>2355</v>
      </c>
    </row>
    <row r="1273" spans="2:63" s="10" customFormat="1" ht="29.85" customHeight="1">
      <c r="B1273" s="205"/>
      <c r="C1273" s="206"/>
      <c r="D1273" s="207" t="s">
        <v>72</v>
      </c>
      <c r="E1273" s="219" t="s">
        <v>875</v>
      </c>
      <c r="F1273" s="219" t="s">
        <v>876</v>
      </c>
      <c r="G1273" s="206"/>
      <c r="H1273" s="206"/>
      <c r="I1273" s="209"/>
      <c r="J1273" s="220">
        <f>BK1273</f>
        <v>0</v>
      </c>
      <c r="K1273" s="206"/>
      <c r="L1273" s="211"/>
      <c r="M1273" s="212"/>
      <c r="N1273" s="213"/>
      <c r="O1273" s="213"/>
      <c r="P1273" s="214">
        <f>SUM(P1274:P1354)</f>
        <v>0</v>
      </c>
      <c r="Q1273" s="213"/>
      <c r="R1273" s="214">
        <f>SUM(R1274:R1354)</f>
        <v>11.467086</v>
      </c>
      <c r="S1273" s="213"/>
      <c r="T1273" s="215">
        <f>SUM(T1274:T1354)</f>
        <v>6.1508195</v>
      </c>
      <c r="AR1273" s="216" t="s">
        <v>82</v>
      </c>
      <c r="AT1273" s="217" t="s">
        <v>72</v>
      </c>
      <c r="AU1273" s="217" t="s">
        <v>24</v>
      </c>
      <c r="AY1273" s="216" t="s">
        <v>153</v>
      </c>
      <c r="BK1273" s="218">
        <f>SUM(BK1274:BK1354)</f>
        <v>0</v>
      </c>
    </row>
    <row r="1274" spans="2:65" s="1" customFormat="1" ht="16.5" customHeight="1">
      <c r="B1274" s="46"/>
      <c r="C1274" s="221" t="s">
        <v>1038</v>
      </c>
      <c r="D1274" s="221" t="s">
        <v>155</v>
      </c>
      <c r="E1274" s="222" t="s">
        <v>1552</v>
      </c>
      <c r="F1274" s="223" t="s">
        <v>1553</v>
      </c>
      <c r="G1274" s="224" t="s">
        <v>640</v>
      </c>
      <c r="H1274" s="225">
        <v>6</v>
      </c>
      <c r="I1274" s="226"/>
      <c r="J1274" s="227">
        <f>ROUND(I1274*H1274,2)</f>
        <v>0</v>
      </c>
      <c r="K1274" s="223" t="s">
        <v>22</v>
      </c>
      <c r="L1274" s="72"/>
      <c r="M1274" s="228" t="s">
        <v>22</v>
      </c>
      <c r="N1274" s="229" t="s">
        <v>44</v>
      </c>
      <c r="O1274" s="47"/>
      <c r="P1274" s="230">
        <f>O1274*H1274</f>
        <v>0</v>
      </c>
      <c r="Q1274" s="230">
        <v>0</v>
      </c>
      <c r="R1274" s="230">
        <f>Q1274*H1274</f>
        <v>0</v>
      </c>
      <c r="S1274" s="230">
        <v>0</v>
      </c>
      <c r="T1274" s="231">
        <f>S1274*H1274</f>
        <v>0</v>
      </c>
      <c r="AR1274" s="24" t="s">
        <v>239</v>
      </c>
      <c r="AT1274" s="24" t="s">
        <v>155</v>
      </c>
      <c r="AU1274" s="24" t="s">
        <v>82</v>
      </c>
      <c r="AY1274" s="24" t="s">
        <v>153</v>
      </c>
      <c r="BE1274" s="232">
        <f>IF(N1274="základní",J1274,0)</f>
        <v>0</v>
      </c>
      <c r="BF1274" s="232">
        <f>IF(N1274="snížená",J1274,0)</f>
        <v>0</v>
      </c>
      <c r="BG1274" s="232">
        <f>IF(N1274="zákl. přenesená",J1274,0)</f>
        <v>0</v>
      </c>
      <c r="BH1274" s="232">
        <f>IF(N1274="sníž. přenesená",J1274,0)</f>
        <v>0</v>
      </c>
      <c r="BI1274" s="232">
        <f>IF(N1274="nulová",J1274,0)</f>
        <v>0</v>
      </c>
      <c r="BJ1274" s="24" t="s">
        <v>24</v>
      </c>
      <c r="BK1274" s="232">
        <f>ROUND(I1274*H1274,2)</f>
        <v>0</v>
      </c>
      <c r="BL1274" s="24" t="s">
        <v>239</v>
      </c>
      <c r="BM1274" s="24" t="s">
        <v>2356</v>
      </c>
    </row>
    <row r="1275" spans="2:51" s="11" customFormat="1" ht="13.5">
      <c r="B1275" s="233"/>
      <c r="C1275" s="234"/>
      <c r="D1275" s="235" t="s">
        <v>162</v>
      </c>
      <c r="E1275" s="236" t="s">
        <v>22</v>
      </c>
      <c r="F1275" s="237" t="s">
        <v>2357</v>
      </c>
      <c r="G1275" s="234"/>
      <c r="H1275" s="236" t="s">
        <v>22</v>
      </c>
      <c r="I1275" s="238"/>
      <c r="J1275" s="234"/>
      <c r="K1275" s="234"/>
      <c r="L1275" s="239"/>
      <c r="M1275" s="240"/>
      <c r="N1275" s="241"/>
      <c r="O1275" s="241"/>
      <c r="P1275" s="241"/>
      <c r="Q1275" s="241"/>
      <c r="R1275" s="241"/>
      <c r="S1275" s="241"/>
      <c r="T1275" s="242"/>
      <c r="AT1275" s="243" t="s">
        <v>162</v>
      </c>
      <c r="AU1275" s="243" t="s">
        <v>82</v>
      </c>
      <c r="AV1275" s="11" t="s">
        <v>24</v>
      </c>
      <c r="AW1275" s="11" t="s">
        <v>37</v>
      </c>
      <c r="AX1275" s="11" t="s">
        <v>73</v>
      </c>
      <c r="AY1275" s="243" t="s">
        <v>153</v>
      </c>
    </row>
    <row r="1276" spans="2:51" s="11" customFormat="1" ht="13.5">
      <c r="B1276" s="233"/>
      <c r="C1276" s="234"/>
      <c r="D1276" s="235" t="s">
        <v>162</v>
      </c>
      <c r="E1276" s="236" t="s">
        <v>22</v>
      </c>
      <c r="F1276" s="237" t="s">
        <v>1556</v>
      </c>
      <c r="G1276" s="234"/>
      <c r="H1276" s="236" t="s">
        <v>22</v>
      </c>
      <c r="I1276" s="238"/>
      <c r="J1276" s="234"/>
      <c r="K1276" s="234"/>
      <c r="L1276" s="239"/>
      <c r="M1276" s="240"/>
      <c r="N1276" s="241"/>
      <c r="O1276" s="241"/>
      <c r="P1276" s="241"/>
      <c r="Q1276" s="241"/>
      <c r="R1276" s="241"/>
      <c r="S1276" s="241"/>
      <c r="T1276" s="242"/>
      <c r="AT1276" s="243" t="s">
        <v>162</v>
      </c>
      <c r="AU1276" s="243" t="s">
        <v>82</v>
      </c>
      <c r="AV1276" s="11" t="s">
        <v>24</v>
      </c>
      <c r="AW1276" s="11" t="s">
        <v>37</v>
      </c>
      <c r="AX1276" s="11" t="s">
        <v>73</v>
      </c>
      <c r="AY1276" s="243" t="s">
        <v>153</v>
      </c>
    </row>
    <row r="1277" spans="2:51" s="12" customFormat="1" ht="13.5">
      <c r="B1277" s="244"/>
      <c r="C1277" s="245"/>
      <c r="D1277" s="235" t="s">
        <v>162</v>
      </c>
      <c r="E1277" s="246" t="s">
        <v>22</v>
      </c>
      <c r="F1277" s="247" t="s">
        <v>184</v>
      </c>
      <c r="G1277" s="245"/>
      <c r="H1277" s="248">
        <v>6</v>
      </c>
      <c r="I1277" s="249"/>
      <c r="J1277" s="245"/>
      <c r="K1277" s="245"/>
      <c r="L1277" s="250"/>
      <c r="M1277" s="251"/>
      <c r="N1277" s="252"/>
      <c r="O1277" s="252"/>
      <c r="P1277" s="252"/>
      <c r="Q1277" s="252"/>
      <c r="R1277" s="252"/>
      <c r="S1277" s="252"/>
      <c r="T1277" s="253"/>
      <c r="AT1277" s="254" t="s">
        <v>162</v>
      </c>
      <c r="AU1277" s="254" t="s">
        <v>82</v>
      </c>
      <c r="AV1277" s="12" t="s">
        <v>82</v>
      </c>
      <c r="AW1277" s="12" t="s">
        <v>37</v>
      </c>
      <c r="AX1277" s="12" t="s">
        <v>24</v>
      </c>
      <c r="AY1277" s="254" t="s">
        <v>153</v>
      </c>
    </row>
    <row r="1278" spans="2:65" s="1" customFormat="1" ht="16.5" customHeight="1">
      <c r="B1278" s="46"/>
      <c r="C1278" s="221" t="s">
        <v>1042</v>
      </c>
      <c r="D1278" s="221" t="s">
        <v>155</v>
      </c>
      <c r="E1278" s="222" t="s">
        <v>878</v>
      </c>
      <c r="F1278" s="223" t="s">
        <v>879</v>
      </c>
      <c r="G1278" s="224" t="s">
        <v>158</v>
      </c>
      <c r="H1278" s="225">
        <v>38.5</v>
      </c>
      <c r="I1278" s="226"/>
      <c r="J1278" s="227">
        <f>ROUND(I1278*H1278,2)</f>
        <v>0</v>
      </c>
      <c r="K1278" s="223" t="s">
        <v>159</v>
      </c>
      <c r="L1278" s="72"/>
      <c r="M1278" s="228" t="s">
        <v>22</v>
      </c>
      <c r="N1278" s="229" t="s">
        <v>44</v>
      </c>
      <c r="O1278" s="47"/>
      <c r="P1278" s="230">
        <f>O1278*H1278</f>
        <v>0</v>
      </c>
      <c r="Q1278" s="230">
        <v>0</v>
      </c>
      <c r="R1278" s="230">
        <f>Q1278*H1278</f>
        <v>0</v>
      </c>
      <c r="S1278" s="230">
        <v>0.00594</v>
      </c>
      <c r="T1278" s="231">
        <f>S1278*H1278</f>
        <v>0.22869</v>
      </c>
      <c r="AR1278" s="24" t="s">
        <v>239</v>
      </c>
      <c r="AT1278" s="24" t="s">
        <v>155</v>
      </c>
      <c r="AU1278" s="24" t="s">
        <v>82</v>
      </c>
      <c r="AY1278" s="24" t="s">
        <v>153</v>
      </c>
      <c r="BE1278" s="232">
        <f>IF(N1278="základní",J1278,0)</f>
        <v>0</v>
      </c>
      <c r="BF1278" s="232">
        <f>IF(N1278="snížená",J1278,0)</f>
        <v>0</v>
      </c>
      <c r="BG1278" s="232">
        <f>IF(N1278="zákl. přenesená",J1278,0)</f>
        <v>0</v>
      </c>
      <c r="BH1278" s="232">
        <f>IF(N1278="sníž. přenesená",J1278,0)</f>
        <v>0</v>
      </c>
      <c r="BI1278" s="232">
        <f>IF(N1278="nulová",J1278,0)</f>
        <v>0</v>
      </c>
      <c r="BJ1278" s="24" t="s">
        <v>24</v>
      </c>
      <c r="BK1278" s="232">
        <f>ROUND(I1278*H1278,2)</f>
        <v>0</v>
      </c>
      <c r="BL1278" s="24" t="s">
        <v>239</v>
      </c>
      <c r="BM1278" s="24" t="s">
        <v>2358</v>
      </c>
    </row>
    <row r="1279" spans="2:51" s="11" customFormat="1" ht="13.5">
      <c r="B1279" s="233"/>
      <c r="C1279" s="234"/>
      <c r="D1279" s="235" t="s">
        <v>162</v>
      </c>
      <c r="E1279" s="236" t="s">
        <v>22</v>
      </c>
      <c r="F1279" s="237" t="s">
        <v>2359</v>
      </c>
      <c r="G1279" s="234"/>
      <c r="H1279" s="236" t="s">
        <v>22</v>
      </c>
      <c r="I1279" s="238"/>
      <c r="J1279" s="234"/>
      <c r="K1279" s="234"/>
      <c r="L1279" s="239"/>
      <c r="M1279" s="240"/>
      <c r="N1279" s="241"/>
      <c r="O1279" s="241"/>
      <c r="P1279" s="241"/>
      <c r="Q1279" s="241"/>
      <c r="R1279" s="241"/>
      <c r="S1279" s="241"/>
      <c r="T1279" s="242"/>
      <c r="AT1279" s="243" t="s">
        <v>162</v>
      </c>
      <c r="AU1279" s="243" t="s">
        <v>82</v>
      </c>
      <c r="AV1279" s="11" t="s">
        <v>24</v>
      </c>
      <c r="AW1279" s="11" t="s">
        <v>37</v>
      </c>
      <c r="AX1279" s="11" t="s">
        <v>73</v>
      </c>
      <c r="AY1279" s="243" t="s">
        <v>153</v>
      </c>
    </row>
    <row r="1280" spans="2:51" s="11" customFormat="1" ht="13.5">
      <c r="B1280" s="233"/>
      <c r="C1280" s="234"/>
      <c r="D1280" s="235" t="s">
        <v>162</v>
      </c>
      <c r="E1280" s="236" t="s">
        <v>22</v>
      </c>
      <c r="F1280" s="237" t="s">
        <v>2360</v>
      </c>
      <c r="G1280" s="234"/>
      <c r="H1280" s="236" t="s">
        <v>22</v>
      </c>
      <c r="I1280" s="238"/>
      <c r="J1280" s="234"/>
      <c r="K1280" s="234"/>
      <c r="L1280" s="239"/>
      <c r="M1280" s="240"/>
      <c r="N1280" s="241"/>
      <c r="O1280" s="241"/>
      <c r="P1280" s="241"/>
      <c r="Q1280" s="241"/>
      <c r="R1280" s="241"/>
      <c r="S1280" s="241"/>
      <c r="T1280" s="242"/>
      <c r="AT1280" s="243" t="s">
        <v>162</v>
      </c>
      <c r="AU1280" s="243" t="s">
        <v>82</v>
      </c>
      <c r="AV1280" s="11" t="s">
        <v>24</v>
      </c>
      <c r="AW1280" s="11" t="s">
        <v>37</v>
      </c>
      <c r="AX1280" s="11" t="s">
        <v>73</v>
      </c>
      <c r="AY1280" s="243" t="s">
        <v>153</v>
      </c>
    </row>
    <row r="1281" spans="2:51" s="12" customFormat="1" ht="13.5">
      <c r="B1281" s="244"/>
      <c r="C1281" s="245"/>
      <c r="D1281" s="235" t="s">
        <v>162</v>
      </c>
      <c r="E1281" s="246" t="s">
        <v>22</v>
      </c>
      <c r="F1281" s="247" t="s">
        <v>2361</v>
      </c>
      <c r="G1281" s="245"/>
      <c r="H1281" s="248">
        <v>38.5</v>
      </c>
      <c r="I1281" s="249"/>
      <c r="J1281" s="245"/>
      <c r="K1281" s="245"/>
      <c r="L1281" s="250"/>
      <c r="M1281" s="251"/>
      <c r="N1281" s="252"/>
      <c r="O1281" s="252"/>
      <c r="P1281" s="252"/>
      <c r="Q1281" s="252"/>
      <c r="R1281" s="252"/>
      <c r="S1281" s="252"/>
      <c r="T1281" s="253"/>
      <c r="AT1281" s="254" t="s">
        <v>162</v>
      </c>
      <c r="AU1281" s="254" t="s">
        <v>82</v>
      </c>
      <c r="AV1281" s="12" t="s">
        <v>82</v>
      </c>
      <c r="AW1281" s="12" t="s">
        <v>37</v>
      </c>
      <c r="AX1281" s="12" t="s">
        <v>24</v>
      </c>
      <c r="AY1281" s="254" t="s">
        <v>153</v>
      </c>
    </row>
    <row r="1282" spans="2:65" s="1" customFormat="1" ht="16.5" customHeight="1">
      <c r="B1282" s="46"/>
      <c r="C1282" s="221" t="s">
        <v>1046</v>
      </c>
      <c r="D1282" s="221" t="s">
        <v>155</v>
      </c>
      <c r="E1282" s="222" t="s">
        <v>884</v>
      </c>
      <c r="F1282" s="223" t="s">
        <v>885</v>
      </c>
      <c r="G1282" s="224" t="s">
        <v>187</v>
      </c>
      <c r="H1282" s="225">
        <v>598</v>
      </c>
      <c r="I1282" s="226"/>
      <c r="J1282" s="227">
        <f>ROUND(I1282*H1282,2)</f>
        <v>0</v>
      </c>
      <c r="K1282" s="223" t="s">
        <v>159</v>
      </c>
      <c r="L1282" s="72"/>
      <c r="M1282" s="228" t="s">
        <v>22</v>
      </c>
      <c r="N1282" s="229" t="s">
        <v>44</v>
      </c>
      <c r="O1282" s="47"/>
      <c r="P1282" s="230">
        <f>O1282*H1282</f>
        <v>0</v>
      </c>
      <c r="Q1282" s="230">
        <v>0</v>
      </c>
      <c r="R1282" s="230">
        <f>Q1282*H1282</f>
        <v>0</v>
      </c>
      <c r="S1282" s="230">
        <v>0.00177</v>
      </c>
      <c r="T1282" s="231">
        <f>S1282*H1282</f>
        <v>1.05846</v>
      </c>
      <c r="AR1282" s="24" t="s">
        <v>239</v>
      </c>
      <c r="AT1282" s="24" t="s">
        <v>155</v>
      </c>
      <c r="AU1282" s="24" t="s">
        <v>82</v>
      </c>
      <c r="AY1282" s="24" t="s">
        <v>153</v>
      </c>
      <c r="BE1282" s="232">
        <f>IF(N1282="základní",J1282,0)</f>
        <v>0</v>
      </c>
      <c r="BF1282" s="232">
        <f>IF(N1282="snížená",J1282,0)</f>
        <v>0</v>
      </c>
      <c r="BG1282" s="232">
        <f>IF(N1282="zákl. přenesená",J1282,0)</f>
        <v>0</v>
      </c>
      <c r="BH1282" s="232">
        <f>IF(N1282="sníž. přenesená",J1282,0)</f>
        <v>0</v>
      </c>
      <c r="BI1282" s="232">
        <f>IF(N1282="nulová",J1282,0)</f>
        <v>0</v>
      </c>
      <c r="BJ1282" s="24" t="s">
        <v>24</v>
      </c>
      <c r="BK1282" s="232">
        <f>ROUND(I1282*H1282,2)</f>
        <v>0</v>
      </c>
      <c r="BL1282" s="24" t="s">
        <v>239</v>
      </c>
      <c r="BM1282" s="24" t="s">
        <v>2362</v>
      </c>
    </row>
    <row r="1283" spans="2:51" s="11" customFormat="1" ht="13.5">
      <c r="B1283" s="233"/>
      <c r="C1283" s="234"/>
      <c r="D1283" s="235" t="s">
        <v>162</v>
      </c>
      <c r="E1283" s="236" t="s">
        <v>22</v>
      </c>
      <c r="F1283" s="237" t="s">
        <v>2363</v>
      </c>
      <c r="G1283" s="234"/>
      <c r="H1283" s="236" t="s">
        <v>22</v>
      </c>
      <c r="I1283" s="238"/>
      <c r="J1283" s="234"/>
      <c r="K1283" s="234"/>
      <c r="L1283" s="239"/>
      <c r="M1283" s="240"/>
      <c r="N1283" s="241"/>
      <c r="O1283" s="241"/>
      <c r="P1283" s="241"/>
      <c r="Q1283" s="241"/>
      <c r="R1283" s="241"/>
      <c r="S1283" s="241"/>
      <c r="T1283" s="242"/>
      <c r="AT1283" s="243" t="s">
        <v>162</v>
      </c>
      <c r="AU1283" s="243" t="s">
        <v>82</v>
      </c>
      <c r="AV1283" s="11" t="s">
        <v>24</v>
      </c>
      <c r="AW1283" s="11" t="s">
        <v>37</v>
      </c>
      <c r="AX1283" s="11" t="s">
        <v>73</v>
      </c>
      <c r="AY1283" s="243" t="s">
        <v>153</v>
      </c>
    </row>
    <row r="1284" spans="2:51" s="11" customFormat="1" ht="13.5">
      <c r="B1284" s="233"/>
      <c r="C1284" s="234"/>
      <c r="D1284" s="235" t="s">
        <v>162</v>
      </c>
      <c r="E1284" s="236" t="s">
        <v>22</v>
      </c>
      <c r="F1284" s="237" t="s">
        <v>1564</v>
      </c>
      <c r="G1284" s="234"/>
      <c r="H1284" s="236" t="s">
        <v>22</v>
      </c>
      <c r="I1284" s="238"/>
      <c r="J1284" s="234"/>
      <c r="K1284" s="234"/>
      <c r="L1284" s="239"/>
      <c r="M1284" s="240"/>
      <c r="N1284" s="241"/>
      <c r="O1284" s="241"/>
      <c r="P1284" s="241"/>
      <c r="Q1284" s="241"/>
      <c r="R1284" s="241"/>
      <c r="S1284" s="241"/>
      <c r="T1284" s="242"/>
      <c r="AT1284" s="243" t="s">
        <v>162</v>
      </c>
      <c r="AU1284" s="243" t="s">
        <v>82</v>
      </c>
      <c r="AV1284" s="11" t="s">
        <v>24</v>
      </c>
      <c r="AW1284" s="11" t="s">
        <v>37</v>
      </c>
      <c r="AX1284" s="11" t="s">
        <v>73</v>
      </c>
      <c r="AY1284" s="243" t="s">
        <v>153</v>
      </c>
    </row>
    <row r="1285" spans="2:51" s="12" customFormat="1" ht="13.5">
      <c r="B1285" s="244"/>
      <c r="C1285" s="245"/>
      <c r="D1285" s="235" t="s">
        <v>162</v>
      </c>
      <c r="E1285" s="246" t="s">
        <v>22</v>
      </c>
      <c r="F1285" s="247" t="s">
        <v>2364</v>
      </c>
      <c r="G1285" s="245"/>
      <c r="H1285" s="248">
        <v>367</v>
      </c>
      <c r="I1285" s="249"/>
      <c r="J1285" s="245"/>
      <c r="K1285" s="245"/>
      <c r="L1285" s="250"/>
      <c r="M1285" s="251"/>
      <c r="N1285" s="252"/>
      <c r="O1285" s="252"/>
      <c r="P1285" s="252"/>
      <c r="Q1285" s="252"/>
      <c r="R1285" s="252"/>
      <c r="S1285" s="252"/>
      <c r="T1285" s="253"/>
      <c r="AT1285" s="254" t="s">
        <v>162</v>
      </c>
      <c r="AU1285" s="254" t="s">
        <v>82</v>
      </c>
      <c r="AV1285" s="12" t="s">
        <v>82</v>
      </c>
      <c r="AW1285" s="12" t="s">
        <v>37</v>
      </c>
      <c r="AX1285" s="12" t="s">
        <v>73</v>
      </c>
      <c r="AY1285" s="254" t="s">
        <v>153</v>
      </c>
    </row>
    <row r="1286" spans="2:51" s="11" customFormat="1" ht="13.5">
      <c r="B1286" s="233"/>
      <c r="C1286" s="234"/>
      <c r="D1286" s="235" t="s">
        <v>162</v>
      </c>
      <c r="E1286" s="236" t="s">
        <v>22</v>
      </c>
      <c r="F1286" s="237" t="s">
        <v>2365</v>
      </c>
      <c r="G1286" s="234"/>
      <c r="H1286" s="236" t="s">
        <v>22</v>
      </c>
      <c r="I1286" s="238"/>
      <c r="J1286" s="234"/>
      <c r="K1286" s="234"/>
      <c r="L1286" s="239"/>
      <c r="M1286" s="240"/>
      <c r="N1286" s="241"/>
      <c r="O1286" s="241"/>
      <c r="P1286" s="241"/>
      <c r="Q1286" s="241"/>
      <c r="R1286" s="241"/>
      <c r="S1286" s="241"/>
      <c r="T1286" s="242"/>
      <c r="AT1286" s="243" t="s">
        <v>162</v>
      </c>
      <c r="AU1286" s="243" t="s">
        <v>82</v>
      </c>
      <c r="AV1286" s="11" t="s">
        <v>24</v>
      </c>
      <c r="AW1286" s="11" t="s">
        <v>37</v>
      </c>
      <c r="AX1286" s="11" t="s">
        <v>73</v>
      </c>
      <c r="AY1286" s="243" t="s">
        <v>153</v>
      </c>
    </row>
    <row r="1287" spans="2:51" s="12" customFormat="1" ht="13.5">
      <c r="B1287" s="244"/>
      <c r="C1287" s="245"/>
      <c r="D1287" s="235" t="s">
        <v>162</v>
      </c>
      <c r="E1287" s="246" t="s">
        <v>22</v>
      </c>
      <c r="F1287" s="247" t="s">
        <v>2366</v>
      </c>
      <c r="G1287" s="245"/>
      <c r="H1287" s="248">
        <v>231</v>
      </c>
      <c r="I1287" s="249"/>
      <c r="J1287" s="245"/>
      <c r="K1287" s="245"/>
      <c r="L1287" s="250"/>
      <c r="M1287" s="251"/>
      <c r="N1287" s="252"/>
      <c r="O1287" s="252"/>
      <c r="P1287" s="252"/>
      <c r="Q1287" s="252"/>
      <c r="R1287" s="252"/>
      <c r="S1287" s="252"/>
      <c r="T1287" s="253"/>
      <c r="AT1287" s="254" t="s">
        <v>162</v>
      </c>
      <c r="AU1287" s="254" t="s">
        <v>82</v>
      </c>
      <c r="AV1287" s="12" t="s">
        <v>82</v>
      </c>
      <c r="AW1287" s="12" t="s">
        <v>37</v>
      </c>
      <c r="AX1287" s="12" t="s">
        <v>73</v>
      </c>
      <c r="AY1287" s="254" t="s">
        <v>153</v>
      </c>
    </row>
    <row r="1288" spans="2:51" s="13" customFormat="1" ht="13.5">
      <c r="B1288" s="255"/>
      <c r="C1288" s="256"/>
      <c r="D1288" s="235" t="s">
        <v>162</v>
      </c>
      <c r="E1288" s="257" t="s">
        <v>22</v>
      </c>
      <c r="F1288" s="258" t="s">
        <v>172</v>
      </c>
      <c r="G1288" s="256"/>
      <c r="H1288" s="259">
        <v>598</v>
      </c>
      <c r="I1288" s="260"/>
      <c r="J1288" s="256"/>
      <c r="K1288" s="256"/>
      <c r="L1288" s="261"/>
      <c r="M1288" s="262"/>
      <c r="N1288" s="263"/>
      <c r="O1288" s="263"/>
      <c r="P1288" s="263"/>
      <c r="Q1288" s="263"/>
      <c r="R1288" s="263"/>
      <c r="S1288" s="263"/>
      <c r="T1288" s="264"/>
      <c r="AT1288" s="265" t="s">
        <v>162</v>
      </c>
      <c r="AU1288" s="265" t="s">
        <v>82</v>
      </c>
      <c r="AV1288" s="13" t="s">
        <v>160</v>
      </c>
      <c r="AW1288" s="13" t="s">
        <v>37</v>
      </c>
      <c r="AX1288" s="13" t="s">
        <v>24</v>
      </c>
      <c r="AY1288" s="265" t="s">
        <v>153</v>
      </c>
    </row>
    <row r="1289" spans="2:65" s="1" customFormat="1" ht="16.5" customHeight="1">
      <c r="B1289" s="46"/>
      <c r="C1289" s="221" t="s">
        <v>1050</v>
      </c>
      <c r="D1289" s="221" t="s">
        <v>155</v>
      </c>
      <c r="E1289" s="222" t="s">
        <v>1566</v>
      </c>
      <c r="F1289" s="223" t="s">
        <v>1567</v>
      </c>
      <c r="G1289" s="224" t="s">
        <v>187</v>
      </c>
      <c r="H1289" s="225">
        <v>301.8</v>
      </c>
      <c r="I1289" s="226"/>
      <c r="J1289" s="227">
        <f>ROUND(I1289*H1289,2)</f>
        <v>0</v>
      </c>
      <c r="K1289" s="223" t="s">
        <v>159</v>
      </c>
      <c r="L1289" s="72"/>
      <c r="M1289" s="228" t="s">
        <v>22</v>
      </c>
      <c r="N1289" s="229" t="s">
        <v>44</v>
      </c>
      <c r="O1289" s="47"/>
      <c r="P1289" s="230">
        <f>O1289*H1289</f>
        <v>0</v>
      </c>
      <c r="Q1289" s="230">
        <v>0</v>
      </c>
      <c r="R1289" s="230">
        <f>Q1289*H1289</f>
        <v>0</v>
      </c>
      <c r="S1289" s="230">
        <v>0.00191</v>
      </c>
      <c r="T1289" s="231">
        <f>S1289*H1289</f>
        <v>0.576438</v>
      </c>
      <c r="AR1289" s="24" t="s">
        <v>239</v>
      </c>
      <c r="AT1289" s="24" t="s">
        <v>155</v>
      </c>
      <c r="AU1289" s="24" t="s">
        <v>82</v>
      </c>
      <c r="AY1289" s="24" t="s">
        <v>153</v>
      </c>
      <c r="BE1289" s="232">
        <f>IF(N1289="základní",J1289,0)</f>
        <v>0</v>
      </c>
      <c r="BF1289" s="232">
        <f>IF(N1289="snížená",J1289,0)</f>
        <v>0</v>
      </c>
      <c r="BG1289" s="232">
        <f>IF(N1289="zákl. přenesená",J1289,0)</f>
        <v>0</v>
      </c>
      <c r="BH1289" s="232">
        <f>IF(N1289="sníž. přenesená",J1289,0)</f>
        <v>0</v>
      </c>
      <c r="BI1289" s="232">
        <f>IF(N1289="nulová",J1289,0)</f>
        <v>0</v>
      </c>
      <c r="BJ1289" s="24" t="s">
        <v>24</v>
      </c>
      <c r="BK1289" s="232">
        <f>ROUND(I1289*H1289,2)</f>
        <v>0</v>
      </c>
      <c r="BL1289" s="24" t="s">
        <v>239</v>
      </c>
      <c r="BM1289" s="24" t="s">
        <v>2367</v>
      </c>
    </row>
    <row r="1290" spans="2:51" s="11" customFormat="1" ht="13.5">
      <c r="B1290" s="233"/>
      <c r="C1290" s="234"/>
      <c r="D1290" s="235" t="s">
        <v>162</v>
      </c>
      <c r="E1290" s="236" t="s">
        <v>22</v>
      </c>
      <c r="F1290" s="237" t="s">
        <v>2368</v>
      </c>
      <c r="G1290" s="234"/>
      <c r="H1290" s="236" t="s">
        <v>22</v>
      </c>
      <c r="I1290" s="238"/>
      <c r="J1290" s="234"/>
      <c r="K1290" s="234"/>
      <c r="L1290" s="239"/>
      <c r="M1290" s="240"/>
      <c r="N1290" s="241"/>
      <c r="O1290" s="241"/>
      <c r="P1290" s="241"/>
      <c r="Q1290" s="241"/>
      <c r="R1290" s="241"/>
      <c r="S1290" s="241"/>
      <c r="T1290" s="242"/>
      <c r="AT1290" s="243" t="s">
        <v>162</v>
      </c>
      <c r="AU1290" s="243" t="s">
        <v>82</v>
      </c>
      <c r="AV1290" s="11" t="s">
        <v>24</v>
      </c>
      <c r="AW1290" s="11" t="s">
        <v>37</v>
      </c>
      <c r="AX1290" s="11" t="s">
        <v>73</v>
      </c>
      <c r="AY1290" s="243" t="s">
        <v>153</v>
      </c>
    </row>
    <row r="1291" spans="2:51" s="11" customFormat="1" ht="13.5">
      <c r="B1291" s="233"/>
      <c r="C1291" s="234"/>
      <c r="D1291" s="235" t="s">
        <v>162</v>
      </c>
      <c r="E1291" s="236" t="s">
        <v>22</v>
      </c>
      <c r="F1291" s="237" t="s">
        <v>2369</v>
      </c>
      <c r="G1291" s="234"/>
      <c r="H1291" s="236" t="s">
        <v>22</v>
      </c>
      <c r="I1291" s="238"/>
      <c r="J1291" s="234"/>
      <c r="K1291" s="234"/>
      <c r="L1291" s="239"/>
      <c r="M1291" s="240"/>
      <c r="N1291" s="241"/>
      <c r="O1291" s="241"/>
      <c r="P1291" s="241"/>
      <c r="Q1291" s="241"/>
      <c r="R1291" s="241"/>
      <c r="S1291" s="241"/>
      <c r="T1291" s="242"/>
      <c r="AT1291" s="243" t="s">
        <v>162</v>
      </c>
      <c r="AU1291" s="243" t="s">
        <v>82</v>
      </c>
      <c r="AV1291" s="11" t="s">
        <v>24</v>
      </c>
      <c r="AW1291" s="11" t="s">
        <v>37</v>
      </c>
      <c r="AX1291" s="11" t="s">
        <v>73</v>
      </c>
      <c r="AY1291" s="243" t="s">
        <v>153</v>
      </c>
    </row>
    <row r="1292" spans="2:51" s="12" customFormat="1" ht="13.5">
      <c r="B1292" s="244"/>
      <c r="C1292" s="245"/>
      <c r="D1292" s="235" t="s">
        <v>162</v>
      </c>
      <c r="E1292" s="246" t="s">
        <v>22</v>
      </c>
      <c r="F1292" s="247" t="s">
        <v>2370</v>
      </c>
      <c r="G1292" s="245"/>
      <c r="H1292" s="248">
        <v>301.8</v>
      </c>
      <c r="I1292" s="249"/>
      <c r="J1292" s="245"/>
      <c r="K1292" s="245"/>
      <c r="L1292" s="250"/>
      <c r="M1292" s="251"/>
      <c r="N1292" s="252"/>
      <c r="O1292" s="252"/>
      <c r="P1292" s="252"/>
      <c r="Q1292" s="252"/>
      <c r="R1292" s="252"/>
      <c r="S1292" s="252"/>
      <c r="T1292" s="253"/>
      <c r="AT1292" s="254" t="s">
        <v>162</v>
      </c>
      <c r="AU1292" s="254" t="s">
        <v>82</v>
      </c>
      <c r="AV1292" s="12" t="s">
        <v>82</v>
      </c>
      <c r="AW1292" s="12" t="s">
        <v>37</v>
      </c>
      <c r="AX1292" s="12" t="s">
        <v>24</v>
      </c>
      <c r="AY1292" s="254" t="s">
        <v>153</v>
      </c>
    </row>
    <row r="1293" spans="2:65" s="1" customFormat="1" ht="16.5" customHeight="1">
      <c r="B1293" s="46"/>
      <c r="C1293" s="221" t="s">
        <v>1054</v>
      </c>
      <c r="D1293" s="221" t="s">
        <v>155</v>
      </c>
      <c r="E1293" s="222" t="s">
        <v>890</v>
      </c>
      <c r="F1293" s="223" t="s">
        <v>891</v>
      </c>
      <c r="G1293" s="224" t="s">
        <v>187</v>
      </c>
      <c r="H1293" s="225">
        <v>869.65</v>
      </c>
      <c r="I1293" s="226"/>
      <c r="J1293" s="227">
        <f>ROUND(I1293*H1293,2)</f>
        <v>0</v>
      </c>
      <c r="K1293" s="223" t="s">
        <v>159</v>
      </c>
      <c r="L1293" s="72"/>
      <c r="M1293" s="228" t="s">
        <v>22</v>
      </c>
      <c r="N1293" s="229" t="s">
        <v>44</v>
      </c>
      <c r="O1293" s="47"/>
      <c r="P1293" s="230">
        <f>O1293*H1293</f>
        <v>0</v>
      </c>
      <c r="Q1293" s="230">
        <v>0</v>
      </c>
      <c r="R1293" s="230">
        <f>Q1293*H1293</f>
        <v>0</v>
      </c>
      <c r="S1293" s="230">
        <v>0.00167</v>
      </c>
      <c r="T1293" s="231">
        <f>S1293*H1293</f>
        <v>1.4523155</v>
      </c>
      <c r="AR1293" s="24" t="s">
        <v>239</v>
      </c>
      <c r="AT1293" s="24" t="s">
        <v>155</v>
      </c>
      <c r="AU1293" s="24" t="s">
        <v>82</v>
      </c>
      <c r="AY1293" s="24" t="s">
        <v>153</v>
      </c>
      <c r="BE1293" s="232">
        <f>IF(N1293="základní",J1293,0)</f>
        <v>0</v>
      </c>
      <c r="BF1293" s="232">
        <f>IF(N1293="snížená",J1293,0)</f>
        <v>0</v>
      </c>
      <c r="BG1293" s="232">
        <f>IF(N1293="zákl. přenesená",J1293,0)</f>
        <v>0</v>
      </c>
      <c r="BH1293" s="232">
        <f>IF(N1293="sníž. přenesená",J1293,0)</f>
        <v>0</v>
      </c>
      <c r="BI1293" s="232">
        <f>IF(N1293="nulová",J1293,0)</f>
        <v>0</v>
      </c>
      <c r="BJ1293" s="24" t="s">
        <v>24</v>
      </c>
      <c r="BK1293" s="232">
        <f>ROUND(I1293*H1293,2)</f>
        <v>0</v>
      </c>
      <c r="BL1293" s="24" t="s">
        <v>239</v>
      </c>
      <c r="BM1293" s="24" t="s">
        <v>2371</v>
      </c>
    </row>
    <row r="1294" spans="2:51" s="11" customFormat="1" ht="13.5">
      <c r="B1294" s="233"/>
      <c r="C1294" s="234"/>
      <c r="D1294" s="235" t="s">
        <v>162</v>
      </c>
      <c r="E1294" s="236" t="s">
        <v>22</v>
      </c>
      <c r="F1294" s="237" t="s">
        <v>2136</v>
      </c>
      <c r="G1294" s="234"/>
      <c r="H1294" s="236" t="s">
        <v>22</v>
      </c>
      <c r="I1294" s="238"/>
      <c r="J1294" s="234"/>
      <c r="K1294" s="234"/>
      <c r="L1294" s="239"/>
      <c r="M1294" s="240"/>
      <c r="N1294" s="241"/>
      <c r="O1294" s="241"/>
      <c r="P1294" s="241"/>
      <c r="Q1294" s="241"/>
      <c r="R1294" s="241"/>
      <c r="S1294" s="241"/>
      <c r="T1294" s="242"/>
      <c r="AT1294" s="243" t="s">
        <v>162</v>
      </c>
      <c r="AU1294" s="243" t="s">
        <v>82</v>
      </c>
      <c r="AV1294" s="11" t="s">
        <v>24</v>
      </c>
      <c r="AW1294" s="11" t="s">
        <v>37</v>
      </c>
      <c r="AX1294" s="11" t="s">
        <v>73</v>
      </c>
      <c r="AY1294" s="243" t="s">
        <v>153</v>
      </c>
    </row>
    <row r="1295" spans="2:51" s="11" customFormat="1" ht="13.5">
      <c r="B1295" s="233"/>
      <c r="C1295" s="234"/>
      <c r="D1295" s="235" t="s">
        <v>162</v>
      </c>
      <c r="E1295" s="236" t="s">
        <v>22</v>
      </c>
      <c r="F1295" s="237" t="s">
        <v>617</v>
      </c>
      <c r="G1295" s="234"/>
      <c r="H1295" s="236" t="s">
        <v>22</v>
      </c>
      <c r="I1295" s="238"/>
      <c r="J1295" s="234"/>
      <c r="K1295" s="234"/>
      <c r="L1295" s="239"/>
      <c r="M1295" s="240"/>
      <c r="N1295" s="241"/>
      <c r="O1295" s="241"/>
      <c r="P1295" s="241"/>
      <c r="Q1295" s="241"/>
      <c r="R1295" s="241"/>
      <c r="S1295" s="241"/>
      <c r="T1295" s="242"/>
      <c r="AT1295" s="243" t="s">
        <v>162</v>
      </c>
      <c r="AU1295" s="243" t="s">
        <v>82</v>
      </c>
      <c r="AV1295" s="11" t="s">
        <v>24</v>
      </c>
      <c r="AW1295" s="11" t="s">
        <v>37</v>
      </c>
      <c r="AX1295" s="11" t="s">
        <v>73</v>
      </c>
      <c r="AY1295" s="243" t="s">
        <v>153</v>
      </c>
    </row>
    <row r="1296" spans="2:51" s="12" customFormat="1" ht="13.5">
      <c r="B1296" s="244"/>
      <c r="C1296" s="245"/>
      <c r="D1296" s="235" t="s">
        <v>162</v>
      </c>
      <c r="E1296" s="246" t="s">
        <v>22</v>
      </c>
      <c r="F1296" s="247" t="s">
        <v>2372</v>
      </c>
      <c r="G1296" s="245"/>
      <c r="H1296" s="248">
        <v>841.95</v>
      </c>
      <c r="I1296" s="249"/>
      <c r="J1296" s="245"/>
      <c r="K1296" s="245"/>
      <c r="L1296" s="250"/>
      <c r="M1296" s="251"/>
      <c r="N1296" s="252"/>
      <c r="O1296" s="252"/>
      <c r="P1296" s="252"/>
      <c r="Q1296" s="252"/>
      <c r="R1296" s="252"/>
      <c r="S1296" s="252"/>
      <c r="T1296" s="253"/>
      <c r="AT1296" s="254" t="s">
        <v>162</v>
      </c>
      <c r="AU1296" s="254" t="s">
        <v>82</v>
      </c>
      <c r="AV1296" s="12" t="s">
        <v>82</v>
      </c>
      <c r="AW1296" s="12" t="s">
        <v>37</v>
      </c>
      <c r="AX1296" s="12" t="s">
        <v>73</v>
      </c>
      <c r="AY1296" s="254" t="s">
        <v>153</v>
      </c>
    </row>
    <row r="1297" spans="2:51" s="12" customFormat="1" ht="13.5">
      <c r="B1297" s="244"/>
      <c r="C1297" s="245"/>
      <c r="D1297" s="235" t="s">
        <v>162</v>
      </c>
      <c r="E1297" s="246" t="s">
        <v>22</v>
      </c>
      <c r="F1297" s="247" t="s">
        <v>2373</v>
      </c>
      <c r="G1297" s="245"/>
      <c r="H1297" s="248">
        <v>27.7</v>
      </c>
      <c r="I1297" s="249"/>
      <c r="J1297" s="245"/>
      <c r="K1297" s="245"/>
      <c r="L1297" s="250"/>
      <c r="M1297" s="251"/>
      <c r="N1297" s="252"/>
      <c r="O1297" s="252"/>
      <c r="P1297" s="252"/>
      <c r="Q1297" s="252"/>
      <c r="R1297" s="252"/>
      <c r="S1297" s="252"/>
      <c r="T1297" s="253"/>
      <c r="AT1297" s="254" t="s">
        <v>162</v>
      </c>
      <c r="AU1297" s="254" t="s">
        <v>82</v>
      </c>
      <c r="AV1297" s="12" t="s">
        <v>82</v>
      </c>
      <c r="AW1297" s="12" t="s">
        <v>37</v>
      </c>
      <c r="AX1297" s="12" t="s">
        <v>73</v>
      </c>
      <c r="AY1297" s="254" t="s">
        <v>153</v>
      </c>
    </row>
    <row r="1298" spans="2:51" s="13" customFormat="1" ht="13.5">
      <c r="B1298" s="255"/>
      <c r="C1298" s="256"/>
      <c r="D1298" s="235" t="s">
        <v>162</v>
      </c>
      <c r="E1298" s="257" t="s">
        <v>22</v>
      </c>
      <c r="F1298" s="258" t="s">
        <v>172</v>
      </c>
      <c r="G1298" s="256"/>
      <c r="H1298" s="259">
        <v>869.65</v>
      </c>
      <c r="I1298" s="260"/>
      <c r="J1298" s="256"/>
      <c r="K1298" s="256"/>
      <c r="L1298" s="261"/>
      <c r="M1298" s="262"/>
      <c r="N1298" s="263"/>
      <c r="O1298" s="263"/>
      <c r="P1298" s="263"/>
      <c r="Q1298" s="263"/>
      <c r="R1298" s="263"/>
      <c r="S1298" s="263"/>
      <c r="T1298" s="264"/>
      <c r="AT1298" s="265" t="s">
        <v>162</v>
      </c>
      <c r="AU1298" s="265" t="s">
        <v>82</v>
      </c>
      <c r="AV1298" s="13" t="s">
        <v>160</v>
      </c>
      <c r="AW1298" s="13" t="s">
        <v>37</v>
      </c>
      <c r="AX1298" s="13" t="s">
        <v>24</v>
      </c>
      <c r="AY1298" s="265" t="s">
        <v>153</v>
      </c>
    </row>
    <row r="1299" spans="2:65" s="1" customFormat="1" ht="16.5" customHeight="1">
      <c r="B1299" s="46"/>
      <c r="C1299" s="221" t="s">
        <v>1058</v>
      </c>
      <c r="D1299" s="221" t="s">
        <v>155</v>
      </c>
      <c r="E1299" s="222" t="s">
        <v>895</v>
      </c>
      <c r="F1299" s="223" t="s">
        <v>896</v>
      </c>
      <c r="G1299" s="224" t="s">
        <v>187</v>
      </c>
      <c r="H1299" s="225">
        <v>51.6</v>
      </c>
      <c r="I1299" s="226"/>
      <c r="J1299" s="227">
        <f>ROUND(I1299*H1299,2)</f>
        <v>0</v>
      </c>
      <c r="K1299" s="223" t="s">
        <v>159</v>
      </c>
      <c r="L1299" s="72"/>
      <c r="M1299" s="228" t="s">
        <v>22</v>
      </c>
      <c r="N1299" s="229" t="s">
        <v>44</v>
      </c>
      <c r="O1299" s="47"/>
      <c r="P1299" s="230">
        <f>O1299*H1299</f>
        <v>0</v>
      </c>
      <c r="Q1299" s="230">
        <v>0</v>
      </c>
      <c r="R1299" s="230">
        <f>Q1299*H1299</f>
        <v>0</v>
      </c>
      <c r="S1299" s="230">
        <v>0.00223</v>
      </c>
      <c r="T1299" s="231">
        <f>S1299*H1299</f>
        <v>0.11506800000000002</v>
      </c>
      <c r="AR1299" s="24" t="s">
        <v>239</v>
      </c>
      <c r="AT1299" s="24" t="s">
        <v>155</v>
      </c>
      <c r="AU1299" s="24" t="s">
        <v>82</v>
      </c>
      <c r="AY1299" s="24" t="s">
        <v>153</v>
      </c>
      <c r="BE1299" s="232">
        <f>IF(N1299="základní",J1299,0)</f>
        <v>0</v>
      </c>
      <c r="BF1299" s="232">
        <f>IF(N1299="snížená",J1299,0)</f>
        <v>0</v>
      </c>
      <c r="BG1299" s="232">
        <f>IF(N1299="zákl. přenesená",J1299,0)</f>
        <v>0</v>
      </c>
      <c r="BH1299" s="232">
        <f>IF(N1299="sníž. přenesená",J1299,0)</f>
        <v>0</v>
      </c>
      <c r="BI1299" s="232">
        <f>IF(N1299="nulová",J1299,0)</f>
        <v>0</v>
      </c>
      <c r="BJ1299" s="24" t="s">
        <v>24</v>
      </c>
      <c r="BK1299" s="232">
        <f>ROUND(I1299*H1299,2)</f>
        <v>0</v>
      </c>
      <c r="BL1299" s="24" t="s">
        <v>239</v>
      </c>
      <c r="BM1299" s="24" t="s">
        <v>2374</v>
      </c>
    </row>
    <row r="1300" spans="2:51" s="11" customFormat="1" ht="13.5">
      <c r="B1300" s="233"/>
      <c r="C1300" s="234"/>
      <c r="D1300" s="235" t="s">
        <v>162</v>
      </c>
      <c r="E1300" s="236" t="s">
        <v>22</v>
      </c>
      <c r="F1300" s="237" t="s">
        <v>2368</v>
      </c>
      <c r="G1300" s="234"/>
      <c r="H1300" s="236" t="s">
        <v>22</v>
      </c>
      <c r="I1300" s="238"/>
      <c r="J1300" s="234"/>
      <c r="K1300" s="234"/>
      <c r="L1300" s="239"/>
      <c r="M1300" s="240"/>
      <c r="N1300" s="241"/>
      <c r="O1300" s="241"/>
      <c r="P1300" s="241"/>
      <c r="Q1300" s="241"/>
      <c r="R1300" s="241"/>
      <c r="S1300" s="241"/>
      <c r="T1300" s="242"/>
      <c r="AT1300" s="243" t="s">
        <v>162</v>
      </c>
      <c r="AU1300" s="243" t="s">
        <v>82</v>
      </c>
      <c r="AV1300" s="11" t="s">
        <v>24</v>
      </c>
      <c r="AW1300" s="11" t="s">
        <v>37</v>
      </c>
      <c r="AX1300" s="11" t="s">
        <v>73</v>
      </c>
      <c r="AY1300" s="243" t="s">
        <v>153</v>
      </c>
    </row>
    <row r="1301" spans="2:51" s="11" customFormat="1" ht="13.5">
      <c r="B1301" s="233"/>
      <c r="C1301" s="234"/>
      <c r="D1301" s="235" t="s">
        <v>162</v>
      </c>
      <c r="E1301" s="236" t="s">
        <v>22</v>
      </c>
      <c r="F1301" s="237" t="s">
        <v>898</v>
      </c>
      <c r="G1301" s="234"/>
      <c r="H1301" s="236" t="s">
        <v>22</v>
      </c>
      <c r="I1301" s="238"/>
      <c r="J1301" s="234"/>
      <c r="K1301" s="234"/>
      <c r="L1301" s="239"/>
      <c r="M1301" s="240"/>
      <c r="N1301" s="241"/>
      <c r="O1301" s="241"/>
      <c r="P1301" s="241"/>
      <c r="Q1301" s="241"/>
      <c r="R1301" s="241"/>
      <c r="S1301" s="241"/>
      <c r="T1301" s="242"/>
      <c r="AT1301" s="243" t="s">
        <v>162</v>
      </c>
      <c r="AU1301" s="243" t="s">
        <v>82</v>
      </c>
      <c r="AV1301" s="11" t="s">
        <v>24</v>
      </c>
      <c r="AW1301" s="11" t="s">
        <v>37</v>
      </c>
      <c r="AX1301" s="11" t="s">
        <v>73</v>
      </c>
      <c r="AY1301" s="243" t="s">
        <v>153</v>
      </c>
    </row>
    <row r="1302" spans="2:51" s="12" customFormat="1" ht="13.5">
      <c r="B1302" s="244"/>
      <c r="C1302" s="245"/>
      <c r="D1302" s="235" t="s">
        <v>162</v>
      </c>
      <c r="E1302" s="246" t="s">
        <v>22</v>
      </c>
      <c r="F1302" s="247" t="s">
        <v>2375</v>
      </c>
      <c r="G1302" s="245"/>
      <c r="H1302" s="248">
        <v>51.6</v>
      </c>
      <c r="I1302" s="249"/>
      <c r="J1302" s="245"/>
      <c r="K1302" s="245"/>
      <c r="L1302" s="250"/>
      <c r="M1302" s="251"/>
      <c r="N1302" s="252"/>
      <c r="O1302" s="252"/>
      <c r="P1302" s="252"/>
      <c r="Q1302" s="252"/>
      <c r="R1302" s="252"/>
      <c r="S1302" s="252"/>
      <c r="T1302" s="253"/>
      <c r="AT1302" s="254" t="s">
        <v>162</v>
      </c>
      <c r="AU1302" s="254" t="s">
        <v>82</v>
      </c>
      <c r="AV1302" s="12" t="s">
        <v>82</v>
      </c>
      <c r="AW1302" s="12" t="s">
        <v>37</v>
      </c>
      <c r="AX1302" s="12" t="s">
        <v>24</v>
      </c>
      <c r="AY1302" s="254" t="s">
        <v>153</v>
      </c>
    </row>
    <row r="1303" spans="2:65" s="1" customFormat="1" ht="16.5" customHeight="1">
      <c r="B1303" s="46"/>
      <c r="C1303" s="221" t="s">
        <v>1062</v>
      </c>
      <c r="D1303" s="221" t="s">
        <v>155</v>
      </c>
      <c r="E1303" s="222" t="s">
        <v>900</v>
      </c>
      <c r="F1303" s="223" t="s">
        <v>901</v>
      </c>
      <c r="G1303" s="224" t="s">
        <v>187</v>
      </c>
      <c r="H1303" s="225">
        <v>398</v>
      </c>
      <c r="I1303" s="226"/>
      <c r="J1303" s="227">
        <f>ROUND(I1303*H1303,2)</f>
        <v>0</v>
      </c>
      <c r="K1303" s="223" t="s">
        <v>159</v>
      </c>
      <c r="L1303" s="72"/>
      <c r="M1303" s="228" t="s">
        <v>22</v>
      </c>
      <c r="N1303" s="229" t="s">
        <v>44</v>
      </c>
      <c r="O1303" s="47"/>
      <c r="P1303" s="230">
        <f>O1303*H1303</f>
        <v>0</v>
      </c>
      <c r="Q1303" s="230">
        <v>0</v>
      </c>
      <c r="R1303" s="230">
        <f>Q1303*H1303</f>
        <v>0</v>
      </c>
      <c r="S1303" s="230">
        <v>0.00175</v>
      </c>
      <c r="T1303" s="231">
        <f>S1303*H1303</f>
        <v>0.6965</v>
      </c>
      <c r="AR1303" s="24" t="s">
        <v>239</v>
      </c>
      <c r="AT1303" s="24" t="s">
        <v>155</v>
      </c>
      <c r="AU1303" s="24" t="s">
        <v>82</v>
      </c>
      <c r="AY1303" s="24" t="s">
        <v>153</v>
      </c>
      <c r="BE1303" s="232">
        <f>IF(N1303="základní",J1303,0)</f>
        <v>0</v>
      </c>
      <c r="BF1303" s="232">
        <f>IF(N1303="snížená",J1303,0)</f>
        <v>0</v>
      </c>
      <c r="BG1303" s="232">
        <f>IF(N1303="zákl. přenesená",J1303,0)</f>
        <v>0</v>
      </c>
      <c r="BH1303" s="232">
        <f>IF(N1303="sníž. přenesená",J1303,0)</f>
        <v>0</v>
      </c>
      <c r="BI1303" s="232">
        <f>IF(N1303="nulová",J1303,0)</f>
        <v>0</v>
      </c>
      <c r="BJ1303" s="24" t="s">
        <v>24</v>
      </c>
      <c r="BK1303" s="232">
        <f>ROUND(I1303*H1303,2)</f>
        <v>0</v>
      </c>
      <c r="BL1303" s="24" t="s">
        <v>239</v>
      </c>
      <c r="BM1303" s="24" t="s">
        <v>2376</v>
      </c>
    </row>
    <row r="1304" spans="2:51" s="11" customFormat="1" ht="13.5">
      <c r="B1304" s="233"/>
      <c r="C1304" s="234"/>
      <c r="D1304" s="235" t="s">
        <v>162</v>
      </c>
      <c r="E1304" s="236" t="s">
        <v>22</v>
      </c>
      <c r="F1304" s="237" t="s">
        <v>2377</v>
      </c>
      <c r="G1304" s="234"/>
      <c r="H1304" s="236" t="s">
        <v>22</v>
      </c>
      <c r="I1304" s="238"/>
      <c r="J1304" s="234"/>
      <c r="K1304" s="234"/>
      <c r="L1304" s="239"/>
      <c r="M1304" s="240"/>
      <c r="N1304" s="241"/>
      <c r="O1304" s="241"/>
      <c r="P1304" s="241"/>
      <c r="Q1304" s="241"/>
      <c r="R1304" s="241"/>
      <c r="S1304" s="241"/>
      <c r="T1304" s="242"/>
      <c r="AT1304" s="243" t="s">
        <v>162</v>
      </c>
      <c r="AU1304" s="243" t="s">
        <v>82</v>
      </c>
      <c r="AV1304" s="11" t="s">
        <v>24</v>
      </c>
      <c r="AW1304" s="11" t="s">
        <v>37</v>
      </c>
      <c r="AX1304" s="11" t="s">
        <v>73</v>
      </c>
      <c r="AY1304" s="243" t="s">
        <v>153</v>
      </c>
    </row>
    <row r="1305" spans="2:51" s="11" customFormat="1" ht="13.5">
      <c r="B1305" s="233"/>
      <c r="C1305" s="234"/>
      <c r="D1305" s="235" t="s">
        <v>162</v>
      </c>
      <c r="E1305" s="236" t="s">
        <v>22</v>
      </c>
      <c r="F1305" s="237" t="s">
        <v>2378</v>
      </c>
      <c r="G1305" s="234"/>
      <c r="H1305" s="236" t="s">
        <v>22</v>
      </c>
      <c r="I1305" s="238"/>
      <c r="J1305" s="234"/>
      <c r="K1305" s="234"/>
      <c r="L1305" s="239"/>
      <c r="M1305" s="240"/>
      <c r="N1305" s="241"/>
      <c r="O1305" s="241"/>
      <c r="P1305" s="241"/>
      <c r="Q1305" s="241"/>
      <c r="R1305" s="241"/>
      <c r="S1305" s="241"/>
      <c r="T1305" s="242"/>
      <c r="AT1305" s="243" t="s">
        <v>162</v>
      </c>
      <c r="AU1305" s="243" t="s">
        <v>82</v>
      </c>
      <c r="AV1305" s="11" t="s">
        <v>24</v>
      </c>
      <c r="AW1305" s="11" t="s">
        <v>37</v>
      </c>
      <c r="AX1305" s="11" t="s">
        <v>73</v>
      </c>
      <c r="AY1305" s="243" t="s">
        <v>153</v>
      </c>
    </row>
    <row r="1306" spans="2:51" s="12" customFormat="1" ht="13.5">
      <c r="B1306" s="244"/>
      <c r="C1306" s="245"/>
      <c r="D1306" s="235" t="s">
        <v>162</v>
      </c>
      <c r="E1306" s="246" t="s">
        <v>22</v>
      </c>
      <c r="F1306" s="247" t="s">
        <v>2379</v>
      </c>
      <c r="G1306" s="245"/>
      <c r="H1306" s="248">
        <v>398</v>
      </c>
      <c r="I1306" s="249"/>
      <c r="J1306" s="245"/>
      <c r="K1306" s="245"/>
      <c r="L1306" s="250"/>
      <c r="M1306" s="251"/>
      <c r="N1306" s="252"/>
      <c r="O1306" s="252"/>
      <c r="P1306" s="252"/>
      <c r="Q1306" s="252"/>
      <c r="R1306" s="252"/>
      <c r="S1306" s="252"/>
      <c r="T1306" s="253"/>
      <c r="AT1306" s="254" t="s">
        <v>162</v>
      </c>
      <c r="AU1306" s="254" t="s">
        <v>82</v>
      </c>
      <c r="AV1306" s="12" t="s">
        <v>82</v>
      </c>
      <c r="AW1306" s="12" t="s">
        <v>37</v>
      </c>
      <c r="AX1306" s="12" t="s">
        <v>24</v>
      </c>
      <c r="AY1306" s="254" t="s">
        <v>153</v>
      </c>
    </row>
    <row r="1307" spans="2:65" s="1" customFormat="1" ht="16.5" customHeight="1">
      <c r="B1307" s="46"/>
      <c r="C1307" s="221" t="s">
        <v>1068</v>
      </c>
      <c r="D1307" s="221" t="s">
        <v>155</v>
      </c>
      <c r="E1307" s="222" t="s">
        <v>1578</v>
      </c>
      <c r="F1307" s="223" t="s">
        <v>1579</v>
      </c>
      <c r="G1307" s="224" t="s">
        <v>290</v>
      </c>
      <c r="H1307" s="225">
        <v>18</v>
      </c>
      <c r="I1307" s="226"/>
      <c r="J1307" s="227">
        <f>ROUND(I1307*H1307,2)</f>
        <v>0</v>
      </c>
      <c r="K1307" s="223" t="s">
        <v>159</v>
      </c>
      <c r="L1307" s="72"/>
      <c r="M1307" s="228" t="s">
        <v>22</v>
      </c>
      <c r="N1307" s="229" t="s">
        <v>44</v>
      </c>
      <c r="O1307" s="47"/>
      <c r="P1307" s="230">
        <f>O1307*H1307</f>
        <v>0</v>
      </c>
      <c r="Q1307" s="230">
        <v>0</v>
      </c>
      <c r="R1307" s="230">
        <f>Q1307*H1307</f>
        <v>0</v>
      </c>
      <c r="S1307" s="230">
        <v>0.00188</v>
      </c>
      <c r="T1307" s="231">
        <f>S1307*H1307</f>
        <v>0.03384</v>
      </c>
      <c r="AR1307" s="24" t="s">
        <v>239</v>
      </c>
      <c r="AT1307" s="24" t="s">
        <v>155</v>
      </c>
      <c r="AU1307" s="24" t="s">
        <v>82</v>
      </c>
      <c r="AY1307" s="24" t="s">
        <v>153</v>
      </c>
      <c r="BE1307" s="232">
        <f>IF(N1307="základní",J1307,0)</f>
        <v>0</v>
      </c>
      <c r="BF1307" s="232">
        <f>IF(N1307="snížená",J1307,0)</f>
        <v>0</v>
      </c>
      <c r="BG1307" s="232">
        <f>IF(N1307="zákl. přenesená",J1307,0)</f>
        <v>0</v>
      </c>
      <c r="BH1307" s="232">
        <f>IF(N1307="sníž. přenesená",J1307,0)</f>
        <v>0</v>
      </c>
      <c r="BI1307" s="232">
        <f>IF(N1307="nulová",J1307,0)</f>
        <v>0</v>
      </c>
      <c r="BJ1307" s="24" t="s">
        <v>24</v>
      </c>
      <c r="BK1307" s="232">
        <f>ROUND(I1307*H1307,2)</f>
        <v>0</v>
      </c>
      <c r="BL1307" s="24" t="s">
        <v>239</v>
      </c>
      <c r="BM1307" s="24" t="s">
        <v>2380</v>
      </c>
    </row>
    <row r="1308" spans="2:51" s="11" customFormat="1" ht="13.5">
      <c r="B1308" s="233"/>
      <c r="C1308" s="234"/>
      <c r="D1308" s="235" t="s">
        <v>162</v>
      </c>
      <c r="E1308" s="236" t="s">
        <v>22</v>
      </c>
      <c r="F1308" s="237" t="s">
        <v>2363</v>
      </c>
      <c r="G1308" s="234"/>
      <c r="H1308" s="236" t="s">
        <v>22</v>
      </c>
      <c r="I1308" s="238"/>
      <c r="J1308" s="234"/>
      <c r="K1308" s="234"/>
      <c r="L1308" s="239"/>
      <c r="M1308" s="240"/>
      <c r="N1308" s="241"/>
      <c r="O1308" s="241"/>
      <c r="P1308" s="241"/>
      <c r="Q1308" s="241"/>
      <c r="R1308" s="241"/>
      <c r="S1308" s="241"/>
      <c r="T1308" s="242"/>
      <c r="AT1308" s="243" t="s">
        <v>162</v>
      </c>
      <c r="AU1308" s="243" t="s">
        <v>82</v>
      </c>
      <c r="AV1308" s="11" t="s">
        <v>24</v>
      </c>
      <c r="AW1308" s="11" t="s">
        <v>37</v>
      </c>
      <c r="AX1308" s="11" t="s">
        <v>73</v>
      </c>
      <c r="AY1308" s="243" t="s">
        <v>153</v>
      </c>
    </row>
    <row r="1309" spans="2:51" s="11" customFormat="1" ht="13.5">
      <c r="B1309" s="233"/>
      <c r="C1309" s="234"/>
      <c r="D1309" s="235" t="s">
        <v>162</v>
      </c>
      <c r="E1309" s="236" t="s">
        <v>22</v>
      </c>
      <c r="F1309" s="237" t="s">
        <v>2381</v>
      </c>
      <c r="G1309" s="234"/>
      <c r="H1309" s="236" t="s">
        <v>22</v>
      </c>
      <c r="I1309" s="238"/>
      <c r="J1309" s="234"/>
      <c r="K1309" s="234"/>
      <c r="L1309" s="239"/>
      <c r="M1309" s="240"/>
      <c r="N1309" s="241"/>
      <c r="O1309" s="241"/>
      <c r="P1309" s="241"/>
      <c r="Q1309" s="241"/>
      <c r="R1309" s="241"/>
      <c r="S1309" s="241"/>
      <c r="T1309" s="242"/>
      <c r="AT1309" s="243" t="s">
        <v>162</v>
      </c>
      <c r="AU1309" s="243" t="s">
        <v>82</v>
      </c>
      <c r="AV1309" s="11" t="s">
        <v>24</v>
      </c>
      <c r="AW1309" s="11" t="s">
        <v>37</v>
      </c>
      <c r="AX1309" s="11" t="s">
        <v>73</v>
      </c>
      <c r="AY1309" s="243" t="s">
        <v>153</v>
      </c>
    </row>
    <row r="1310" spans="2:51" s="12" customFormat="1" ht="13.5">
      <c r="B1310" s="244"/>
      <c r="C1310" s="245"/>
      <c r="D1310" s="235" t="s">
        <v>162</v>
      </c>
      <c r="E1310" s="246" t="s">
        <v>22</v>
      </c>
      <c r="F1310" s="247" t="s">
        <v>251</v>
      </c>
      <c r="G1310" s="245"/>
      <c r="H1310" s="248">
        <v>18</v>
      </c>
      <c r="I1310" s="249"/>
      <c r="J1310" s="245"/>
      <c r="K1310" s="245"/>
      <c r="L1310" s="250"/>
      <c r="M1310" s="251"/>
      <c r="N1310" s="252"/>
      <c r="O1310" s="252"/>
      <c r="P1310" s="252"/>
      <c r="Q1310" s="252"/>
      <c r="R1310" s="252"/>
      <c r="S1310" s="252"/>
      <c r="T1310" s="253"/>
      <c r="AT1310" s="254" t="s">
        <v>162</v>
      </c>
      <c r="AU1310" s="254" t="s">
        <v>82</v>
      </c>
      <c r="AV1310" s="12" t="s">
        <v>82</v>
      </c>
      <c r="AW1310" s="12" t="s">
        <v>37</v>
      </c>
      <c r="AX1310" s="12" t="s">
        <v>24</v>
      </c>
      <c r="AY1310" s="254" t="s">
        <v>153</v>
      </c>
    </row>
    <row r="1311" spans="2:65" s="1" customFormat="1" ht="16.5" customHeight="1">
      <c r="B1311" s="46"/>
      <c r="C1311" s="221" t="s">
        <v>1073</v>
      </c>
      <c r="D1311" s="221" t="s">
        <v>155</v>
      </c>
      <c r="E1311" s="222" t="s">
        <v>908</v>
      </c>
      <c r="F1311" s="223" t="s">
        <v>909</v>
      </c>
      <c r="G1311" s="224" t="s">
        <v>187</v>
      </c>
      <c r="H1311" s="225">
        <v>302.7</v>
      </c>
      <c r="I1311" s="226"/>
      <c r="J1311" s="227">
        <f>ROUND(I1311*H1311,2)</f>
        <v>0</v>
      </c>
      <c r="K1311" s="223" t="s">
        <v>159</v>
      </c>
      <c r="L1311" s="72"/>
      <c r="M1311" s="228" t="s">
        <v>22</v>
      </c>
      <c r="N1311" s="229" t="s">
        <v>44</v>
      </c>
      <c r="O1311" s="47"/>
      <c r="P1311" s="230">
        <f>O1311*H1311</f>
        <v>0</v>
      </c>
      <c r="Q1311" s="230">
        <v>0</v>
      </c>
      <c r="R1311" s="230">
        <f>Q1311*H1311</f>
        <v>0</v>
      </c>
      <c r="S1311" s="230">
        <v>0.0026</v>
      </c>
      <c r="T1311" s="231">
        <f>S1311*H1311</f>
        <v>0.7870199999999999</v>
      </c>
      <c r="AR1311" s="24" t="s">
        <v>239</v>
      </c>
      <c r="AT1311" s="24" t="s">
        <v>155</v>
      </c>
      <c r="AU1311" s="24" t="s">
        <v>82</v>
      </c>
      <c r="AY1311" s="24" t="s">
        <v>153</v>
      </c>
      <c r="BE1311" s="232">
        <f>IF(N1311="základní",J1311,0)</f>
        <v>0</v>
      </c>
      <c r="BF1311" s="232">
        <f>IF(N1311="snížená",J1311,0)</f>
        <v>0</v>
      </c>
      <c r="BG1311" s="232">
        <f>IF(N1311="zákl. přenesená",J1311,0)</f>
        <v>0</v>
      </c>
      <c r="BH1311" s="232">
        <f>IF(N1311="sníž. přenesená",J1311,0)</f>
        <v>0</v>
      </c>
      <c r="BI1311" s="232">
        <f>IF(N1311="nulová",J1311,0)</f>
        <v>0</v>
      </c>
      <c r="BJ1311" s="24" t="s">
        <v>24</v>
      </c>
      <c r="BK1311" s="232">
        <f>ROUND(I1311*H1311,2)</f>
        <v>0</v>
      </c>
      <c r="BL1311" s="24" t="s">
        <v>239</v>
      </c>
      <c r="BM1311" s="24" t="s">
        <v>2382</v>
      </c>
    </row>
    <row r="1312" spans="2:51" s="11" customFormat="1" ht="13.5">
      <c r="B1312" s="233"/>
      <c r="C1312" s="234"/>
      <c r="D1312" s="235" t="s">
        <v>162</v>
      </c>
      <c r="E1312" s="236" t="s">
        <v>22</v>
      </c>
      <c r="F1312" s="237" t="s">
        <v>2368</v>
      </c>
      <c r="G1312" s="234"/>
      <c r="H1312" s="236" t="s">
        <v>22</v>
      </c>
      <c r="I1312" s="238"/>
      <c r="J1312" s="234"/>
      <c r="K1312" s="234"/>
      <c r="L1312" s="239"/>
      <c r="M1312" s="240"/>
      <c r="N1312" s="241"/>
      <c r="O1312" s="241"/>
      <c r="P1312" s="241"/>
      <c r="Q1312" s="241"/>
      <c r="R1312" s="241"/>
      <c r="S1312" s="241"/>
      <c r="T1312" s="242"/>
      <c r="AT1312" s="243" t="s">
        <v>162</v>
      </c>
      <c r="AU1312" s="243" t="s">
        <v>82</v>
      </c>
      <c r="AV1312" s="11" t="s">
        <v>24</v>
      </c>
      <c r="AW1312" s="11" t="s">
        <v>37</v>
      </c>
      <c r="AX1312" s="11" t="s">
        <v>73</v>
      </c>
      <c r="AY1312" s="243" t="s">
        <v>153</v>
      </c>
    </row>
    <row r="1313" spans="2:51" s="11" customFormat="1" ht="13.5">
      <c r="B1313" s="233"/>
      <c r="C1313" s="234"/>
      <c r="D1313" s="235" t="s">
        <v>162</v>
      </c>
      <c r="E1313" s="236" t="s">
        <v>22</v>
      </c>
      <c r="F1313" s="237" t="s">
        <v>2383</v>
      </c>
      <c r="G1313" s="234"/>
      <c r="H1313" s="236" t="s">
        <v>22</v>
      </c>
      <c r="I1313" s="238"/>
      <c r="J1313" s="234"/>
      <c r="K1313" s="234"/>
      <c r="L1313" s="239"/>
      <c r="M1313" s="240"/>
      <c r="N1313" s="241"/>
      <c r="O1313" s="241"/>
      <c r="P1313" s="241"/>
      <c r="Q1313" s="241"/>
      <c r="R1313" s="241"/>
      <c r="S1313" s="241"/>
      <c r="T1313" s="242"/>
      <c r="AT1313" s="243" t="s">
        <v>162</v>
      </c>
      <c r="AU1313" s="243" t="s">
        <v>82</v>
      </c>
      <c r="AV1313" s="11" t="s">
        <v>24</v>
      </c>
      <c r="AW1313" s="11" t="s">
        <v>37</v>
      </c>
      <c r="AX1313" s="11" t="s">
        <v>73</v>
      </c>
      <c r="AY1313" s="243" t="s">
        <v>153</v>
      </c>
    </row>
    <row r="1314" spans="2:51" s="12" customFormat="1" ht="13.5">
      <c r="B1314" s="244"/>
      <c r="C1314" s="245"/>
      <c r="D1314" s="235" t="s">
        <v>162</v>
      </c>
      <c r="E1314" s="246" t="s">
        <v>22</v>
      </c>
      <c r="F1314" s="247" t="s">
        <v>2311</v>
      </c>
      <c r="G1314" s="245"/>
      <c r="H1314" s="248">
        <v>302.7</v>
      </c>
      <c r="I1314" s="249"/>
      <c r="J1314" s="245"/>
      <c r="K1314" s="245"/>
      <c r="L1314" s="250"/>
      <c r="M1314" s="251"/>
      <c r="N1314" s="252"/>
      <c r="O1314" s="252"/>
      <c r="P1314" s="252"/>
      <c r="Q1314" s="252"/>
      <c r="R1314" s="252"/>
      <c r="S1314" s="252"/>
      <c r="T1314" s="253"/>
      <c r="AT1314" s="254" t="s">
        <v>162</v>
      </c>
      <c r="AU1314" s="254" t="s">
        <v>82</v>
      </c>
      <c r="AV1314" s="12" t="s">
        <v>82</v>
      </c>
      <c r="AW1314" s="12" t="s">
        <v>37</v>
      </c>
      <c r="AX1314" s="12" t="s">
        <v>24</v>
      </c>
      <c r="AY1314" s="254" t="s">
        <v>153</v>
      </c>
    </row>
    <row r="1315" spans="2:65" s="1" customFormat="1" ht="16.5" customHeight="1">
      <c r="B1315" s="46"/>
      <c r="C1315" s="221" t="s">
        <v>1077</v>
      </c>
      <c r="D1315" s="221" t="s">
        <v>155</v>
      </c>
      <c r="E1315" s="222" t="s">
        <v>912</v>
      </c>
      <c r="F1315" s="223" t="s">
        <v>913</v>
      </c>
      <c r="G1315" s="224" t="s">
        <v>187</v>
      </c>
      <c r="H1315" s="225">
        <v>305.2</v>
      </c>
      <c r="I1315" s="226"/>
      <c r="J1315" s="227">
        <f>ROUND(I1315*H1315,2)</f>
        <v>0</v>
      </c>
      <c r="K1315" s="223" t="s">
        <v>159</v>
      </c>
      <c r="L1315" s="72"/>
      <c r="M1315" s="228" t="s">
        <v>22</v>
      </c>
      <c r="N1315" s="229" t="s">
        <v>44</v>
      </c>
      <c r="O1315" s="47"/>
      <c r="P1315" s="230">
        <f>O1315*H1315</f>
        <v>0</v>
      </c>
      <c r="Q1315" s="230">
        <v>0</v>
      </c>
      <c r="R1315" s="230">
        <f>Q1315*H1315</f>
        <v>0</v>
      </c>
      <c r="S1315" s="230">
        <v>0.00394</v>
      </c>
      <c r="T1315" s="231">
        <f>S1315*H1315</f>
        <v>1.202488</v>
      </c>
      <c r="AR1315" s="24" t="s">
        <v>239</v>
      </c>
      <c r="AT1315" s="24" t="s">
        <v>155</v>
      </c>
      <c r="AU1315" s="24" t="s">
        <v>82</v>
      </c>
      <c r="AY1315" s="24" t="s">
        <v>153</v>
      </c>
      <c r="BE1315" s="232">
        <f>IF(N1315="základní",J1315,0)</f>
        <v>0</v>
      </c>
      <c r="BF1315" s="232">
        <f>IF(N1315="snížená",J1315,0)</f>
        <v>0</v>
      </c>
      <c r="BG1315" s="232">
        <f>IF(N1315="zákl. přenesená",J1315,0)</f>
        <v>0</v>
      </c>
      <c r="BH1315" s="232">
        <f>IF(N1315="sníž. přenesená",J1315,0)</f>
        <v>0</v>
      </c>
      <c r="BI1315" s="232">
        <f>IF(N1315="nulová",J1315,0)</f>
        <v>0</v>
      </c>
      <c r="BJ1315" s="24" t="s">
        <v>24</v>
      </c>
      <c r="BK1315" s="232">
        <f>ROUND(I1315*H1315,2)</f>
        <v>0</v>
      </c>
      <c r="BL1315" s="24" t="s">
        <v>239</v>
      </c>
      <c r="BM1315" s="24" t="s">
        <v>2384</v>
      </c>
    </row>
    <row r="1316" spans="2:51" s="11" customFormat="1" ht="13.5">
      <c r="B1316" s="233"/>
      <c r="C1316" s="234"/>
      <c r="D1316" s="235" t="s">
        <v>162</v>
      </c>
      <c r="E1316" s="236" t="s">
        <v>22</v>
      </c>
      <c r="F1316" s="237" t="s">
        <v>2338</v>
      </c>
      <c r="G1316" s="234"/>
      <c r="H1316" s="236" t="s">
        <v>22</v>
      </c>
      <c r="I1316" s="238"/>
      <c r="J1316" s="234"/>
      <c r="K1316" s="234"/>
      <c r="L1316" s="239"/>
      <c r="M1316" s="240"/>
      <c r="N1316" s="241"/>
      <c r="O1316" s="241"/>
      <c r="P1316" s="241"/>
      <c r="Q1316" s="241"/>
      <c r="R1316" s="241"/>
      <c r="S1316" s="241"/>
      <c r="T1316" s="242"/>
      <c r="AT1316" s="243" t="s">
        <v>162</v>
      </c>
      <c r="AU1316" s="243" t="s">
        <v>82</v>
      </c>
      <c r="AV1316" s="11" t="s">
        <v>24</v>
      </c>
      <c r="AW1316" s="11" t="s">
        <v>37</v>
      </c>
      <c r="AX1316" s="11" t="s">
        <v>73</v>
      </c>
      <c r="AY1316" s="243" t="s">
        <v>153</v>
      </c>
    </row>
    <row r="1317" spans="2:51" s="11" customFormat="1" ht="13.5">
      <c r="B1317" s="233"/>
      <c r="C1317" s="234"/>
      <c r="D1317" s="235" t="s">
        <v>162</v>
      </c>
      <c r="E1317" s="236" t="s">
        <v>22</v>
      </c>
      <c r="F1317" s="237" t="s">
        <v>848</v>
      </c>
      <c r="G1317" s="234"/>
      <c r="H1317" s="236" t="s">
        <v>22</v>
      </c>
      <c r="I1317" s="238"/>
      <c r="J1317" s="234"/>
      <c r="K1317" s="234"/>
      <c r="L1317" s="239"/>
      <c r="M1317" s="240"/>
      <c r="N1317" s="241"/>
      <c r="O1317" s="241"/>
      <c r="P1317" s="241"/>
      <c r="Q1317" s="241"/>
      <c r="R1317" s="241"/>
      <c r="S1317" s="241"/>
      <c r="T1317" s="242"/>
      <c r="AT1317" s="243" t="s">
        <v>162</v>
      </c>
      <c r="AU1317" s="243" t="s">
        <v>82</v>
      </c>
      <c r="AV1317" s="11" t="s">
        <v>24</v>
      </c>
      <c r="AW1317" s="11" t="s">
        <v>37</v>
      </c>
      <c r="AX1317" s="11" t="s">
        <v>73</v>
      </c>
      <c r="AY1317" s="243" t="s">
        <v>153</v>
      </c>
    </row>
    <row r="1318" spans="2:51" s="11" customFormat="1" ht="13.5">
      <c r="B1318" s="233"/>
      <c r="C1318" s="234"/>
      <c r="D1318" s="235" t="s">
        <v>162</v>
      </c>
      <c r="E1318" s="236" t="s">
        <v>22</v>
      </c>
      <c r="F1318" s="237" t="s">
        <v>2385</v>
      </c>
      <c r="G1318" s="234"/>
      <c r="H1318" s="236" t="s">
        <v>22</v>
      </c>
      <c r="I1318" s="238"/>
      <c r="J1318" s="234"/>
      <c r="K1318" s="234"/>
      <c r="L1318" s="239"/>
      <c r="M1318" s="240"/>
      <c r="N1318" s="241"/>
      <c r="O1318" s="241"/>
      <c r="P1318" s="241"/>
      <c r="Q1318" s="241"/>
      <c r="R1318" s="241"/>
      <c r="S1318" s="241"/>
      <c r="T1318" s="242"/>
      <c r="AT1318" s="243" t="s">
        <v>162</v>
      </c>
      <c r="AU1318" s="243" t="s">
        <v>82</v>
      </c>
      <c r="AV1318" s="11" t="s">
        <v>24</v>
      </c>
      <c r="AW1318" s="11" t="s">
        <v>37</v>
      </c>
      <c r="AX1318" s="11" t="s">
        <v>73</v>
      </c>
      <c r="AY1318" s="243" t="s">
        <v>153</v>
      </c>
    </row>
    <row r="1319" spans="2:51" s="12" customFormat="1" ht="13.5">
      <c r="B1319" s="244"/>
      <c r="C1319" s="245"/>
      <c r="D1319" s="235" t="s">
        <v>162</v>
      </c>
      <c r="E1319" s="246" t="s">
        <v>22</v>
      </c>
      <c r="F1319" s="247" t="s">
        <v>2386</v>
      </c>
      <c r="G1319" s="245"/>
      <c r="H1319" s="248">
        <v>283.7</v>
      </c>
      <c r="I1319" s="249"/>
      <c r="J1319" s="245"/>
      <c r="K1319" s="245"/>
      <c r="L1319" s="250"/>
      <c r="M1319" s="251"/>
      <c r="N1319" s="252"/>
      <c r="O1319" s="252"/>
      <c r="P1319" s="252"/>
      <c r="Q1319" s="252"/>
      <c r="R1319" s="252"/>
      <c r="S1319" s="252"/>
      <c r="T1319" s="253"/>
      <c r="AT1319" s="254" t="s">
        <v>162</v>
      </c>
      <c r="AU1319" s="254" t="s">
        <v>82</v>
      </c>
      <c r="AV1319" s="12" t="s">
        <v>82</v>
      </c>
      <c r="AW1319" s="12" t="s">
        <v>37</v>
      </c>
      <c r="AX1319" s="12" t="s">
        <v>73</v>
      </c>
      <c r="AY1319" s="254" t="s">
        <v>153</v>
      </c>
    </row>
    <row r="1320" spans="2:51" s="12" customFormat="1" ht="13.5">
      <c r="B1320" s="244"/>
      <c r="C1320" s="245"/>
      <c r="D1320" s="235" t="s">
        <v>162</v>
      </c>
      <c r="E1320" s="246" t="s">
        <v>22</v>
      </c>
      <c r="F1320" s="247" t="s">
        <v>2387</v>
      </c>
      <c r="G1320" s="245"/>
      <c r="H1320" s="248">
        <v>21.5</v>
      </c>
      <c r="I1320" s="249"/>
      <c r="J1320" s="245"/>
      <c r="K1320" s="245"/>
      <c r="L1320" s="250"/>
      <c r="M1320" s="251"/>
      <c r="N1320" s="252"/>
      <c r="O1320" s="252"/>
      <c r="P1320" s="252"/>
      <c r="Q1320" s="252"/>
      <c r="R1320" s="252"/>
      <c r="S1320" s="252"/>
      <c r="T1320" s="253"/>
      <c r="AT1320" s="254" t="s">
        <v>162</v>
      </c>
      <c r="AU1320" s="254" t="s">
        <v>82</v>
      </c>
      <c r="AV1320" s="12" t="s">
        <v>82</v>
      </c>
      <c r="AW1320" s="12" t="s">
        <v>37</v>
      </c>
      <c r="AX1320" s="12" t="s">
        <v>73</v>
      </c>
      <c r="AY1320" s="254" t="s">
        <v>153</v>
      </c>
    </row>
    <row r="1321" spans="2:51" s="13" customFormat="1" ht="13.5">
      <c r="B1321" s="255"/>
      <c r="C1321" s="256"/>
      <c r="D1321" s="235" t="s">
        <v>162</v>
      </c>
      <c r="E1321" s="257" t="s">
        <v>22</v>
      </c>
      <c r="F1321" s="258" t="s">
        <v>172</v>
      </c>
      <c r="G1321" s="256"/>
      <c r="H1321" s="259">
        <v>305.2</v>
      </c>
      <c r="I1321" s="260"/>
      <c r="J1321" s="256"/>
      <c r="K1321" s="256"/>
      <c r="L1321" s="261"/>
      <c r="M1321" s="262"/>
      <c r="N1321" s="263"/>
      <c r="O1321" s="263"/>
      <c r="P1321" s="263"/>
      <c r="Q1321" s="263"/>
      <c r="R1321" s="263"/>
      <c r="S1321" s="263"/>
      <c r="T1321" s="264"/>
      <c r="AT1321" s="265" t="s">
        <v>162</v>
      </c>
      <c r="AU1321" s="265" t="s">
        <v>82</v>
      </c>
      <c r="AV1321" s="13" t="s">
        <v>160</v>
      </c>
      <c r="AW1321" s="13" t="s">
        <v>37</v>
      </c>
      <c r="AX1321" s="13" t="s">
        <v>24</v>
      </c>
      <c r="AY1321" s="265" t="s">
        <v>153</v>
      </c>
    </row>
    <row r="1322" spans="2:65" s="1" customFormat="1" ht="25.5" customHeight="1">
      <c r="B1322" s="46"/>
      <c r="C1322" s="221" t="s">
        <v>1082</v>
      </c>
      <c r="D1322" s="221" t="s">
        <v>155</v>
      </c>
      <c r="E1322" s="222" t="s">
        <v>1585</v>
      </c>
      <c r="F1322" s="223" t="s">
        <v>2388</v>
      </c>
      <c r="G1322" s="224" t="s">
        <v>187</v>
      </c>
      <c r="H1322" s="225">
        <v>344</v>
      </c>
      <c r="I1322" s="226"/>
      <c r="J1322" s="227">
        <f>ROUND(I1322*H1322,2)</f>
        <v>0</v>
      </c>
      <c r="K1322" s="223" t="s">
        <v>22</v>
      </c>
      <c r="L1322" s="72"/>
      <c r="M1322" s="228" t="s">
        <v>22</v>
      </c>
      <c r="N1322" s="229" t="s">
        <v>44</v>
      </c>
      <c r="O1322" s="47"/>
      <c r="P1322" s="230">
        <f>O1322*H1322</f>
        <v>0</v>
      </c>
      <c r="Q1322" s="230">
        <v>0</v>
      </c>
      <c r="R1322" s="230">
        <f>Q1322*H1322</f>
        <v>0</v>
      </c>
      <c r="S1322" s="230">
        <v>0</v>
      </c>
      <c r="T1322" s="231">
        <f>S1322*H1322</f>
        <v>0</v>
      </c>
      <c r="AR1322" s="24" t="s">
        <v>239</v>
      </c>
      <c r="AT1322" s="24" t="s">
        <v>155</v>
      </c>
      <c r="AU1322" s="24" t="s">
        <v>82</v>
      </c>
      <c r="AY1322" s="24" t="s">
        <v>153</v>
      </c>
      <c r="BE1322" s="232">
        <f>IF(N1322="základní",J1322,0)</f>
        <v>0</v>
      </c>
      <c r="BF1322" s="232">
        <f>IF(N1322="snížená",J1322,0)</f>
        <v>0</v>
      </c>
      <c r="BG1322" s="232">
        <f>IF(N1322="zákl. přenesená",J1322,0)</f>
        <v>0</v>
      </c>
      <c r="BH1322" s="232">
        <f>IF(N1322="sníž. přenesená",J1322,0)</f>
        <v>0</v>
      </c>
      <c r="BI1322" s="232">
        <f>IF(N1322="nulová",J1322,0)</f>
        <v>0</v>
      </c>
      <c r="BJ1322" s="24" t="s">
        <v>24</v>
      </c>
      <c r="BK1322" s="232">
        <f>ROUND(I1322*H1322,2)</f>
        <v>0</v>
      </c>
      <c r="BL1322" s="24" t="s">
        <v>239</v>
      </c>
      <c r="BM1322" s="24" t="s">
        <v>2389</v>
      </c>
    </row>
    <row r="1323" spans="2:65" s="1" customFormat="1" ht="25.5" customHeight="1">
      <c r="B1323" s="46"/>
      <c r="C1323" s="221" t="s">
        <v>1087</v>
      </c>
      <c r="D1323" s="221" t="s">
        <v>155</v>
      </c>
      <c r="E1323" s="222" t="s">
        <v>2390</v>
      </c>
      <c r="F1323" s="223" t="s">
        <v>2391</v>
      </c>
      <c r="G1323" s="224" t="s">
        <v>187</v>
      </c>
      <c r="H1323" s="225">
        <v>319.5</v>
      </c>
      <c r="I1323" s="226"/>
      <c r="J1323" s="227">
        <f>ROUND(I1323*H1323,2)</f>
        <v>0</v>
      </c>
      <c r="K1323" s="223" t="s">
        <v>22</v>
      </c>
      <c r="L1323" s="72"/>
      <c r="M1323" s="228" t="s">
        <v>22</v>
      </c>
      <c r="N1323" s="229" t="s">
        <v>44</v>
      </c>
      <c r="O1323" s="47"/>
      <c r="P1323" s="230">
        <f>O1323*H1323</f>
        <v>0</v>
      </c>
      <c r="Q1323" s="230">
        <v>0</v>
      </c>
      <c r="R1323" s="230">
        <f>Q1323*H1323</f>
        <v>0</v>
      </c>
      <c r="S1323" s="230">
        <v>0</v>
      </c>
      <c r="T1323" s="231">
        <f>S1323*H1323</f>
        <v>0</v>
      </c>
      <c r="AR1323" s="24" t="s">
        <v>239</v>
      </c>
      <c r="AT1323" s="24" t="s">
        <v>155</v>
      </c>
      <c r="AU1323" s="24" t="s">
        <v>82</v>
      </c>
      <c r="AY1323" s="24" t="s">
        <v>153</v>
      </c>
      <c r="BE1323" s="232">
        <f>IF(N1323="základní",J1323,0)</f>
        <v>0</v>
      </c>
      <c r="BF1323" s="232">
        <f>IF(N1323="snížená",J1323,0)</f>
        <v>0</v>
      </c>
      <c r="BG1323" s="232">
        <f>IF(N1323="zákl. přenesená",J1323,0)</f>
        <v>0</v>
      </c>
      <c r="BH1323" s="232">
        <f>IF(N1323="sníž. přenesená",J1323,0)</f>
        <v>0</v>
      </c>
      <c r="BI1323" s="232">
        <f>IF(N1323="nulová",J1323,0)</f>
        <v>0</v>
      </c>
      <c r="BJ1323" s="24" t="s">
        <v>24</v>
      </c>
      <c r="BK1323" s="232">
        <f>ROUND(I1323*H1323,2)</f>
        <v>0</v>
      </c>
      <c r="BL1323" s="24" t="s">
        <v>239</v>
      </c>
      <c r="BM1323" s="24" t="s">
        <v>2392</v>
      </c>
    </row>
    <row r="1324" spans="2:65" s="1" customFormat="1" ht="25.5" customHeight="1">
      <c r="B1324" s="46"/>
      <c r="C1324" s="221" t="s">
        <v>1093</v>
      </c>
      <c r="D1324" s="221" t="s">
        <v>155</v>
      </c>
      <c r="E1324" s="222" t="s">
        <v>2393</v>
      </c>
      <c r="F1324" s="223" t="s">
        <v>2394</v>
      </c>
      <c r="G1324" s="224" t="s">
        <v>187</v>
      </c>
      <c r="H1324" s="225">
        <v>253</v>
      </c>
      <c r="I1324" s="226"/>
      <c r="J1324" s="227">
        <f>ROUND(I1324*H1324,2)</f>
        <v>0</v>
      </c>
      <c r="K1324" s="223" t="s">
        <v>22</v>
      </c>
      <c r="L1324" s="72"/>
      <c r="M1324" s="228" t="s">
        <v>22</v>
      </c>
      <c r="N1324" s="229" t="s">
        <v>44</v>
      </c>
      <c r="O1324" s="47"/>
      <c r="P1324" s="230">
        <f>O1324*H1324</f>
        <v>0</v>
      </c>
      <c r="Q1324" s="230">
        <v>0</v>
      </c>
      <c r="R1324" s="230">
        <f>Q1324*H1324</f>
        <v>0</v>
      </c>
      <c r="S1324" s="230">
        <v>0</v>
      </c>
      <c r="T1324" s="231">
        <f>S1324*H1324</f>
        <v>0</v>
      </c>
      <c r="AR1324" s="24" t="s">
        <v>239</v>
      </c>
      <c r="AT1324" s="24" t="s">
        <v>155</v>
      </c>
      <c r="AU1324" s="24" t="s">
        <v>82</v>
      </c>
      <c r="AY1324" s="24" t="s">
        <v>153</v>
      </c>
      <c r="BE1324" s="232">
        <f>IF(N1324="základní",J1324,0)</f>
        <v>0</v>
      </c>
      <c r="BF1324" s="232">
        <f>IF(N1324="snížená",J1324,0)</f>
        <v>0</v>
      </c>
      <c r="BG1324" s="232">
        <f>IF(N1324="zákl. přenesená",J1324,0)</f>
        <v>0</v>
      </c>
      <c r="BH1324" s="232">
        <f>IF(N1324="sníž. přenesená",J1324,0)</f>
        <v>0</v>
      </c>
      <c r="BI1324" s="232">
        <f>IF(N1324="nulová",J1324,0)</f>
        <v>0</v>
      </c>
      <c r="BJ1324" s="24" t="s">
        <v>24</v>
      </c>
      <c r="BK1324" s="232">
        <f>ROUND(I1324*H1324,2)</f>
        <v>0</v>
      </c>
      <c r="BL1324" s="24" t="s">
        <v>239</v>
      </c>
      <c r="BM1324" s="24" t="s">
        <v>2395</v>
      </c>
    </row>
    <row r="1325" spans="2:65" s="1" customFormat="1" ht="25.5" customHeight="1">
      <c r="B1325" s="46"/>
      <c r="C1325" s="221" t="s">
        <v>1098</v>
      </c>
      <c r="D1325" s="221" t="s">
        <v>155</v>
      </c>
      <c r="E1325" s="222" t="s">
        <v>1588</v>
      </c>
      <c r="F1325" s="223" t="s">
        <v>2396</v>
      </c>
      <c r="G1325" s="224" t="s">
        <v>640</v>
      </c>
      <c r="H1325" s="225">
        <v>22</v>
      </c>
      <c r="I1325" s="226"/>
      <c r="J1325" s="227">
        <f>ROUND(I1325*H1325,2)</f>
        <v>0</v>
      </c>
      <c r="K1325" s="223" t="s">
        <v>22</v>
      </c>
      <c r="L1325" s="72"/>
      <c r="M1325" s="228" t="s">
        <v>22</v>
      </c>
      <c r="N1325" s="229" t="s">
        <v>44</v>
      </c>
      <c r="O1325" s="47"/>
      <c r="P1325" s="230">
        <f>O1325*H1325</f>
        <v>0</v>
      </c>
      <c r="Q1325" s="230">
        <v>0</v>
      </c>
      <c r="R1325" s="230">
        <f>Q1325*H1325</f>
        <v>0</v>
      </c>
      <c r="S1325" s="230">
        <v>0</v>
      </c>
      <c r="T1325" s="231">
        <f>S1325*H1325</f>
        <v>0</v>
      </c>
      <c r="AR1325" s="24" t="s">
        <v>239</v>
      </c>
      <c r="AT1325" s="24" t="s">
        <v>155</v>
      </c>
      <c r="AU1325" s="24" t="s">
        <v>82</v>
      </c>
      <c r="AY1325" s="24" t="s">
        <v>153</v>
      </c>
      <c r="BE1325" s="232">
        <f>IF(N1325="základní",J1325,0)</f>
        <v>0</v>
      </c>
      <c r="BF1325" s="232">
        <f>IF(N1325="snížená",J1325,0)</f>
        <v>0</v>
      </c>
      <c r="BG1325" s="232">
        <f>IF(N1325="zákl. přenesená",J1325,0)</f>
        <v>0</v>
      </c>
      <c r="BH1325" s="232">
        <f>IF(N1325="sníž. přenesená",J1325,0)</f>
        <v>0</v>
      </c>
      <c r="BI1325" s="232">
        <f>IF(N1325="nulová",J1325,0)</f>
        <v>0</v>
      </c>
      <c r="BJ1325" s="24" t="s">
        <v>24</v>
      </c>
      <c r="BK1325" s="232">
        <f>ROUND(I1325*H1325,2)</f>
        <v>0</v>
      </c>
      <c r="BL1325" s="24" t="s">
        <v>239</v>
      </c>
      <c r="BM1325" s="24" t="s">
        <v>2397</v>
      </c>
    </row>
    <row r="1326" spans="2:47" s="1" customFormat="1" ht="13.5">
      <c r="B1326" s="46"/>
      <c r="C1326" s="74"/>
      <c r="D1326" s="235" t="s">
        <v>378</v>
      </c>
      <c r="E1326" s="74"/>
      <c r="F1326" s="276" t="s">
        <v>2398</v>
      </c>
      <c r="G1326" s="74"/>
      <c r="H1326" s="74"/>
      <c r="I1326" s="191"/>
      <c r="J1326" s="74"/>
      <c r="K1326" s="74"/>
      <c r="L1326" s="72"/>
      <c r="M1326" s="277"/>
      <c r="N1326" s="47"/>
      <c r="O1326" s="47"/>
      <c r="P1326" s="47"/>
      <c r="Q1326" s="47"/>
      <c r="R1326" s="47"/>
      <c r="S1326" s="47"/>
      <c r="T1326" s="95"/>
      <c r="AT1326" s="24" t="s">
        <v>378</v>
      </c>
      <c r="AU1326" s="24" t="s">
        <v>82</v>
      </c>
    </row>
    <row r="1327" spans="2:65" s="1" customFormat="1" ht="25.5" customHeight="1">
      <c r="B1327" s="46"/>
      <c r="C1327" s="221" t="s">
        <v>1103</v>
      </c>
      <c r="D1327" s="221" t="s">
        <v>155</v>
      </c>
      <c r="E1327" s="222" t="s">
        <v>1591</v>
      </c>
      <c r="F1327" s="223" t="s">
        <v>2399</v>
      </c>
      <c r="G1327" s="224" t="s">
        <v>640</v>
      </c>
      <c r="H1327" s="225">
        <v>12</v>
      </c>
      <c r="I1327" s="226"/>
      <c r="J1327" s="227">
        <f>ROUND(I1327*H1327,2)</f>
        <v>0</v>
      </c>
      <c r="K1327" s="223" t="s">
        <v>22</v>
      </c>
      <c r="L1327" s="72"/>
      <c r="M1327" s="228" t="s">
        <v>22</v>
      </c>
      <c r="N1327" s="229" t="s">
        <v>44</v>
      </c>
      <c r="O1327" s="47"/>
      <c r="P1327" s="230">
        <f>O1327*H1327</f>
        <v>0</v>
      </c>
      <c r="Q1327" s="230">
        <v>0</v>
      </c>
      <c r="R1327" s="230">
        <f>Q1327*H1327</f>
        <v>0</v>
      </c>
      <c r="S1327" s="230">
        <v>0</v>
      </c>
      <c r="T1327" s="231">
        <f>S1327*H1327</f>
        <v>0</v>
      </c>
      <c r="AR1327" s="24" t="s">
        <v>239</v>
      </c>
      <c r="AT1327" s="24" t="s">
        <v>155</v>
      </c>
      <c r="AU1327" s="24" t="s">
        <v>82</v>
      </c>
      <c r="AY1327" s="24" t="s">
        <v>153</v>
      </c>
      <c r="BE1327" s="232">
        <f>IF(N1327="základní",J1327,0)</f>
        <v>0</v>
      </c>
      <c r="BF1327" s="232">
        <f>IF(N1327="snížená",J1327,0)</f>
        <v>0</v>
      </c>
      <c r="BG1327" s="232">
        <f>IF(N1327="zákl. přenesená",J1327,0)</f>
        <v>0</v>
      </c>
      <c r="BH1327" s="232">
        <f>IF(N1327="sníž. přenesená",J1327,0)</f>
        <v>0</v>
      </c>
      <c r="BI1327" s="232">
        <f>IF(N1327="nulová",J1327,0)</f>
        <v>0</v>
      </c>
      <c r="BJ1327" s="24" t="s">
        <v>24</v>
      </c>
      <c r="BK1327" s="232">
        <f>ROUND(I1327*H1327,2)</f>
        <v>0</v>
      </c>
      <c r="BL1327" s="24" t="s">
        <v>239</v>
      </c>
      <c r="BM1327" s="24" t="s">
        <v>2400</v>
      </c>
    </row>
    <row r="1328" spans="2:65" s="1" customFormat="1" ht="25.5" customHeight="1">
      <c r="B1328" s="46"/>
      <c r="C1328" s="221" t="s">
        <v>1110</v>
      </c>
      <c r="D1328" s="221" t="s">
        <v>155</v>
      </c>
      <c r="E1328" s="222" t="s">
        <v>1594</v>
      </c>
      <c r="F1328" s="223" t="s">
        <v>2401</v>
      </c>
      <c r="G1328" s="224" t="s">
        <v>640</v>
      </c>
      <c r="H1328" s="225">
        <v>5</v>
      </c>
      <c r="I1328" s="226"/>
      <c r="J1328" s="227">
        <f>ROUND(I1328*H1328,2)</f>
        <v>0</v>
      </c>
      <c r="K1328" s="223" t="s">
        <v>22</v>
      </c>
      <c r="L1328" s="72"/>
      <c r="M1328" s="228" t="s">
        <v>22</v>
      </c>
      <c r="N1328" s="229" t="s">
        <v>44</v>
      </c>
      <c r="O1328" s="47"/>
      <c r="P1328" s="230">
        <f>O1328*H1328</f>
        <v>0</v>
      </c>
      <c r="Q1328" s="230">
        <v>0</v>
      </c>
      <c r="R1328" s="230">
        <f>Q1328*H1328</f>
        <v>0</v>
      </c>
      <c r="S1328" s="230">
        <v>0</v>
      </c>
      <c r="T1328" s="231">
        <f>S1328*H1328</f>
        <v>0</v>
      </c>
      <c r="AR1328" s="24" t="s">
        <v>239</v>
      </c>
      <c r="AT1328" s="24" t="s">
        <v>155</v>
      </c>
      <c r="AU1328" s="24" t="s">
        <v>82</v>
      </c>
      <c r="AY1328" s="24" t="s">
        <v>153</v>
      </c>
      <c r="BE1328" s="232">
        <f>IF(N1328="základní",J1328,0)</f>
        <v>0</v>
      </c>
      <c r="BF1328" s="232">
        <f>IF(N1328="snížená",J1328,0)</f>
        <v>0</v>
      </c>
      <c r="BG1328" s="232">
        <f>IF(N1328="zákl. přenesená",J1328,0)</f>
        <v>0</v>
      </c>
      <c r="BH1328" s="232">
        <f>IF(N1328="sníž. přenesená",J1328,0)</f>
        <v>0</v>
      </c>
      <c r="BI1328" s="232">
        <f>IF(N1328="nulová",J1328,0)</f>
        <v>0</v>
      </c>
      <c r="BJ1328" s="24" t="s">
        <v>24</v>
      </c>
      <c r="BK1328" s="232">
        <f>ROUND(I1328*H1328,2)</f>
        <v>0</v>
      </c>
      <c r="BL1328" s="24" t="s">
        <v>239</v>
      </c>
      <c r="BM1328" s="24" t="s">
        <v>2402</v>
      </c>
    </row>
    <row r="1329" spans="2:65" s="1" customFormat="1" ht="25.5" customHeight="1">
      <c r="B1329" s="46"/>
      <c r="C1329" s="221" t="s">
        <v>1114</v>
      </c>
      <c r="D1329" s="221" t="s">
        <v>155</v>
      </c>
      <c r="E1329" s="222" t="s">
        <v>1597</v>
      </c>
      <c r="F1329" s="223" t="s">
        <v>2403</v>
      </c>
      <c r="G1329" s="224" t="s">
        <v>187</v>
      </c>
      <c r="H1329" s="225">
        <v>411.1</v>
      </c>
      <c r="I1329" s="226"/>
      <c r="J1329" s="227">
        <f>ROUND(I1329*H1329,2)</f>
        <v>0</v>
      </c>
      <c r="K1329" s="223" t="s">
        <v>22</v>
      </c>
      <c r="L1329" s="72"/>
      <c r="M1329" s="228" t="s">
        <v>22</v>
      </c>
      <c r="N1329" s="229" t="s">
        <v>44</v>
      </c>
      <c r="O1329" s="47"/>
      <c r="P1329" s="230">
        <f>O1329*H1329</f>
        <v>0</v>
      </c>
      <c r="Q1329" s="230">
        <v>0</v>
      </c>
      <c r="R1329" s="230">
        <f>Q1329*H1329</f>
        <v>0</v>
      </c>
      <c r="S1329" s="230">
        <v>0</v>
      </c>
      <c r="T1329" s="231">
        <f>S1329*H1329</f>
        <v>0</v>
      </c>
      <c r="AR1329" s="24" t="s">
        <v>239</v>
      </c>
      <c r="AT1329" s="24" t="s">
        <v>155</v>
      </c>
      <c r="AU1329" s="24" t="s">
        <v>82</v>
      </c>
      <c r="AY1329" s="24" t="s">
        <v>153</v>
      </c>
      <c r="BE1329" s="232">
        <f>IF(N1329="základní",J1329,0)</f>
        <v>0</v>
      </c>
      <c r="BF1329" s="232">
        <f>IF(N1329="snížená",J1329,0)</f>
        <v>0</v>
      </c>
      <c r="BG1329" s="232">
        <f>IF(N1329="zákl. přenesená",J1329,0)</f>
        <v>0</v>
      </c>
      <c r="BH1329" s="232">
        <f>IF(N1329="sníž. přenesená",J1329,0)</f>
        <v>0</v>
      </c>
      <c r="BI1329" s="232">
        <f>IF(N1329="nulová",J1329,0)</f>
        <v>0</v>
      </c>
      <c r="BJ1329" s="24" t="s">
        <v>24</v>
      </c>
      <c r="BK1329" s="232">
        <f>ROUND(I1329*H1329,2)</f>
        <v>0</v>
      </c>
      <c r="BL1329" s="24" t="s">
        <v>239</v>
      </c>
      <c r="BM1329" s="24" t="s">
        <v>2404</v>
      </c>
    </row>
    <row r="1330" spans="2:65" s="1" customFormat="1" ht="25.5" customHeight="1">
      <c r="B1330" s="46"/>
      <c r="C1330" s="221" t="s">
        <v>1120</v>
      </c>
      <c r="D1330" s="221" t="s">
        <v>155</v>
      </c>
      <c r="E1330" s="222" t="s">
        <v>2405</v>
      </c>
      <c r="F1330" s="223" t="s">
        <v>2406</v>
      </c>
      <c r="G1330" s="224" t="s">
        <v>187</v>
      </c>
      <c r="H1330" s="225">
        <v>35.5</v>
      </c>
      <c r="I1330" s="226"/>
      <c r="J1330" s="227">
        <f>ROUND(I1330*H1330,2)</f>
        <v>0</v>
      </c>
      <c r="K1330" s="223" t="s">
        <v>22</v>
      </c>
      <c r="L1330" s="72"/>
      <c r="M1330" s="228" t="s">
        <v>22</v>
      </c>
      <c r="N1330" s="229" t="s">
        <v>44</v>
      </c>
      <c r="O1330" s="47"/>
      <c r="P1330" s="230">
        <f>O1330*H1330</f>
        <v>0</v>
      </c>
      <c r="Q1330" s="230">
        <v>0</v>
      </c>
      <c r="R1330" s="230">
        <f>Q1330*H1330</f>
        <v>0</v>
      </c>
      <c r="S1330" s="230">
        <v>0</v>
      </c>
      <c r="T1330" s="231">
        <f>S1330*H1330</f>
        <v>0</v>
      </c>
      <c r="AR1330" s="24" t="s">
        <v>867</v>
      </c>
      <c r="AT1330" s="24" t="s">
        <v>155</v>
      </c>
      <c r="AU1330" s="24" t="s">
        <v>82</v>
      </c>
      <c r="AY1330" s="24" t="s">
        <v>153</v>
      </c>
      <c r="BE1330" s="232">
        <f>IF(N1330="základní",J1330,0)</f>
        <v>0</v>
      </c>
      <c r="BF1330" s="232">
        <f>IF(N1330="snížená",J1330,0)</f>
        <v>0</v>
      </c>
      <c r="BG1330" s="232">
        <f>IF(N1330="zákl. přenesená",J1330,0)</f>
        <v>0</v>
      </c>
      <c r="BH1330" s="232">
        <f>IF(N1330="sníž. přenesená",J1330,0)</f>
        <v>0</v>
      </c>
      <c r="BI1330" s="232">
        <f>IF(N1330="nulová",J1330,0)</f>
        <v>0</v>
      </c>
      <c r="BJ1330" s="24" t="s">
        <v>24</v>
      </c>
      <c r="BK1330" s="232">
        <f>ROUND(I1330*H1330,2)</f>
        <v>0</v>
      </c>
      <c r="BL1330" s="24" t="s">
        <v>867</v>
      </c>
      <c r="BM1330" s="24" t="s">
        <v>2407</v>
      </c>
    </row>
    <row r="1331" spans="2:65" s="1" customFormat="1" ht="25.5" customHeight="1">
      <c r="B1331" s="46"/>
      <c r="C1331" s="221" t="s">
        <v>1126</v>
      </c>
      <c r="D1331" s="221" t="s">
        <v>155</v>
      </c>
      <c r="E1331" s="222" t="s">
        <v>1600</v>
      </c>
      <c r="F1331" s="223" t="s">
        <v>2408</v>
      </c>
      <c r="G1331" s="224" t="s">
        <v>158</v>
      </c>
      <c r="H1331" s="225">
        <v>66.45</v>
      </c>
      <c r="I1331" s="226"/>
      <c r="J1331" s="227">
        <f>ROUND(I1331*H1331,2)</f>
        <v>0</v>
      </c>
      <c r="K1331" s="223" t="s">
        <v>159</v>
      </c>
      <c r="L1331" s="72"/>
      <c r="M1331" s="228" t="s">
        <v>22</v>
      </c>
      <c r="N1331" s="229" t="s">
        <v>44</v>
      </c>
      <c r="O1331" s="47"/>
      <c r="P1331" s="230">
        <f>O1331*H1331</f>
        <v>0</v>
      </c>
      <c r="Q1331" s="230">
        <v>0.0076</v>
      </c>
      <c r="R1331" s="230">
        <f>Q1331*H1331</f>
        <v>0.50502</v>
      </c>
      <c r="S1331" s="230">
        <v>0</v>
      </c>
      <c r="T1331" s="231">
        <f>S1331*H1331</f>
        <v>0</v>
      </c>
      <c r="AR1331" s="24" t="s">
        <v>239</v>
      </c>
      <c r="AT1331" s="24" t="s">
        <v>155</v>
      </c>
      <c r="AU1331" s="24" t="s">
        <v>82</v>
      </c>
      <c r="AY1331" s="24" t="s">
        <v>153</v>
      </c>
      <c r="BE1331" s="232">
        <f>IF(N1331="základní",J1331,0)</f>
        <v>0</v>
      </c>
      <c r="BF1331" s="232">
        <f>IF(N1331="snížená",J1331,0)</f>
        <v>0</v>
      </c>
      <c r="BG1331" s="232">
        <f>IF(N1331="zákl. přenesená",J1331,0)</f>
        <v>0</v>
      </c>
      <c r="BH1331" s="232">
        <f>IF(N1331="sníž. přenesená",J1331,0)</f>
        <v>0</v>
      </c>
      <c r="BI1331" s="232">
        <f>IF(N1331="nulová",J1331,0)</f>
        <v>0</v>
      </c>
      <c r="BJ1331" s="24" t="s">
        <v>24</v>
      </c>
      <c r="BK1331" s="232">
        <f>ROUND(I1331*H1331,2)</f>
        <v>0</v>
      </c>
      <c r="BL1331" s="24" t="s">
        <v>239</v>
      </c>
      <c r="BM1331" s="24" t="s">
        <v>2409</v>
      </c>
    </row>
    <row r="1332" spans="2:65" s="1" customFormat="1" ht="25.5" customHeight="1">
      <c r="B1332" s="46"/>
      <c r="C1332" s="221" t="s">
        <v>1133</v>
      </c>
      <c r="D1332" s="221" t="s">
        <v>155</v>
      </c>
      <c r="E1332" s="222" t="s">
        <v>2410</v>
      </c>
      <c r="F1332" s="223" t="s">
        <v>2411</v>
      </c>
      <c r="G1332" s="224" t="s">
        <v>187</v>
      </c>
      <c r="H1332" s="225">
        <v>0.3</v>
      </c>
      <c r="I1332" s="226"/>
      <c r="J1332" s="227">
        <f>ROUND(I1332*H1332,2)</f>
        <v>0</v>
      </c>
      <c r="K1332" s="223" t="s">
        <v>159</v>
      </c>
      <c r="L1332" s="72"/>
      <c r="M1332" s="228" t="s">
        <v>22</v>
      </c>
      <c r="N1332" s="229" t="s">
        <v>44</v>
      </c>
      <c r="O1332" s="47"/>
      <c r="P1332" s="230">
        <f>O1332*H1332</f>
        <v>0</v>
      </c>
      <c r="Q1332" s="230">
        <v>0.00296</v>
      </c>
      <c r="R1332" s="230">
        <f>Q1332*H1332</f>
        <v>0.0008879999999999999</v>
      </c>
      <c r="S1332" s="230">
        <v>0</v>
      </c>
      <c r="T1332" s="231">
        <f>S1332*H1332</f>
        <v>0</v>
      </c>
      <c r="AR1332" s="24" t="s">
        <v>239</v>
      </c>
      <c r="AT1332" s="24" t="s">
        <v>155</v>
      </c>
      <c r="AU1332" s="24" t="s">
        <v>82</v>
      </c>
      <c r="AY1332" s="24" t="s">
        <v>153</v>
      </c>
      <c r="BE1332" s="232">
        <f>IF(N1332="základní",J1332,0)</f>
        <v>0</v>
      </c>
      <c r="BF1332" s="232">
        <f>IF(N1332="snížená",J1332,0)</f>
        <v>0</v>
      </c>
      <c r="BG1332" s="232">
        <f>IF(N1332="zákl. přenesená",J1332,0)</f>
        <v>0</v>
      </c>
      <c r="BH1332" s="232">
        <f>IF(N1332="sníž. přenesená",J1332,0)</f>
        <v>0</v>
      </c>
      <c r="BI1332" s="232">
        <f>IF(N1332="nulová",J1332,0)</f>
        <v>0</v>
      </c>
      <c r="BJ1332" s="24" t="s">
        <v>24</v>
      </c>
      <c r="BK1332" s="232">
        <f>ROUND(I1332*H1332,2)</f>
        <v>0</v>
      </c>
      <c r="BL1332" s="24" t="s">
        <v>239</v>
      </c>
      <c r="BM1332" s="24" t="s">
        <v>2412</v>
      </c>
    </row>
    <row r="1333" spans="2:65" s="1" customFormat="1" ht="25.5" customHeight="1">
      <c r="B1333" s="46"/>
      <c r="C1333" s="221" t="s">
        <v>1137</v>
      </c>
      <c r="D1333" s="221" t="s">
        <v>155</v>
      </c>
      <c r="E1333" s="222" t="s">
        <v>2413</v>
      </c>
      <c r="F1333" s="223" t="s">
        <v>2414</v>
      </c>
      <c r="G1333" s="224" t="s">
        <v>187</v>
      </c>
      <c r="H1333" s="225">
        <v>0.3</v>
      </c>
      <c r="I1333" s="226"/>
      <c r="J1333" s="227">
        <f>ROUND(I1333*H1333,2)</f>
        <v>0</v>
      </c>
      <c r="K1333" s="223" t="s">
        <v>159</v>
      </c>
      <c r="L1333" s="72"/>
      <c r="M1333" s="228" t="s">
        <v>22</v>
      </c>
      <c r="N1333" s="229" t="s">
        <v>44</v>
      </c>
      <c r="O1333" s="47"/>
      <c r="P1333" s="230">
        <f>O1333*H1333</f>
        <v>0</v>
      </c>
      <c r="Q1333" s="230">
        <v>0.0059</v>
      </c>
      <c r="R1333" s="230">
        <f>Q1333*H1333</f>
        <v>0.0017699999999999999</v>
      </c>
      <c r="S1333" s="230">
        <v>0</v>
      </c>
      <c r="T1333" s="231">
        <f>S1333*H1333</f>
        <v>0</v>
      </c>
      <c r="AR1333" s="24" t="s">
        <v>239</v>
      </c>
      <c r="AT1333" s="24" t="s">
        <v>155</v>
      </c>
      <c r="AU1333" s="24" t="s">
        <v>82</v>
      </c>
      <c r="AY1333" s="24" t="s">
        <v>153</v>
      </c>
      <c r="BE1333" s="232">
        <f>IF(N1333="základní",J1333,0)</f>
        <v>0</v>
      </c>
      <c r="BF1333" s="232">
        <f>IF(N1333="snížená",J1333,0)</f>
        <v>0</v>
      </c>
      <c r="BG1333" s="232">
        <f>IF(N1333="zákl. přenesená",J1333,0)</f>
        <v>0</v>
      </c>
      <c r="BH1333" s="232">
        <f>IF(N1333="sníž. přenesená",J1333,0)</f>
        <v>0</v>
      </c>
      <c r="BI1333" s="232">
        <f>IF(N1333="nulová",J1333,0)</f>
        <v>0</v>
      </c>
      <c r="BJ1333" s="24" t="s">
        <v>24</v>
      </c>
      <c r="BK1333" s="232">
        <f>ROUND(I1333*H1333,2)</f>
        <v>0</v>
      </c>
      <c r="BL1333" s="24" t="s">
        <v>239</v>
      </c>
      <c r="BM1333" s="24" t="s">
        <v>2415</v>
      </c>
    </row>
    <row r="1334" spans="2:65" s="1" customFormat="1" ht="16.5" customHeight="1">
      <c r="B1334" s="46"/>
      <c r="C1334" s="221" t="s">
        <v>1143</v>
      </c>
      <c r="D1334" s="221" t="s">
        <v>155</v>
      </c>
      <c r="E1334" s="222" t="s">
        <v>2416</v>
      </c>
      <c r="F1334" s="223" t="s">
        <v>2417</v>
      </c>
      <c r="G1334" s="224" t="s">
        <v>187</v>
      </c>
      <c r="H1334" s="225">
        <v>0.5</v>
      </c>
      <c r="I1334" s="226"/>
      <c r="J1334" s="227">
        <f>ROUND(I1334*H1334,2)</f>
        <v>0</v>
      </c>
      <c r="K1334" s="223" t="s">
        <v>159</v>
      </c>
      <c r="L1334" s="72"/>
      <c r="M1334" s="228" t="s">
        <v>22</v>
      </c>
      <c r="N1334" s="229" t="s">
        <v>44</v>
      </c>
      <c r="O1334" s="47"/>
      <c r="P1334" s="230">
        <f>O1334*H1334</f>
        <v>0</v>
      </c>
      <c r="Q1334" s="230">
        <v>0.0029</v>
      </c>
      <c r="R1334" s="230">
        <f>Q1334*H1334</f>
        <v>0.00145</v>
      </c>
      <c r="S1334" s="230">
        <v>0</v>
      </c>
      <c r="T1334" s="231">
        <f>S1334*H1334</f>
        <v>0</v>
      </c>
      <c r="AR1334" s="24" t="s">
        <v>239</v>
      </c>
      <c r="AT1334" s="24" t="s">
        <v>155</v>
      </c>
      <c r="AU1334" s="24" t="s">
        <v>82</v>
      </c>
      <c r="AY1334" s="24" t="s">
        <v>153</v>
      </c>
      <c r="BE1334" s="232">
        <f>IF(N1334="základní",J1334,0)</f>
        <v>0</v>
      </c>
      <c r="BF1334" s="232">
        <f>IF(N1334="snížená",J1334,0)</f>
        <v>0</v>
      </c>
      <c r="BG1334" s="232">
        <f>IF(N1334="zákl. přenesená",J1334,0)</f>
        <v>0</v>
      </c>
      <c r="BH1334" s="232">
        <f>IF(N1334="sníž. přenesená",J1334,0)</f>
        <v>0</v>
      </c>
      <c r="BI1334" s="232">
        <f>IF(N1334="nulová",J1334,0)</f>
        <v>0</v>
      </c>
      <c r="BJ1334" s="24" t="s">
        <v>24</v>
      </c>
      <c r="BK1334" s="232">
        <f>ROUND(I1334*H1334,2)</f>
        <v>0</v>
      </c>
      <c r="BL1334" s="24" t="s">
        <v>239</v>
      </c>
      <c r="BM1334" s="24" t="s">
        <v>2418</v>
      </c>
    </row>
    <row r="1335" spans="2:65" s="1" customFormat="1" ht="16.5" customHeight="1">
      <c r="B1335" s="46"/>
      <c r="C1335" s="221" t="s">
        <v>1158</v>
      </c>
      <c r="D1335" s="221" t="s">
        <v>155</v>
      </c>
      <c r="E1335" s="222" t="s">
        <v>1608</v>
      </c>
      <c r="F1335" s="223" t="s">
        <v>2419</v>
      </c>
      <c r="G1335" s="224" t="s">
        <v>187</v>
      </c>
      <c r="H1335" s="225">
        <v>0.45</v>
      </c>
      <c r="I1335" s="226"/>
      <c r="J1335" s="227">
        <f>ROUND(I1335*H1335,2)</f>
        <v>0</v>
      </c>
      <c r="K1335" s="223" t="s">
        <v>159</v>
      </c>
      <c r="L1335" s="72"/>
      <c r="M1335" s="228" t="s">
        <v>22</v>
      </c>
      <c r="N1335" s="229" t="s">
        <v>44</v>
      </c>
      <c r="O1335" s="47"/>
      <c r="P1335" s="230">
        <f>O1335*H1335</f>
        <v>0</v>
      </c>
      <c r="Q1335" s="230">
        <v>0.00653</v>
      </c>
      <c r="R1335" s="230">
        <f>Q1335*H1335</f>
        <v>0.0029385</v>
      </c>
      <c r="S1335" s="230">
        <v>0</v>
      </c>
      <c r="T1335" s="231">
        <f>S1335*H1335</f>
        <v>0</v>
      </c>
      <c r="AR1335" s="24" t="s">
        <v>239</v>
      </c>
      <c r="AT1335" s="24" t="s">
        <v>155</v>
      </c>
      <c r="AU1335" s="24" t="s">
        <v>82</v>
      </c>
      <c r="AY1335" s="24" t="s">
        <v>153</v>
      </c>
      <c r="BE1335" s="232">
        <f>IF(N1335="základní",J1335,0)</f>
        <v>0</v>
      </c>
      <c r="BF1335" s="232">
        <f>IF(N1335="snížená",J1335,0)</f>
        <v>0</v>
      </c>
      <c r="BG1335" s="232">
        <f>IF(N1335="zákl. přenesená",J1335,0)</f>
        <v>0</v>
      </c>
      <c r="BH1335" s="232">
        <f>IF(N1335="sníž. přenesená",J1335,0)</f>
        <v>0</v>
      </c>
      <c r="BI1335" s="232">
        <f>IF(N1335="nulová",J1335,0)</f>
        <v>0</v>
      </c>
      <c r="BJ1335" s="24" t="s">
        <v>24</v>
      </c>
      <c r="BK1335" s="232">
        <f>ROUND(I1335*H1335,2)</f>
        <v>0</v>
      </c>
      <c r="BL1335" s="24" t="s">
        <v>239</v>
      </c>
      <c r="BM1335" s="24" t="s">
        <v>2420</v>
      </c>
    </row>
    <row r="1336" spans="2:65" s="1" customFormat="1" ht="25.5" customHeight="1">
      <c r="B1336" s="46"/>
      <c r="C1336" s="221" t="s">
        <v>1491</v>
      </c>
      <c r="D1336" s="221" t="s">
        <v>155</v>
      </c>
      <c r="E1336" s="222" t="s">
        <v>2421</v>
      </c>
      <c r="F1336" s="223" t="s">
        <v>2422</v>
      </c>
      <c r="G1336" s="224" t="s">
        <v>187</v>
      </c>
      <c r="H1336" s="225">
        <v>104.5</v>
      </c>
      <c r="I1336" s="226"/>
      <c r="J1336" s="227">
        <f>ROUND(I1336*H1336,2)</f>
        <v>0</v>
      </c>
      <c r="K1336" s="223" t="s">
        <v>22</v>
      </c>
      <c r="L1336" s="72"/>
      <c r="M1336" s="228" t="s">
        <v>22</v>
      </c>
      <c r="N1336" s="229" t="s">
        <v>44</v>
      </c>
      <c r="O1336" s="47"/>
      <c r="P1336" s="230">
        <f>O1336*H1336</f>
        <v>0</v>
      </c>
      <c r="Q1336" s="230">
        <v>0.00696</v>
      </c>
      <c r="R1336" s="230">
        <f>Q1336*H1336</f>
        <v>0.72732</v>
      </c>
      <c r="S1336" s="230">
        <v>0</v>
      </c>
      <c r="T1336" s="231">
        <f>S1336*H1336</f>
        <v>0</v>
      </c>
      <c r="AR1336" s="24" t="s">
        <v>239</v>
      </c>
      <c r="AT1336" s="24" t="s">
        <v>155</v>
      </c>
      <c r="AU1336" s="24" t="s">
        <v>82</v>
      </c>
      <c r="AY1336" s="24" t="s">
        <v>153</v>
      </c>
      <c r="BE1336" s="232">
        <f>IF(N1336="základní",J1336,0)</f>
        <v>0</v>
      </c>
      <c r="BF1336" s="232">
        <f>IF(N1336="snížená",J1336,0)</f>
        <v>0</v>
      </c>
      <c r="BG1336" s="232">
        <f>IF(N1336="zákl. přenesená",J1336,0)</f>
        <v>0</v>
      </c>
      <c r="BH1336" s="232">
        <f>IF(N1336="sníž. přenesená",J1336,0)</f>
        <v>0</v>
      </c>
      <c r="BI1336" s="232">
        <f>IF(N1336="nulová",J1336,0)</f>
        <v>0</v>
      </c>
      <c r="BJ1336" s="24" t="s">
        <v>24</v>
      </c>
      <c r="BK1336" s="232">
        <f>ROUND(I1336*H1336,2)</f>
        <v>0</v>
      </c>
      <c r="BL1336" s="24" t="s">
        <v>239</v>
      </c>
      <c r="BM1336" s="24" t="s">
        <v>2423</v>
      </c>
    </row>
    <row r="1337" spans="2:65" s="1" customFormat="1" ht="25.5" customHeight="1">
      <c r="B1337" s="46"/>
      <c r="C1337" s="221" t="s">
        <v>1422</v>
      </c>
      <c r="D1337" s="221" t="s">
        <v>155</v>
      </c>
      <c r="E1337" s="222" t="s">
        <v>2424</v>
      </c>
      <c r="F1337" s="223" t="s">
        <v>2425</v>
      </c>
      <c r="G1337" s="224" t="s">
        <v>187</v>
      </c>
      <c r="H1337" s="225">
        <v>7</v>
      </c>
      <c r="I1337" s="226"/>
      <c r="J1337" s="227">
        <f>ROUND(I1337*H1337,2)</f>
        <v>0</v>
      </c>
      <c r="K1337" s="223" t="s">
        <v>22</v>
      </c>
      <c r="L1337" s="72"/>
      <c r="M1337" s="228" t="s">
        <v>22</v>
      </c>
      <c r="N1337" s="229" t="s">
        <v>44</v>
      </c>
      <c r="O1337" s="47"/>
      <c r="P1337" s="230">
        <f>O1337*H1337</f>
        <v>0</v>
      </c>
      <c r="Q1337" s="230">
        <v>0.00653</v>
      </c>
      <c r="R1337" s="230">
        <f>Q1337*H1337</f>
        <v>0.04571</v>
      </c>
      <c r="S1337" s="230">
        <v>0</v>
      </c>
      <c r="T1337" s="231">
        <f>S1337*H1337</f>
        <v>0</v>
      </c>
      <c r="AR1337" s="24" t="s">
        <v>239</v>
      </c>
      <c r="AT1337" s="24" t="s">
        <v>155</v>
      </c>
      <c r="AU1337" s="24" t="s">
        <v>82</v>
      </c>
      <c r="AY1337" s="24" t="s">
        <v>153</v>
      </c>
      <c r="BE1337" s="232">
        <f>IF(N1337="základní",J1337,0)</f>
        <v>0</v>
      </c>
      <c r="BF1337" s="232">
        <f>IF(N1337="snížená",J1337,0)</f>
        <v>0</v>
      </c>
      <c r="BG1337" s="232">
        <f>IF(N1337="zákl. přenesená",J1337,0)</f>
        <v>0</v>
      </c>
      <c r="BH1337" s="232">
        <f>IF(N1337="sníž. přenesená",J1337,0)</f>
        <v>0</v>
      </c>
      <c r="BI1337" s="232">
        <f>IF(N1337="nulová",J1337,0)</f>
        <v>0</v>
      </c>
      <c r="BJ1337" s="24" t="s">
        <v>24</v>
      </c>
      <c r="BK1337" s="232">
        <f>ROUND(I1337*H1337,2)</f>
        <v>0</v>
      </c>
      <c r="BL1337" s="24" t="s">
        <v>239</v>
      </c>
      <c r="BM1337" s="24" t="s">
        <v>2426</v>
      </c>
    </row>
    <row r="1338" spans="2:65" s="1" customFormat="1" ht="25.5" customHeight="1">
      <c r="B1338" s="46"/>
      <c r="C1338" s="221" t="s">
        <v>2427</v>
      </c>
      <c r="D1338" s="221" t="s">
        <v>155</v>
      </c>
      <c r="E1338" s="222" t="s">
        <v>1615</v>
      </c>
      <c r="F1338" s="223" t="s">
        <v>2428</v>
      </c>
      <c r="G1338" s="224" t="s">
        <v>187</v>
      </c>
      <c r="H1338" s="225">
        <v>87.4</v>
      </c>
      <c r="I1338" s="226"/>
      <c r="J1338" s="227">
        <f>ROUND(I1338*H1338,2)</f>
        <v>0</v>
      </c>
      <c r="K1338" s="223" t="s">
        <v>159</v>
      </c>
      <c r="L1338" s="72"/>
      <c r="M1338" s="228" t="s">
        <v>22</v>
      </c>
      <c r="N1338" s="229" t="s">
        <v>44</v>
      </c>
      <c r="O1338" s="47"/>
      <c r="P1338" s="230">
        <f>O1338*H1338</f>
        <v>0</v>
      </c>
      <c r="Q1338" s="230">
        <v>0.00782</v>
      </c>
      <c r="R1338" s="230">
        <f>Q1338*H1338</f>
        <v>0.6834680000000001</v>
      </c>
      <c r="S1338" s="230">
        <v>0</v>
      </c>
      <c r="T1338" s="231">
        <f>S1338*H1338</f>
        <v>0</v>
      </c>
      <c r="AR1338" s="24" t="s">
        <v>239</v>
      </c>
      <c r="AT1338" s="24" t="s">
        <v>155</v>
      </c>
      <c r="AU1338" s="24" t="s">
        <v>82</v>
      </c>
      <c r="AY1338" s="24" t="s">
        <v>153</v>
      </c>
      <c r="BE1338" s="232">
        <f>IF(N1338="základní",J1338,0)</f>
        <v>0</v>
      </c>
      <c r="BF1338" s="232">
        <f>IF(N1338="snížená",J1338,0)</f>
        <v>0</v>
      </c>
      <c r="BG1338" s="232">
        <f>IF(N1338="zákl. přenesená",J1338,0)</f>
        <v>0</v>
      </c>
      <c r="BH1338" s="232">
        <f>IF(N1338="sníž. přenesená",J1338,0)</f>
        <v>0</v>
      </c>
      <c r="BI1338" s="232">
        <f>IF(N1338="nulová",J1338,0)</f>
        <v>0</v>
      </c>
      <c r="BJ1338" s="24" t="s">
        <v>24</v>
      </c>
      <c r="BK1338" s="232">
        <f>ROUND(I1338*H1338,2)</f>
        <v>0</v>
      </c>
      <c r="BL1338" s="24" t="s">
        <v>239</v>
      </c>
      <c r="BM1338" s="24" t="s">
        <v>2429</v>
      </c>
    </row>
    <row r="1339" spans="2:51" s="12" customFormat="1" ht="13.5">
      <c r="B1339" s="244"/>
      <c r="C1339" s="245"/>
      <c r="D1339" s="235" t="s">
        <v>162</v>
      </c>
      <c r="E1339" s="246" t="s">
        <v>22</v>
      </c>
      <c r="F1339" s="247" t="s">
        <v>2430</v>
      </c>
      <c r="G1339" s="245"/>
      <c r="H1339" s="248">
        <v>87.4</v>
      </c>
      <c r="I1339" s="249"/>
      <c r="J1339" s="245"/>
      <c r="K1339" s="245"/>
      <c r="L1339" s="250"/>
      <c r="M1339" s="251"/>
      <c r="N1339" s="252"/>
      <c r="O1339" s="252"/>
      <c r="P1339" s="252"/>
      <c r="Q1339" s="252"/>
      <c r="R1339" s="252"/>
      <c r="S1339" s="252"/>
      <c r="T1339" s="253"/>
      <c r="AT1339" s="254" t="s">
        <v>162</v>
      </c>
      <c r="AU1339" s="254" t="s">
        <v>82</v>
      </c>
      <c r="AV1339" s="12" t="s">
        <v>82</v>
      </c>
      <c r="AW1339" s="12" t="s">
        <v>37</v>
      </c>
      <c r="AX1339" s="12" t="s">
        <v>24</v>
      </c>
      <c r="AY1339" s="254" t="s">
        <v>153</v>
      </c>
    </row>
    <row r="1340" spans="2:65" s="1" customFormat="1" ht="25.5" customHeight="1">
      <c r="B1340" s="46"/>
      <c r="C1340" s="221" t="s">
        <v>2431</v>
      </c>
      <c r="D1340" s="221" t="s">
        <v>155</v>
      </c>
      <c r="E1340" s="222" t="s">
        <v>2432</v>
      </c>
      <c r="F1340" s="223" t="s">
        <v>2433</v>
      </c>
      <c r="G1340" s="224" t="s">
        <v>187</v>
      </c>
      <c r="H1340" s="225">
        <v>26.8</v>
      </c>
      <c r="I1340" s="226"/>
      <c r="J1340" s="227">
        <f>ROUND(I1340*H1340,2)</f>
        <v>0</v>
      </c>
      <c r="K1340" s="223" t="s">
        <v>22</v>
      </c>
      <c r="L1340" s="72"/>
      <c r="M1340" s="228" t="s">
        <v>22</v>
      </c>
      <c r="N1340" s="229" t="s">
        <v>44</v>
      </c>
      <c r="O1340" s="47"/>
      <c r="P1340" s="230">
        <f>O1340*H1340</f>
        <v>0</v>
      </c>
      <c r="Q1340" s="230">
        <v>0.00868</v>
      </c>
      <c r="R1340" s="230">
        <f>Q1340*H1340</f>
        <v>0.23262400000000003</v>
      </c>
      <c r="S1340" s="230">
        <v>0</v>
      </c>
      <c r="T1340" s="231">
        <f>S1340*H1340</f>
        <v>0</v>
      </c>
      <c r="AR1340" s="24" t="s">
        <v>239</v>
      </c>
      <c r="AT1340" s="24" t="s">
        <v>155</v>
      </c>
      <c r="AU1340" s="24" t="s">
        <v>82</v>
      </c>
      <c r="AY1340" s="24" t="s">
        <v>153</v>
      </c>
      <c r="BE1340" s="232">
        <f>IF(N1340="základní",J1340,0)</f>
        <v>0</v>
      </c>
      <c r="BF1340" s="232">
        <f>IF(N1340="snížená",J1340,0)</f>
        <v>0</v>
      </c>
      <c r="BG1340" s="232">
        <f>IF(N1340="zákl. přenesená",J1340,0)</f>
        <v>0</v>
      </c>
      <c r="BH1340" s="232">
        <f>IF(N1340="sníž. přenesená",J1340,0)</f>
        <v>0</v>
      </c>
      <c r="BI1340" s="232">
        <f>IF(N1340="nulová",J1340,0)</f>
        <v>0</v>
      </c>
      <c r="BJ1340" s="24" t="s">
        <v>24</v>
      </c>
      <c r="BK1340" s="232">
        <f>ROUND(I1340*H1340,2)</f>
        <v>0</v>
      </c>
      <c r="BL1340" s="24" t="s">
        <v>239</v>
      </c>
      <c r="BM1340" s="24" t="s">
        <v>2434</v>
      </c>
    </row>
    <row r="1341" spans="2:65" s="1" customFormat="1" ht="25.5" customHeight="1">
      <c r="B1341" s="46"/>
      <c r="C1341" s="221" t="s">
        <v>2435</v>
      </c>
      <c r="D1341" s="221" t="s">
        <v>155</v>
      </c>
      <c r="E1341" s="222" t="s">
        <v>2436</v>
      </c>
      <c r="F1341" s="223" t="s">
        <v>2437</v>
      </c>
      <c r="G1341" s="224" t="s">
        <v>187</v>
      </c>
      <c r="H1341" s="225">
        <v>9</v>
      </c>
      <c r="I1341" s="226"/>
      <c r="J1341" s="227">
        <f>ROUND(I1341*H1341,2)</f>
        <v>0</v>
      </c>
      <c r="K1341" s="223" t="s">
        <v>159</v>
      </c>
      <c r="L1341" s="72"/>
      <c r="M1341" s="228" t="s">
        <v>22</v>
      </c>
      <c r="N1341" s="229" t="s">
        <v>44</v>
      </c>
      <c r="O1341" s="47"/>
      <c r="P1341" s="230">
        <f>O1341*H1341</f>
        <v>0</v>
      </c>
      <c r="Q1341" s="230">
        <v>0.00437</v>
      </c>
      <c r="R1341" s="230">
        <f>Q1341*H1341</f>
        <v>0.03933</v>
      </c>
      <c r="S1341" s="230">
        <v>0</v>
      </c>
      <c r="T1341" s="231">
        <f>S1341*H1341</f>
        <v>0</v>
      </c>
      <c r="AR1341" s="24" t="s">
        <v>239</v>
      </c>
      <c r="AT1341" s="24" t="s">
        <v>155</v>
      </c>
      <c r="AU1341" s="24" t="s">
        <v>82</v>
      </c>
      <c r="AY1341" s="24" t="s">
        <v>153</v>
      </c>
      <c r="BE1341" s="232">
        <f>IF(N1341="základní",J1341,0)</f>
        <v>0</v>
      </c>
      <c r="BF1341" s="232">
        <f>IF(N1341="snížená",J1341,0)</f>
        <v>0</v>
      </c>
      <c r="BG1341" s="232">
        <f>IF(N1341="zákl. přenesená",J1341,0)</f>
        <v>0</v>
      </c>
      <c r="BH1341" s="232">
        <f>IF(N1341="sníž. přenesená",J1341,0)</f>
        <v>0</v>
      </c>
      <c r="BI1341" s="232">
        <f>IF(N1341="nulová",J1341,0)</f>
        <v>0</v>
      </c>
      <c r="BJ1341" s="24" t="s">
        <v>24</v>
      </c>
      <c r="BK1341" s="232">
        <f>ROUND(I1341*H1341,2)</f>
        <v>0</v>
      </c>
      <c r="BL1341" s="24" t="s">
        <v>239</v>
      </c>
      <c r="BM1341" s="24" t="s">
        <v>2438</v>
      </c>
    </row>
    <row r="1342" spans="2:65" s="1" customFormat="1" ht="25.5" customHeight="1">
      <c r="B1342" s="46"/>
      <c r="C1342" s="221" t="s">
        <v>2439</v>
      </c>
      <c r="D1342" s="221" t="s">
        <v>155</v>
      </c>
      <c r="E1342" s="222" t="s">
        <v>2440</v>
      </c>
      <c r="F1342" s="223" t="s">
        <v>2441</v>
      </c>
      <c r="G1342" s="224" t="s">
        <v>187</v>
      </c>
      <c r="H1342" s="225">
        <v>26.4</v>
      </c>
      <c r="I1342" s="226"/>
      <c r="J1342" s="227">
        <f>ROUND(I1342*H1342,2)</f>
        <v>0</v>
      </c>
      <c r="K1342" s="223" t="s">
        <v>159</v>
      </c>
      <c r="L1342" s="72"/>
      <c r="M1342" s="228" t="s">
        <v>22</v>
      </c>
      <c r="N1342" s="229" t="s">
        <v>44</v>
      </c>
      <c r="O1342" s="47"/>
      <c r="P1342" s="230">
        <f>O1342*H1342</f>
        <v>0</v>
      </c>
      <c r="Q1342" s="230">
        <v>0.00696</v>
      </c>
      <c r="R1342" s="230">
        <f>Q1342*H1342</f>
        <v>0.183744</v>
      </c>
      <c r="S1342" s="230">
        <v>0</v>
      </c>
      <c r="T1342" s="231">
        <f>S1342*H1342</f>
        <v>0</v>
      </c>
      <c r="AR1342" s="24" t="s">
        <v>239</v>
      </c>
      <c r="AT1342" s="24" t="s">
        <v>155</v>
      </c>
      <c r="AU1342" s="24" t="s">
        <v>82</v>
      </c>
      <c r="AY1342" s="24" t="s">
        <v>153</v>
      </c>
      <c r="BE1342" s="232">
        <f>IF(N1342="základní",J1342,0)</f>
        <v>0</v>
      </c>
      <c r="BF1342" s="232">
        <f>IF(N1342="snížená",J1342,0)</f>
        <v>0</v>
      </c>
      <c r="BG1342" s="232">
        <f>IF(N1342="zákl. přenesená",J1342,0)</f>
        <v>0</v>
      </c>
      <c r="BH1342" s="232">
        <f>IF(N1342="sníž. přenesená",J1342,0)</f>
        <v>0</v>
      </c>
      <c r="BI1342" s="232">
        <f>IF(N1342="nulová",J1342,0)</f>
        <v>0</v>
      </c>
      <c r="BJ1342" s="24" t="s">
        <v>24</v>
      </c>
      <c r="BK1342" s="232">
        <f>ROUND(I1342*H1342,2)</f>
        <v>0</v>
      </c>
      <c r="BL1342" s="24" t="s">
        <v>239</v>
      </c>
      <c r="BM1342" s="24" t="s">
        <v>2442</v>
      </c>
    </row>
    <row r="1343" spans="2:65" s="1" customFormat="1" ht="25.5" customHeight="1">
      <c r="B1343" s="46"/>
      <c r="C1343" s="221" t="s">
        <v>2443</v>
      </c>
      <c r="D1343" s="221" t="s">
        <v>155</v>
      </c>
      <c r="E1343" s="222" t="s">
        <v>2444</v>
      </c>
      <c r="F1343" s="223" t="s">
        <v>2445</v>
      </c>
      <c r="G1343" s="224" t="s">
        <v>187</v>
      </c>
      <c r="H1343" s="225">
        <v>13.2</v>
      </c>
      <c r="I1343" s="226"/>
      <c r="J1343" s="227">
        <f>ROUND(I1343*H1343,2)</f>
        <v>0</v>
      </c>
      <c r="K1343" s="223" t="s">
        <v>159</v>
      </c>
      <c r="L1343" s="72"/>
      <c r="M1343" s="228" t="s">
        <v>22</v>
      </c>
      <c r="N1343" s="229" t="s">
        <v>44</v>
      </c>
      <c r="O1343" s="47"/>
      <c r="P1343" s="230">
        <f>O1343*H1343</f>
        <v>0</v>
      </c>
      <c r="Q1343" s="230">
        <v>0.00291</v>
      </c>
      <c r="R1343" s="230">
        <f>Q1343*H1343</f>
        <v>0.038411999999999995</v>
      </c>
      <c r="S1343" s="230">
        <v>0</v>
      </c>
      <c r="T1343" s="231">
        <f>S1343*H1343</f>
        <v>0</v>
      </c>
      <c r="AR1343" s="24" t="s">
        <v>239</v>
      </c>
      <c r="AT1343" s="24" t="s">
        <v>155</v>
      </c>
      <c r="AU1343" s="24" t="s">
        <v>82</v>
      </c>
      <c r="AY1343" s="24" t="s">
        <v>153</v>
      </c>
      <c r="BE1343" s="232">
        <f>IF(N1343="základní",J1343,0)</f>
        <v>0</v>
      </c>
      <c r="BF1343" s="232">
        <f>IF(N1343="snížená",J1343,0)</f>
        <v>0</v>
      </c>
      <c r="BG1343" s="232">
        <f>IF(N1343="zákl. přenesená",J1343,0)</f>
        <v>0</v>
      </c>
      <c r="BH1343" s="232">
        <f>IF(N1343="sníž. přenesená",J1343,0)</f>
        <v>0</v>
      </c>
      <c r="BI1343" s="232">
        <f>IF(N1343="nulová",J1343,0)</f>
        <v>0</v>
      </c>
      <c r="BJ1343" s="24" t="s">
        <v>24</v>
      </c>
      <c r="BK1343" s="232">
        <f>ROUND(I1343*H1343,2)</f>
        <v>0</v>
      </c>
      <c r="BL1343" s="24" t="s">
        <v>239</v>
      </c>
      <c r="BM1343" s="24" t="s">
        <v>2446</v>
      </c>
    </row>
    <row r="1344" spans="2:65" s="1" customFormat="1" ht="25.5" customHeight="1">
      <c r="B1344" s="46"/>
      <c r="C1344" s="221" t="s">
        <v>2447</v>
      </c>
      <c r="D1344" s="221" t="s">
        <v>155</v>
      </c>
      <c r="E1344" s="222" t="s">
        <v>2448</v>
      </c>
      <c r="F1344" s="223" t="s">
        <v>2449</v>
      </c>
      <c r="G1344" s="224" t="s">
        <v>187</v>
      </c>
      <c r="H1344" s="225">
        <v>25.6</v>
      </c>
      <c r="I1344" s="226"/>
      <c r="J1344" s="227">
        <f>ROUND(I1344*H1344,2)</f>
        <v>0</v>
      </c>
      <c r="K1344" s="223" t="s">
        <v>159</v>
      </c>
      <c r="L1344" s="72"/>
      <c r="M1344" s="228" t="s">
        <v>22</v>
      </c>
      <c r="N1344" s="229" t="s">
        <v>44</v>
      </c>
      <c r="O1344" s="47"/>
      <c r="P1344" s="230">
        <f>O1344*H1344</f>
        <v>0</v>
      </c>
      <c r="Q1344" s="230">
        <v>0.00352</v>
      </c>
      <c r="R1344" s="230">
        <f>Q1344*H1344</f>
        <v>0.09011200000000001</v>
      </c>
      <c r="S1344" s="230">
        <v>0</v>
      </c>
      <c r="T1344" s="231">
        <f>S1344*H1344</f>
        <v>0</v>
      </c>
      <c r="AR1344" s="24" t="s">
        <v>239</v>
      </c>
      <c r="AT1344" s="24" t="s">
        <v>155</v>
      </c>
      <c r="AU1344" s="24" t="s">
        <v>82</v>
      </c>
      <c r="AY1344" s="24" t="s">
        <v>153</v>
      </c>
      <c r="BE1344" s="232">
        <f>IF(N1344="základní",J1344,0)</f>
        <v>0</v>
      </c>
      <c r="BF1344" s="232">
        <f>IF(N1344="snížená",J1344,0)</f>
        <v>0</v>
      </c>
      <c r="BG1344" s="232">
        <f>IF(N1344="zákl. přenesená",J1344,0)</f>
        <v>0</v>
      </c>
      <c r="BH1344" s="232">
        <f>IF(N1344="sníž. přenesená",J1344,0)</f>
        <v>0</v>
      </c>
      <c r="BI1344" s="232">
        <f>IF(N1344="nulová",J1344,0)</f>
        <v>0</v>
      </c>
      <c r="BJ1344" s="24" t="s">
        <v>24</v>
      </c>
      <c r="BK1344" s="232">
        <f>ROUND(I1344*H1344,2)</f>
        <v>0</v>
      </c>
      <c r="BL1344" s="24" t="s">
        <v>239</v>
      </c>
      <c r="BM1344" s="24" t="s">
        <v>2450</v>
      </c>
    </row>
    <row r="1345" spans="2:65" s="1" customFormat="1" ht="25.5" customHeight="1">
      <c r="B1345" s="46"/>
      <c r="C1345" s="221" t="s">
        <v>2451</v>
      </c>
      <c r="D1345" s="221" t="s">
        <v>155</v>
      </c>
      <c r="E1345" s="222" t="s">
        <v>2452</v>
      </c>
      <c r="F1345" s="223" t="s">
        <v>2453</v>
      </c>
      <c r="G1345" s="224" t="s">
        <v>187</v>
      </c>
      <c r="H1345" s="225">
        <v>20.1</v>
      </c>
      <c r="I1345" s="226"/>
      <c r="J1345" s="227">
        <f>ROUND(I1345*H1345,2)</f>
        <v>0</v>
      </c>
      <c r="K1345" s="223" t="s">
        <v>22</v>
      </c>
      <c r="L1345" s="72"/>
      <c r="M1345" s="228" t="s">
        <v>22</v>
      </c>
      <c r="N1345" s="229" t="s">
        <v>44</v>
      </c>
      <c r="O1345" s="47"/>
      <c r="P1345" s="230">
        <f>O1345*H1345</f>
        <v>0</v>
      </c>
      <c r="Q1345" s="230">
        <v>0.00352</v>
      </c>
      <c r="R1345" s="230">
        <f>Q1345*H1345</f>
        <v>0.07075200000000001</v>
      </c>
      <c r="S1345" s="230">
        <v>0</v>
      </c>
      <c r="T1345" s="231">
        <f>S1345*H1345</f>
        <v>0</v>
      </c>
      <c r="AR1345" s="24" t="s">
        <v>239</v>
      </c>
      <c r="AT1345" s="24" t="s">
        <v>155</v>
      </c>
      <c r="AU1345" s="24" t="s">
        <v>82</v>
      </c>
      <c r="AY1345" s="24" t="s">
        <v>153</v>
      </c>
      <c r="BE1345" s="232">
        <f>IF(N1345="základní",J1345,0)</f>
        <v>0</v>
      </c>
      <c r="BF1345" s="232">
        <f>IF(N1345="snížená",J1345,0)</f>
        <v>0</v>
      </c>
      <c r="BG1345" s="232">
        <f>IF(N1345="zákl. přenesená",J1345,0)</f>
        <v>0</v>
      </c>
      <c r="BH1345" s="232">
        <f>IF(N1345="sníž. přenesená",J1345,0)</f>
        <v>0</v>
      </c>
      <c r="BI1345" s="232">
        <f>IF(N1345="nulová",J1345,0)</f>
        <v>0</v>
      </c>
      <c r="BJ1345" s="24" t="s">
        <v>24</v>
      </c>
      <c r="BK1345" s="232">
        <f>ROUND(I1345*H1345,2)</f>
        <v>0</v>
      </c>
      <c r="BL1345" s="24" t="s">
        <v>239</v>
      </c>
      <c r="BM1345" s="24" t="s">
        <v>2454</v>
      </c>
    </row>
    <row r="1346" spans="2:65" s="1" customFormat="1" ht="25.5" customHeight="1">
      <c r="B1346" s="46"/>
      <c r="C1346" s="221" t="s">
        <v>2455</v>
      </c>
      <c r="D1346" s="221" t="s">
        <v>155</v>
      </c>
      <c r="E1346" s="222" t="s">
        <v>2456</v>
      </c>
      <c r="F1346" s="223" t="s">
        <v>2457</v>
      </c>
      <c r="G1346" s="224" t="s">
        <v>187</v>
      </c>
      <c r="H1346" s="225">
        <v>810.95</v>
      </c>
      <c r="I1346" s="226"/>
      <c r="J1346" s="227">
        <f>ROUND(I1346*H1346,2)</f>
        <v>0</v>
      </c>
      <c r="K1346" s="223" t="s">
        <v>22</v>
      </c>
      <c r="L1346" s="72"/>
      <c r="M1346" s="228" t="s">
        <v>22</v>
      </c>
      <c r="N1346" s="229" t="s">
        <v>44</v>
      </c>
      <c r="O1346" s="47"/>
      <c r="P1346" s="230">
        <f>O1346*H1346</f>
        <v>0</v>
      </c>
      <c r="Q1346" s="230">
        <v>0.00535</v>
      </c>
      <c r="R1346" s="230">
        <f>Q1346*H1346</f>
        <v>4.3385825</v>
      </c>
      <c r="S1346" s="230">
        <v>0</v>
      </c>
      <c r="T1346" s="231">
        <f>S1346*H1346</f>
        <v>0</v>
      </c>
      <c r="AR1346" s="24" t="s">
        <v>239</v>
      </c>
      <c r="AT1346" s="24" t="s">
        <v>155</v>
      </c>
      <c r="AU1346" s="24" t="s">
        <v>82</v>
      </c>
      <c r="AY1346" s="24" t="s">
        <v>153</v>
      </c>
      <c r="BE1346" s="232">
        <f>IF(N1346="základní",J1346,0)</f>
        <v>0</v>
      </c>
      <c r="BF1346" s="232">
        <f>IF(N1346="snížená",J1346,0)</f>
        <v>0</v>
      </c>
      <c r="BG1346" s="232">
        <f>IF(N1346="zákl. přenesená",J1346,0)</f>
        <v>0</v>
      </c>
      <c r="BH1346" s="232">
        <f>IF(N1346="sníž. přenesená",J1346,0)</f>
        <v>0</v>
      </c>
      <c r="BI1346" s="232">
        <f>IF(N1346="nulová",J1346,0)</f>
        <v>0</v>
      </c>
      <c r="BJ1346" s="24" t="s">
        <v>24</v>
      </c>
      <c r="BK1346" s="232">
        <f>ROUND(I1346*H1346,2)</f>
        <v>0</v>
      </c>
      <c r="BL1346" s="24" t="s">
        <v>239</v>
      </c>
      <c r="BM1346" s="24" t="s">
        <v>2458</v>
      </c>
    </row>
    <row r="1347" spans="2:51" s="12" customFormat="1" ht="13.5">
      <c r="B1347" s="244"/>
      <c r="C1347" s="245"/>
      <c r="D1347" s="235" t="s">
        <v>162</v>
      </c>
      <c r="E1347" s="246" t="s">
        <v>22</v>
      </c>
      <c r="F1347" s="247" t="s">
        <v>2459</v>
      </c>
      <c r="G1347" s="245"/>
      <c r="H1347" s="248">
        <v>810.95</v>
      </c>
      <c r="I1347" s="249"/>
      <c r="J1347" s="245"/>
      <c r="K1347" s="245"/>
      <c r="L1347" s="250"/>
      <c r="M1347" s="251"/>
      <c r="N1347" s="252"/>
      <c r="O1347" s="252"/>
      <c r="P1347" s="252"/>
      <c r="Q1347" s="252"/>
      <c r="R1347" s="252"/>
      <c r="S1347" s="252"/>
      <c r="T1347" s="253"/>
      <c r="AT1347" s="254" t="s">
        <v>162</v>
      </c>
      <c r="AU1347" s="254" t="s">
        <v>82</v>
      </c>
      <c r="AV1347" s="12" t="s">
        <v>82</v>
      </c>
      <c r="AW1347" s="12" t="s">
        <v>37</v>
      </c>
      <c r="AX1347" s="12" t="s">
        <v>24</v>
      </c>
      <c r="AY1347" s="254" t="s">
        <v>153</v>
      </c>
    </row>
    <row r="1348" spans="2:65" s="1" customFormat="1" ht="25.5" customHeight="1">
      <c r="B1348" s="46"/>
      <c r="C1348" s="221" t="s">
        <v>2460</v>
      </c>
      <c r="D1348" s="221" t="s">
        <v>155</v>
      </c>
      <c r="E1348" s="222" t="s">
        <v>2461</v>
      </c>
      <c r="F1348" s="223" t="s">
        <v>2462</v>
      </c>
      <c r="G1348" s="224" t="s">
        <v>187</v>
      </c>
      <c r="H1348" s="225">
        <v>301.8</v>
      </c>
      <c r="I1348" s="226"/>
      <c r="J1348" s="227">
        <f>ROUND(I1348*H1348,2)</f>
        <v>0</v>
      </c>
      <c r="K1348" s="223" t="s">
        <v>159</v>
      </c>
      <c r="L1348" s="72"/>
      <c r="M1348" s="228" t="s">
        <v>22</v>
      </c>
      <c r="N1348" s="229" t="s">
        <v>44</v>
      </c>
      <c r="O1348" s="47"/>
      <c r="P1348" s="230">
        <f>O1348*H1348</f>
        <v>0</v>
      </c>
      <c r="Q1348" s="230">
        <v>0.00527</v>
      </c>
      <c r="R1348" s="230">
        <f>Q1348*H1348</f>
        <v>1.590486</v>
      </c>
      <c r="S1348" s="230">
        <v>0</v>
      </c>
      <c r="T1348" s="231">
        <f>S1348*H1348</f>
        <v>0</v>
      </c>
      <c r="AR1348" s="24" t="s">
        <v>239</v>
      </c>
      <c r="AT1348" s="24" t="s">
        <v>155</v>
      </c>
      <c r="AU1348" s="24" t="s">
        <v>82</v>
      </c>
      <c r="AY1348" s="24" t="s">
        <v>153</v>
      </c>
      <c r="BE1348" s="232">
        <f>IF(N1348="základní",J1348,0)</f>
        <v>0</v>
      </c>
      <c r="BF1348" s="232">
        <f>IF(N1348="snížená",J1348,0)</f>
        <v>0</v>
      </c>
      <c r="BG1348" s="232">
        <f>IF(N1348="zákl. přenesená",J1348,0)</f>
        <v>0</v>
      </c>
      <c r="BH1348" s="232">
        <f>IF(N1348="sníž. přenesená",J1348,0)</f>
        <v>0</v>
      </c>
      <c r="BI1348" s="232">
        <f>IF(N1348="nulová",J1348,0)</f>
        <v>0</v>
      </c>
      <c r="BJ1348" s="24" t="s">
        <v>24</v>
      </c>
      <c r="BK1348" s="232">
        <f>ROUND(I1348*H1348,2)</f>
        <v>0</v>
      </c>
      <c r="BL1348" s="24" t="s">
        <v>239</v>
      </c>
      <c r="BM1348" s="24" t="s">
        <v>2463</v>
      </c>
    </row>
    <row r="1349" spans="2:65" s="1" customFormat="1" ht="25.5" customHeight="1">
      <c r="B1349" s="46"/>
      <c r="C1349" s="221" t="s">
        <v>2464</v>
      </c>
      <c r="D1349" s="221" t="s">
        <v>155</v>
      </c>
      <c r="E1349" s="222" t="s">
        <v>2465</v>
      </c>
      <c r="F1349" s="223" t="s">
        <v>2466</v>
      </c>
      <c r="G1349" s="224" t="s">
        <v>158</v>
      </c>
      <c r="H1349" s="225">
        <v>94.2</v>
      </c>
      <c r="I1349" s="226"/>
      <c r="J1349" s="227">
        <f>ROUND(I1349*H1349,2)</f>
        <v>0</v>
      </c>
      <c r="K1349" s="223" t="s">
        <v>159</v>
      </c>
      <c r="L1349" s="72"/>
      <c r="M1349" s="228" t="s">
        <v>22</v>
      </c>
      <c r="N1349" s="229" t="s">
        <v>44</v>
      </c>
      <c r="O1349" s="47"/>
      <c r="P1349" s="230">
        <f>O1349*H1349</f>
        <v>0</v>
      </c>
      <c r="Q1349" s="230">
        <v>0.0076</v>
      </c>
      <c r="R1349" s="230">
        <f>Q1349*H1349</f>
        <v>0.71592</v>
      </c>
      <c r="S1349" s="230">
        <v>0</v>
      </c>
      <c r="T1349" s="231">
        <f>S1349*H1349</f>
        <v>0</v>
      </c>
      <c r="AR1349" s="24" t="s">
        <v>239</v>
      </c>
      <c r="AT1349" s="24" t="s">
        <v>155</v>
      </c>
      <c r="AU1349" s="24" t="s">
        <v>82</v>
      </c>
      <c r="AY1349" s="24" t="s">
        <v>153</v>
      </c>
      <c r="BE1349" s="232">
        <f>IF(N1349="základní",J1349,0)</f>
        <v>0</v>
      </c>
      <c r="BF1349" s="232">
        <f>IF(N1349="snížená",J1349,0)</f>
        <v>0</v>
      </c>
      <c r="BG1349" s="232">
        <f>IF(N1349="zákl. přenesená",J1349,0)</f>
        <v>0</v>
      </c>
      <c r="BH1349" s="232">
        <f>IF(N1349="sníž. přenesená",J1349,0)</f>
        <v>0</v>
      </c>
      <c r="BI1349" s="232">
        <f>IF(N1349="nulová",J1349,0)</f>
        <v>0</v>
      </c>
      <c r="BJ1349" s="24" t="s">
        <v>24</v>
      </c>
      <c r="BK1349" s="232">
        <f>ROUND(I1349*H1349,2)</f>
        <v>0</v>
      </c>
      <c r="BL1349" s="24" t="s">
        <v>239</v>
      </c>
      <c r="BM1349" s="24" t="s">
        <v>2467</v>
      </c>
    </row>
    <row r="1350" spans="2:65" s="1" customFormat="1" ht="25.5" customHeight="1">
      <c r="B1350" s="46"/>
      <c r="C1350" s="221" t="s">
        <v>2468</v>
      </c>
      <c r="D1350" s="221" t="s">
        <v>155</v>
      </c>
      <c r="E1350" s="222" t="s">
        <v>2469</v>
      </c>
      <c r="F1350" s="223" t="s">
        <v>2470</v>
      </c>
      <c r="G1350" s="224" t="s">
        <v>187</v>
      </c>
      <c r="H1350" s="225">
        <v>361.1</v>
      </c>
      <c r="I1350" s="226"/>
      <c r="J1350" s="227">
        <f>ROUND(I1350*H1350,2)</f>
        <v>0</v>
      </c>
      <c r="K1350" s="223" t="s">
        <v>22</v>
      </c>
      <c r="L1350" s="72"/>
      <c r="M1350" s="228" t="s">
        <v>22</v>
      </c>
      <c r="N1350" s="229" t="s">
        <v>44</v>
      </c>
      <c r="O1350" s="47"/>
      <c r="P1350" s="230">
        <f>O1350*H1350</f>
        <v>0</v>
      </c>
      <c r="Q1350" s="230">
        <v>0.0022</v>
      </c>
      <c r="R1350" s="230">
        <f>Q1350*H1350</f>
        <v>0.7944200000000001</v>
      </c>
      <c r="S1350" s="230">
        <v>0</v>
      </c>
      <c r="T1350" s="231">
        <f>S1350*H1350</f>
        <v>0</v>
      </c>
      <c r="AR1350" s="24" t="s">
        <v>239</v>
      </c>
      <c r="AT1350" s="24" t="s">
        <v>155</v>
      </c>
      <c r="AU1350" s="24" t="s">
        <v>82</v>
      </c>
      <c r="AY1350" s="24" t="s">
        <v>153</v>
      </c>
      <c r="BE1350" s="232">
        <f>IF(N1350="základní",J1350,0)</f>
        <v>0</v>
      </c>
      <c r="BF1350" s="232">
        <f>IF(N1350="snížená",J1350,0)</f>
        <v>0</v>
      </c>
      <c r="BG1350" s="232">
        <f>IF(N1350="zákl. přenesená",J1350,0)</f>
        <v>0</v>
      </c>
      <c r="BH1350" s="232">
        <f>IF(N1350="sníž. přenesená",J1350,0)</f>
        <v>0</v>
      </c>
      <c r="BI1350" s="232">
        <f>IF(N1350="nulová",J1350,0)</f>
        <v>0</v>
      </c>
      <c r="BJ1350" s="24" t="s">
        <v>24</v>
      </c>
      <c r="BK1350" s="232">
        <f>ROUND(I1350*H1350,2)</f>
        <v>0</v>
      </c>
      <c r="BL1350" s="24" t="s">
        <v>239</v>
      </c>
      <c r="BM1350" s="24" t="s">
        <v>2471</v>
      </c>
    </row>
    <row r="1351" spans="2:65" s="1" customFormat="1" ht="25.5" customHeight="1">
      <c r="B1351" s="46"/>
      <c r="C1351" s="221" t="s">
        <v>2472</v>
      </c>
      <c r="D1351" s="221" t="s">
        <v>155</v>
      </c>
      <c r="E1351" s="222" t="s">
        <v>2473</v>
      </c>
      <c r="F1351" s="223" t="s">
        <v>2474</v>
      </c>
      <c r="G1351" s="224" t="s">
        <v>187</v>
      </c>
      <c r="H1351" s="225">
        <v>26.2</v>
      </c>
      <c r="I1351" s="226"/>
      <c r="J1351" s="227">
        <f>ROUND(I1351*H1351,2)</f>
        <v>0</v>
      </c>
      <c r="K1351" s="223" t="s">
        <v>22</v>
      </c>
      <c r="L1351" s="72"/>
      <c r="M1351" s="228" t="s">
        <v>22</v>
      </c>
      <c r="N1351" s="229" t="s">
        <v>44</v>
      </c>
      <c r="O1351" s="47"/>
      <c r="P1351" s="230">
        <f>O1351*H1351</f>
        <v>0</v>
      </c>
      <c r="Q1351" s="230">
        <v>0.0022</v>
      </c>
      <c r="R1351" s="230">
        <f>Q1351*H1351</f>
        <v>0.057640000000000004</v>
      </c>
      <c r="S1351" s="230">
        <v>0</v>
      </c>
      <c r="T1351" s="231">
        <f>S1351*H1351</f>
        <v>0</v>
      </c>
      <c r="AR1351" s="24" t="s">
        <v>239</v>
      </c>
      <c r="AT1351" s="24" t="s">
        <v>155</v>
      </c>
      <c r="AU1351" s="24" t="s">
        <v>82</v>
      </c>
      <c r="AY1351" s="24" t="s">
        <v>153</v>
      </c>
      <c r="BE1351" s="232">
        <f>IF(N1351="základní",J1351,0)</f>
        <v>0</v>
      </c>
      <c r="BF1351" s="232">
        <f>IF(N1351="snížená",J1351,0)</f>
        <v>0</v>
      </c>
      <c r="BG1351" s="232">
        <f>IF(N1351="zákl. přenesená",J1351,0)</f>
        <v>0</v>
      </c>
      <c r="BH1351" s="232">
        <f>IF(N1351="sníž. přenesená",J1351,0)</f>
        <v>0</v>
      </c>
      <c r="BI1351" s="232">
        <f>IF(N1351="nulová",J1351,0)</f>
        <v>0</v>
      </c>
      <c r="BJ1351" s="24" t="s">
        <v>24</v>
      </c>
      <c r="BK1351" s="232">
        <f>ROUND(I1351*H1351,2)</f>
        <v>0</v>
      </c>
      <c r="BL1351" s="24" t="s">
        <v>239</v>
      </c>
      <c r="BM1351" s="24" t="s">
        <v>2475</v>
      </c>
    </row>
    <row r="1352" spans="2:65" s="1" customFormat="1" ht="16.5" customHeight="1">
      <c r="B1352" s="46"/>
      <c r="C1352" s="221" t="s">
        <v>2476</v>
      </c>
      <c r="D1352" s="221" t="s">
        <v>155</v>
      </c>
      <c r="E1352" s="222" t="s">
        <v>922</v>
      </c>
      <c r="F1352" s="223" t="s">
        <v>2477</v>
      </c>
      <c r="G1352" s="224" t="s">
        <v>187</v>
      </c>
      <c r="H1352" s="225">
        <v>302.7</v>
      </c>
      <c r="I1352" s="226"/>
      <c r="J1352" s="227">
        <f>ROUND(I1352*H1352,2)</f>
        <v>0</v>
      </c>
      <c r="K1352" s="223" t="s">
        <v>159</v>
      </c>
      <c r="L1352" s="72"/>
      <c r="M1352" s="228" t="s">
        <v>22</v>
      </c>
      <c r="N1352" s="229" t="s">
        <v>44</v>
      </c>
      <c r="O1352" s="47"/>
      <c r="P1352" s="230">
        <f>O1352*H1352</f>
        <v>0</v>
      </c>
      <c r="Q1352" s="230">
        <v>0.00209</v>
      </c>
      <c r="R1352" s="230">
        <f>Q1352*H1352</f>
        <v>0.632643</v>
      </c>
      <c r="S1352" s="230">
        <v>0</v>
      </c>
      <c r="T1352" s="231">
        <f>S1352*H1352</f>
        <v>0</v>
      </c>
      <c r="AR1352" s="24" t="s">
        <v>239</v>
      </c>
      <c r="AT1352" s="24" t="s">
        <v>155</v>
      </c>
      <c r="AU1352" s="24" t="s">
        <v>82</v>
      </c>
      <c r="AY1352" s="24" t="s">
        <v>153</v>
      </c>
      <c r="BE1352" s="232">
        <f>IF(N1352="základní",J1352,0)</f>
        <v>0</v>
      </c>
      <c r="BF1352" s="232">
        <f>IF(N1352="snížená",J1352,0)</f>
        <v>0</v>
      </c>
      <c r="BG1352" s="232">
        <f>IF(N1352="zákl. přenesená",J1352,0)</f>
        <v>0</v>
      </c>
      <c r="BH1352" s="232">
        <f>IF(N1352="sníž. přenesená",J1352,0)</f>
        <v>0</v>
      </c>
      <c r="BI1352" s="232">
        <f>IF(N1352="nulová",J1352,0)</f>
        <v>0</v>
      </c>
      <c r="BJ1352" s="24" t="s">
        <v>24</v>
      </c>
      <c r="BK1352" s="232">
        <f>ROUND(I1352*H1352,2)</f>
        <v>0</v>
      </c>
      <c r="BL1352" s="24" t="s">
        <v>239</v>
      </c>
      <c r="BM1352" s="24" t="s">
        <v>2478</v>
      </c>
    </row>
    <row r="1353" spans="2:65" s="1" customFormat="1" ht="25.5" customHeight="1">
      <c r="B1353" s="46"/>
      <c r="C1353" s="221" t="s">
        <v>2479</v>
      </c>
      <c r="D1353" s="221" t="s">
        <v>155</v>
      </c>
      <c r="E1353" s="222" t="s">
        <v>1633</v>
      </c>
      <c r="F1353" s="223" t="s">
        <v>2480</v>
      </c>
      <c r="G1353" s="224" t="s">
        <v>187</v>
      </c>
      <c r="H1353" s="225">
        <v>249.6</v>
      </c>
      <c r="I1353" s="226"/>
      <c r="J1353" s="227">
        <f>ROUND(I1353*H1353,2)</f>
        <v>0</v>
      </c>
      <c r="K1353" s="223" t="s">
        <v>159</v>
      </c>
      <c r="L1353" s="72"/>
      <c r="M1353" s="228" t="s">
        <v>22</v>
      </c>
      <c r="N1353" s="229" t="s">
        <v>44</v>
      </c>
      <c r="O1353" s="47"/>
      <c r="P1353" s="230">
        <f>O1353*H1353</f>
        <v>0</v>
      </c>
      <c r="Q1353" s="230">
        <v>0.00286</v>
      </c>
      <c r="R1353" s="230">
        <f>Q1353*H1353</f>
        <v>0.713856</v>
      </c>
      <c r="S1353" s="230">
        <v>0</v>
      </c>
      <c r="T1353" s="231">
        <f>S1353*H1353</f>
        <v>0</v>
      </c>
      <c r="AR1353" s="24" t="s">
        <v>239</v>
      </c>
      <c r="AT1353" s="24" t="s">
        <v>155</v>
      </c>
      <c r="AU1353" s="24" t="s">
        <v>82</v>
      </c>
      <c r="AY1353" s="24" t="s">
        <v>153</v>
      </c>
      <c r="BE1353" s="232">
        <f>IF(N1353="základní",J1353,0)</f>
        <v>0</v>
      </c>
      <c r="BF1353" s="232">
        <f>IF(N1353="snížená",J1353,0)</f>
        <v>0</v>
      </c>
      <c r="BG1353" s="232">
        <f>IF(N1353="zákl. přenesená",J1353,0)</f>
        <v>0</v>
      </c>
      <c r="BH1353" s="232">
        <f>IF(N1353="sníž. přenesená",J1353,0)</f>
        <v>0</v>
      </c>
      <c r="BI1353" s="232">
        <f>IF(N1353="nulová",J1353,0)</f>
        <v>0</v>
      </c>
      <c r="BJ1353" s="24" t="s">
        <v>24</v>
      </c>
      <c r="BK1353" s="232">
        <f>ROUND(I1353*H1353,2)</f>
        <v>0</v>
      </c>
      <c r="BL1353" s="24" t="s">
        <v>239</v>
      </c>
      <c r="BM1353" s="24" t="s">
        <v>2481</v>
      </c>
    </row>
    <row r="1354" spans="2:65" s="1" customFormat="1" ht="16.5" customHeight="1">
      <c r="B1354" s="46"/>
      <c r="C1354" s="221" t="s">
        <v>2482</v>
      </c>
      <c r="D1354" s="221" t="s">
        <v>155</v>
      </c>
      <c r="E1354" s="222" t="s">
        <v>932</v>
      </c>
      <c r="F1354" s="223" t="s">
        <v>933</v>
      </c>
      <c r="G1354" s="224" t="s">
        <v>778</v>
      </c>
      <c r="H1354" s="225">
        <v>1</v>
      </c>
      <c r="I1354" s="226"/>
      <c r="J1354" s="227">
        <f>ROUND(I1354*H1354,2)</f>
        <v>0</v>
      </c>
      <c r="K1354" s="223" t="s">
        <v>22</v>
      </c>
      <c r="L1354" s="72"/>
      <c r="M1354" s="228" t="s">
        <v>22</v>
      </c>
      <c r="N1354" s="229" t="s">
        <v>44</v>
      </c>
      <c r="O1354" s="47"/>
      <c r="P1354" s="230">
        <f>O1354*H1354</f>
        <v>0</v>
      </c>
      <c r="Q1354" s="230">
        <v>0</v>
      </c>
      <c r="R1354" s="230">
        <f>Q1354*H1354</f>
        <v>0</v>
      </c>
      <c r="S1354" s="230">
        <v>0</v>
      </c>
      <c r="T1354" s="231">
        <f>S1354*H1354</f>
        <v>0</v>
      </c>
      <c r="AR1354" s="24" t="s">
        <v>239</v>
      </c>
      <c r="AT1354" s="24" t="s">
        <v>155</v>
      </c>
      <c r="AU1354" s="24" t="s">
        <v>82</v>
      </c>
      <c r="AY1354" s="24" t="s">
        <v>153</v>
      </c>
      <c r="BE1354" s="232">
        <f>IF(N1354="základní",J1354,0)</f>
        <v>0</v>
      </c>
      <c r="BF1354" s="232">
        <f>IF(N1354="snížená",J1354,0)</f>
        <v>0</v>
      </c>
      <c r="BG1354" s="232">
        <f>IF(N1354="zákl. přenesená",J1354,0)</f>
        <v>0</v>
      </c>
      <c r="BH1354" s="232">
        <f>IF(N1354="sníž. přenesená",J1354,0)</f>
        <v>0</v>
      </c>
      <c r="BI1354" s="232">
        <f>IF(N1354="nulová",J1354,0)</f>
        <v>0</v>
      </c>
      <c r="BJ1354" s="24" t="s">
        <v>24</v>
      </c>
      <c r="BK1354" s="232">
        <f>ROUND(I1354*H1354,2)</f>
        <v>0</v>
      </c>
      <c r="BL1354" s="24" t="s">
        <v>239</v>
      </c>
      <c r="BM1354" s="24" t="s">
        <v>2483</v>
      </c>
    </row>
    <row r="1355" spans="2:63" s="10" customFormat="1" ht="29.85" customHeight="1">
      <c r="B1355" s="205"/>
      <c r="C1355" s="206"/>
      <c r="D1355" s="207" t="s">
        <v>72</v>
      </c>
      <c r="E1355" s="219" t="s">
        <v>981</v>
      </c>
      <c r="F1355" s="219" t="s">
        <v>982</v>
      </c>
      <c r="G1355" s="206"/>
      <c r="H1355" s="206"/>
      <c r="I1355" s="209"/>
      <c r="J1355" s="220">
        <f>BK1355</f>
        <v>0</v>
      </c>
      <c r="K1355" s="206"/>
      <c r="L1355" s="211"/>
      <c r="M1355" s="212"/>
      <c r="N1355" s="213"/>
      <c r="O1355" s="213"/>
      <c r="P1355" s="214">
        <f>SUM(P1356:P1386)</f>
        <v>0</v>
      </c>
      <c r="Q1355" s="213"/>
      <c r="R1355" s="214">
        <f>SUM(R1356:R1386)</f>
        <v>0.05334</v>
      </c>
      <c r="S1355" s="213"/>
      <c r="T1355" s="215">
        <f>SUM(T1356:T1386)</f>
        <v>0</v>
      </c>
      <c r="AR1355" s="216" t="s">
        <v>82</v>
      </c>
      <c r="AT1355" s="217" t="s">
        <v>72</v>
      </c>
      <c r="AU1355" s="217" t="s">
        <v>24</v>
      </c>
      <c r="AY1355" s="216" t="s">
        <v>153</v>
      </c>
      <c r="BK1355" s="218">
        <f>SUM(BK1356:BK1386)</f>
        <v>0</v>
      </c>
    </row>
    <row r="1356" spans="2:65" s="1" customFormat="1" ht="25.5" customHeight="1">
      <c r="B1356" s="46"/>
      <c r="C1356" s="221" t="s">
        <v>2484</v>
      </c>
      <c r="D1356" s="221" t="s">
        <v>155</v>
      </c>
      <c r="E1356" s="222" t="s">
        <v>2485</v>
      </c>
      <c r="F1356" s="223" t="s">
        <v>2486</v>
      </c>
      <c r="G1356" s="224" t="s">
        <v>640</v>
      </c>
      <c r="H1356" s="225">
        <v>23</v>
      </c>
      <c r="I1356" s="226"/>
      <c r="J1356" s="227">
        <f>ROUND(I1356*H1356,2)</f>
        <v>0</v>
      </c>
      <c r="K1356" s="223" t="s">
        <v>22</v>
      </c>
      <c r="L1356" s="72"/>
      <c r="M1356" s="228" t="s">
        <v>22</v>
      </c>
      <c r="N1356" s="229" t="s">
        <v>44</v>
      </c>
      <c r="O1356" s="47"/>
      <c r="P1356" s="230">
        <f>O1356*H1356</f>
        <v>0</v>
      </c>
      <c r="Q1356" s="230">
        <v>0</v>
      </c>
      <c r="R1356" s="230">
        <f>Q1356*H1356</f>
        <v>0</v>
      </c>
      <c r="S1356" s="230">
        <v>0</v>
      </c>
      <c r="T1356" s="231">
        <f>S1356*H1356</f>
        <v>0</v>
      </c>
      <c r="AR1356" s="24" t="s">
        <v>239</v>
      </c>
      <c r="AT1356" s="24" t="s">
        <v>155</v>
      </c>
      <c r="AU1356" s="24" t="s">
        <v>82</v>
      </c>
      <c r="AY1356" s="24" t="s">
        <v>153</v>
      </c>
      <c r="BE1356" s="232">
        <f>IF(N1356="základní",J1356,0)</f>
        <v>0</v>
      </c>
      <c r="BF1356" s="232">
        <f>IF(N1356="snížená",J1356,0)</f>
        <v>0</v>
      </c>
      <c r="BG1356" s="232">
        <f>IF(N1356="zákl. přenesená",J1356,0)</f>
        <v>0</v>
      </c>
      <c r="BH1356" s="232">
        <f>IF(N1356="sníž. přenesená",J1356,0)</f>
        <v>0</v>
      </c>
      <c r="BI1356" s="232">
        <f>IF(N1356="nulová",J1356,0)</f>
        <v>0</v>
      </c>
      <c r="BJ1356" s="24" t="s">
        <v>24</v>
      </c>
      <c r="BK1356" s="232">
        <f>ROUND(I1356*H1356,2)</f>
        <v>0</v>
      </c>
      <c r="BL1356" s="24" t="s">
        <v>239</v>
      </c>
      <c r="BM1356" s="24" t="s">
        <v>2487</v>
      </c>
    </row>
    <row r="1357" spans="2:65" s="1" customFormat="1" ht="25.5" customHeight="1">
      <c r="B1357" s="46"/>
      <c r="C1357" s="221" t="s">
        <v>2488</v>
      </c>
      <c r="D1357" s="221" t="s">
        <v>155</v>
      </c>
      <c r="E1357" s="222" t="s">
        <v>2489</v>
      </c>
      <c r="F1357" s="223" t="s">
        <v>2490</v>
      </c>
      <c r="G1357" s="224" t="s">
        <v>640</v>
      </c>
      <c r="H1357" s="225">
        <v>8</v>
      </c>
      <c r="I1357" s="226"/>
      <c r="J1357" s="227">
        <f>ROUND(I1357*H1357,2)</f>
        <v>0</v>
      </c>
      <c r="K1357" s="223" t="s">
        <v>22</v>
      </c>
      <c r="L1357" s="72"/>
      <c r="M1357" s="228" t="s">
        <v>22</v>
      </c>
      <c r="N1357" s="229" t="s">
        <v>44</v>
      </c>
      <c r="O1357" s="47"/>
      <c r="P1357" s="230">
        <f>O1357*H1357</f>
        <v>0</v>
      </c>
      <c r="Q1357" s="230">
        <v>0</v>
      </c>
      <c r="R1357" s="230">
        <f>Q1357*H1357</f>
        <v>0</v>
      </c>
      <c r="S1357" s="230">
        <v>0</v>
      </c>
      <c r="T1357" s="231">
        <f>S1357*H1357</f>
        <v>0</v>
      </c>
      <c r="AR1357" s="24" t="s">
        <v>239</v>
      </c>
      <c r="AT1357" s="24" t="s">
        <v>155</v>
      </c>
      <c r="AU1357" s="24" t="s">
        <v>82</v>
      </c>
      <c r="AY1357" s="24" t="s">
        <v>153</v>
      </c>
      <c r="BE1357" s="232">
        <f>IF(N1357="základní",J1357,0)</f>
        <v>0</v>
      </c>
      <c r="BF1357" s="232">
        <f>IF(N1357="snížená",J1357,0)</f>
        <v>0</v>
      </c>
      <c r="BG1357" s="232">
        <f>IF(N1357="zákl. přenesená",J1357,0)</f>
        <v>0</v>
      </c>
      <c r="BH1357" s="232">
        <f>IF(N1357="sníž. přenesená",J1357,0)</f>
        <v>0</v>
      </c>
      <c r="BI1357" s="232">
        <f>IF(N1357="nulová",J1357,0)</f>
        <v>0</v>
      </c>
      <c r="BJ1357" s="24" t="s">
        <v>24</v>
      </c>
      <c r="BK1357" s="232">
        <f>ROUND(I1357*H1357,2)</f>
        <v>0</v>
      </c>
      <c r="BL1357" s="24" t="s">
        <v>239</v>
      </c>
      <c r="BM1357" s="24" t="s">
        <v>2491</v>
      </c>
    </row>
    <row r="1358" spans="2:65" s="1" customFormat="1" ht="25.5" customHeight="1">
      <c r="B1358" s="46"/>
      <c r="C1358" s="221" t="s">
        <v>2492</v>
      </c>
      <c r="D1358" s="221" t="s">
        <v>155</v>
      </c>
      <c r="E1358" s="222" t="s">
        <v>2493</v>
      </c>
      <c r="F1358" s="223" t="s">
        <v>2494</v>
      </c>
      <c r="G1358" s="224" t="s">
        <v>640</v>
      </c>
      <c r="H1358" s="225">
        <v>2</v>
      </c>
      <c r="I1358" s="226"/>
      <c r="J1358" s="227">
        <f>ROUND(I1358*H1358,2)</f>
        <v>0</v>
      </c>
      <c r="K1358" s="223" t="s">
        <v>22</v>
      </c>
      <c r="L1358" s="72"/>
      <c r="M1358" s="228" t="s">
        <v>22</v>
      </c>
      <c r="N1358" s="229" t="s">
        <v>44</v>
      </c>
      <c r="O1358" s="47"/>
      <c r="P1358" s="230">
        <f>O1358*H1358</f>
        <v>0</v>
      </c>
      <c r="Q1358" s="230">
        <v>0</v>
      </c>
      <c r="R1358" s="230">
        <f>Q1358*H1358</f>
        <v>0</v>
      </c>
      <c r="S1358" s="230">
        <v>0</v>
      </c>
      <c r="T1358" s="231">
        <f>S1358*H1358</f>
        <v>0</v>
      </c>
      <c r="AR1358" s="24" t="s">
        <v>239</v>
      </c>
      <c r="AT1358" s="24" t="s">
        <v>155</v>
      </c>
      <c r="AU1358" s="24" t="s">
        <v>82</v>
      </c>
      <c r="AY1358" s="24" t="s">
        <v>153</v>
      </c>
      <c r="BE1358" s="232">
        <f>IF(N1358="základní",J1358,0)</f>
        <v>0</v>
      </c>
      <c r="BF1358" s="232">
        <f>IF(N1358="snížená",J1358,0)</f>
        <v>0</v>
      </c>
      <c r="BG1358" s="232">
        <f>IF(N1358="zákl. přenesená",J1358,0)</f>
        <v>0</v>
      </c>
      <c r="BH1358" s="232">
        <f>IF(N1358="sníž. přenesená",J1358,0)</f>
        <v>0</v>
      </c>
      <c r="BI1358" s="232">
        <f>IF(N1358="nulová",J1358,0)</f>
        <v>0</v>
      </c>
      <c r="BJ1358" s="24" t="s">
        <v>24</v>
      </c>
      <c r="BK1358" s="232">
        <f>ROUND(I1358*H1358,2)</f>
        <v>0</v>
      </c>
      <c r="BL1358" s="24" t="s">
        <v>239</v>
      </c>
      <c r="BM1358" s="24" t="s">
        <v>2495</v>
      </c>
    </row>
    <row r="1359" spans="2:65" s="1" customFormat="1" ht="25.5" customHeight="1">
      <c r="B1359" s="46"/>
      <c r="C1359" s="221" t="s">
        <v>2496</v>
      </c>
      <c r="D1359" s="221" t="s">
        <v>155</v>
      </c>
      <c r="E1359" s="222" t="s">
        <v>2497</v>
      </c>
      <c r="F1359" s="223" t="s">
        <v>2498</v>
      </c>
      <c r="G1359" s="224" t="s">
        <v>640</v>
      </c>
      <c r="H1359" s="225">
        <v>2</v>
      </c>
      <c r="I1359" s="226"/>
      <c r="J1359" s="227">
        <f>ROUND(I1359*H1359,2)</f>
        <v>0</v>
      </c>
      <c r="K1359" s="223" t="s">
        <v>22</v>
      </c>
      <c r="L1359" s="72"/>
      <c r="M1359" s="228" t="s">
        <v>22</v>
      </c>
      <c r="N1359" s="229" t="s">
        <v>44</v>
      </c>
      <c r="O1359" s="47"/>
      <c r="P1359" s="230">
        <f>O1359*H1359</f>
        <v>0</v>
      </c>
      <c r="Q1359" s="230">
        <v>0</v>
      </c>
      <c r="R1359" s="230">
        <f>Q1359*H1359</f>
        <v>0</v>
      </c>
      <c r="S1359" s="230">
        <v>0</v>
      </c>
      <c r="T1359" s="231">
        <f>S1359*H1359</f>
        <v>0</v>
      </c>
      <c r="AR1359" s="24" t="s">
        <v>239</v>
      </c>
      <c r="AT1359" s="24" t="s">
        <v>155</v>
      </c>
      <c r="AU1359" s="24" t="s">
        <v>82</v>
      </c>
      <c r="AY1359" s="24" t="s">
        <v>153</v>
      </c>
      <c r="BE1359" s="232">
        <f>IF(N1359="základní",J1359,0)</f>
        <v>0</v>
      </c>
      <c r="BF1359" s="232">
        <f>IF(N1359="snížená",J1359,0)</f>
        <v>0</v>
      </c>
      <c r="BG1359" s="232">
        <f>IF(N1359="zákl. přenesená",J1359,0)</f>
        <v>0</v>
      </c>
      <c r="BH1359" s="232">
        <f>IF(N1359="sníž. přenesená",J1359,0)</f>
        <v>0</v>
      </c>
      <c r="BI1359" s="232">
        <f>IF(N1359="nulová",J1359,0)</f>
        <v>0</v>
      </c>
      <c r="BJ1359" s="24" t="s">
        <v>24</v>
      </c>
      <c r="BK1359" s="232">
        <f>ROUND(I1359*H1359,2)</f>
        <v>0</v>
      </c>
      <c r="BL1359" s="24" t="s">
        <v>239</v>
      </c>
      <c r="BM1359" s="24" t="s">
        <v>2499</v>
      </c>
    </row>
    <row r="1360" spans="2:65" s="1" customFormat="1" ht="25.5" customHeight="1">
      <c r="B1360" s="46"/>
      <c r="C1360" s="221" t="s">
        <v>2500</v>
      </c>
      <c r="D1360" s="221" t="s">
        <v>155</v>
      </c>
      <c r="E1360" s="222" t="s">
        <v>2501</v>
      </c>
      <c r="F1360" s="223" t="s">
        <v>2502</v>
      </c>
      <c r="G1360" s="224" t="s">
        <v>640</v>
      </c>
      <c r="H1360" s="225">
        <v>29</v>
      </c>
      <c r="I1360" s="226"/>
      <c r="J1360" s="227">
        <f>ROUND(I1360*H1360,2)</f>
        <v>0</v>
      </c>
      <c r="K1360" s="223" t="s">
        <v>22</v>
      </c>
      <c r="L1360" s="72"/>
      <c r="M1360" s="228" t="s">
        <v>22</v>
      </c>
      <c r="N1360" s="229" t="s">
        <v>44</v>
      </c>
      <c r="O1360" s="47"/>
      <c r="P1360" s="230">
        <f>O1360*H1360</f>
        <v>0</v>
      </c>
      <c r="Q1360" s="230">
        <v>0</v>
      </c>
      <c r="R1360" s="230">
        <f>Q1360*H1360</f>
        <v>0</v>
      </c>
      <c r="S1360" s="230">
        <v>0</v>
      </c>
      <c r="T1360" s="231">
        <f>S1360*H1360</f>
        <v>0</v>
      </c>
      <c r="AR1360" s="24" t="s">
        <v>867</v>
      </c>
      <c r="AT1360" s="24" t="s">
        <v>155</v>
      </c>
      <c r="AU1360" s="24" t="s">
        <v>82</v>
      </c>
      <c r="AY1360" s="24" t="s">
        <v>153</v>
      </c>
      <c r="BE1360" s="232">
        <f>IF(N1360="základní",J1360,0)</f>
        <v>0</v>
      </c>
      <c r="BF1360" s="232">
        <f>IF(N1360="snížená",J1360,0)</f>
        <v>0</v>
      </c>
      <c r="BG1360" s="232">
        <f>IF(N1360="zákl. přenesená",J1360,0)</f>
        <v>0</v>
      </c>
      <c r="BH1360" s="232">
        <f>IF(N1360="sníž. přenesená",J1360,0)</f>
        <v>0</v>
      </c>
      <c r="BI1360" s="232">
        <f>IF(N1360="nulová",J1360,0)</f>
        <v>0</v>
      </c>
      <c r="BJ1360" s="24" t="s">
        <v>24</v>
      </c>
      <c r="BK1360" s="232">
        <f>ROUND(I1360*H1360,2)</f>
        <v>0</v>
      </c>
      <c r="BL1360" s="24" t="s">
        <v>867</v>
      </c>
      <c r="BM1360" s="24" t="s">
        <v>2503</v>
      </c>
    </row>
    <row r="1361" spans="2:65" s="1" customFormat="1" ht="25.5" customHeight="1">
      <c r="B1361" s="46"/>
      <c r="C1361" s="221" t="s">
        <v>2504</v>
      </c>
      <c r="D1361" s="221" t="s">
        <v>155</v>
      </c>
      <c r="E1361" s="222" t="s">
        <v>2505</v>
      </c>
      <c r="F1361" s="223" t="s">
        <v>2506</v>
      </c>
      <c r="G1361" s="224" t="s">
        <v>640</v>
      </c>
      <c r="H1361" s="225">
        <v>1</v>
      </c>
      <c r="I1361" s="226"/>
      <c r="J1361" s="227">
        <f>ROUND(I1361*H1361,2)</f>
        <v>0</v>
      </c>
      <c r="K1361" s="223" t="s">
        <v>22</v>
      </c>
      <c r="L1361" s="72"/>
      <c r="M1361" s="228" t="s">
        <v>22</v>
      </c>
      <c r="N1361" s="229" t="s">
        <v>44</v>
      </c>
      <c r="O1361" s="47"/>
      <c r="P1361" s="230">
        <f>O1361*H1361</f>
        <v>0</v>
      </c>
      <c r="Q1361" s="230">
        <v>0</v>
      </c>
      <c r="R1361" s="230">
        <f>Q1361*H1361</f>
        <v>0</v>
      </c>
      <c r="S1361" s="230">
        <v>0</v>
      </c>
      <c r="T1361" s="231">
        <f>S1361*H1361</f>
        <v>0</v>
      </c>
      <c r="AR1361" s="24" t="s">
        <v>867</v>
      </c>
      <c r="AT1361" s="24" t="s">
        <v>155</v>
      </c>
      <c r="AU1361" s="24" t="s">
        <v>82</v>
      </c>
      <c r="AY1361" s="24" t="s">
        <v>153</v>
      </c>
      <c r="BE1361" s="232">
        <f>IF(N1361="základní",J1361,0)</f>
        <v>0</v>
      </c>
      <c r="BF1361" s="232">
        <f>IF(N1361="snížená",J1361,0)</f>
        <v>0</v>
      </c>
      <c r="BG1361" s="232">
        <f>IF(N1361="zákl. přenesená",J1361,0)</f>
        <v>0</v>
      </c>
      <c r="BH1361" s="232">
        <f>IF(N1361="sníž. přenesená",J1361,0)</f>
        <v>0</v>
      </c>
      <c r="BI1361" s="232">
        <f>IF(N1361="nulová",J1361,0)</f>
        <v>0</v>
      </c>
      <c r="BJ1361" s="24" t="s">
        <v>24</v>
      </c>
      <c r="BK1361" s="232">
        <f>ROUND(I1361*H1361,2)</f>
        <v>0</v>
      </c>
      <c r="BL1361" s="24" t="s">
        <v>867</v>
      </c>
      <c r="BM1361" s="24" t="s">
        <v>2507</v>
      </c>
    </row>
    <row r="1362" spans="2:65" s="1" customFormat="1" ht="25.5" customHeight="1">
      <c r="B1362" s="46"/>
      <c r="C1362" s="221" t="s">
        <v>2508</v>
      </c>
      <c r="D1362" s="221" t="s">
        <v>155</v>
      </c>
      <c r="E1362" s="222" t="s">
        <v>2509</v>
      </c>
      <c r="F1362" s="223" t="s">
        <v>2510</v>
      </c>
      <c r="G1362" s="224" t="s">
        <v>640</v>
      </c>
      <c r="H1362" s="225">
        <v>131</v>
      </c>
      <c r="I1362" s="226"/>
      <c r="J1362" s="227">
        <f>ROUND(I1362*H1362,2)</f>
        <v>0</v>
      </c>
      <c r="K1362" s="223" t="s">
        <v>22</v>
      </c>
      <c r="L1362" s="72"/>
      <c r="M1362" s="228" t="s">
        <v>22</v>
      </c>
      <c r="N1362" s="229" t="s">
        <v>44</v>
      </c>
      <c r="O1362" s="47"/>
      <c r="P1362" s="230">
        <f>O1362*H1362</f>
        <v>0</v>
      </c>
      <c r="Q1362" s="230">
        <v>0</v>
      </c>
      <c r="R1362" s="230">
        <f>Q1362*H1362</f>
        <v>0</v>
      </c>
      <c r="S1362" s="230">
        <v>0</v>
      </c>
      <c r="T1362" s="231">
        <f>S1362*H1362</f>
        <v>0</v>
      </c>
      <c r="AR1362" s="24" t="s">
        <v>867</v>
      </c>
      <c r="AT1362" s="24" t="s">
        <v>155</v>
      </c>
      <c r="AU1362" s="24" t="s">
        <v>82</v>
      </c>
      <c r="AY1362" s="24" t="s">
        <v>153</v>
      </c>
      <c r="BE1362" s="232">
        <f>IF(N1362="základní",J1362,0)</f>
        <v>0</v>
      </c>
      <c r="BF1362" s="232">
        <f>IF(N1362="snížená",J1362,0)</f>
        <v>0</v>
      </c>
      <c r="BG1362" s="232">
        <f>IF(N1362="zákl. přenesená",J1362,0)</f>
        <v>0</v>
      </c>
      <c r="BH1362" s="232">
        <f>IF(N1362="sníž. přenesená",J1362,0)</f>
        <v>0</v>
      </c>
      <c r="BI1362" s="232">
        <f>IF(N1362="nulová",J1362,0)</f>
        <v>0</v>
      </c>
      <c r="BJ1362" s="24" t="s">
        <v>24</v>
      </c>
      <c r="BK1362" s="232">
        <f>ROUND(I1362*H1362,2)</f>
        <v>0</v>
      </c>
      <c r="BL1362" s="24" t="s">
        <v>867</v>
      </c>
      <c r="BM1362" s="24" t="s">
        <v>2511</v>
      </c>
    </row>
    <row r="1363" spans="2:65" s="1" customFormat="1" ht="25.5" customHeight="1">
      <c r="B1363" s="46"/>
      <c r="C1363" s="221" t="s">
        <v>2512</v>
      </c>
      <c r="D1363" s="221" t="s">
        <v>155</v>
      </c>
      <c r="E1363" s="222" t="s">
        <v>2513</v>
      </c>
      <c r="F1363" s="223" t="s">
        <v>2514</v>
      </c>
      <c r="G1363" s="224" t="s">
        <v>640</v>
      </c>
      <c r="H1363" s="225">
        <v>10</v>
      </c>
      <c r="I1363" s="226"/>
      <c r="J1363" s="227">
        <f>ROUND(I1363*H1363,2)</f>
        <v>0</v>
      </c>
      <c r="K1363" s="223" t="s">
        <v>22</v>
      </c>
      <c r="L1363" s="72"/>
      <c r="M1363" s="228" t="s">
        <v>22</v>
      </c>
      <c r="N1363" s="229" t="s">
        <v>44</v>
      </c>
      <c r="O1363" s="47"/>
      <c r="P1363" s="230">
        <f>O1363*H1363</f>
        <v>0</v>
      </c>
      <c r="Q1363" s="230">
        <v>0</v>
      </c>
      <c r="R1363" s="230">
        <f>Q1363*H1363</f>
        <v>0</v>
      </c>
      <c r="S1363" s="230">
        <v>0</v>
      </c>
      <c r="T1363" s="231">
        <f>S1363*H1363</f>
        <v>0</v>
      </c>
      <c r="AR1363" s="24" t="s">
        <v>867</v>
      </c>
      <c r="AT1363" s="24" t="s">
        <v>155</v>
      </c>
      <c r="AU1363" s="24" t="s">
        <v>82</v>
      </c>
      <c r="AY1363" s="24" t="s">
        <v>153</v>
      </c>
      <c r="BE1363" s="232">
        <f>IF(N1363="základní",J1363,0)</f>
        <v>0</v>
      </c>
      <c r="BF1363" s="232">
        <f>IF(N1363="snížená",J1363,0)</f>
        <v>0</v>
      </c>
      <c r="BG1363" s="232">
        <f>IF(N1363="zákl. přenesená",J1363,0)</f>
        <v>0</v>
      </c>
      <c r="BH1363" s="232">
        <f>IF(N1363="sníž. přenesená",J1363,0)</f>
        <v>0</v>
      </c>
      <c r="BI1363" s="232">
        <f>IF(N1363="nulová",J1363,0)</f>
        <v>0</v>
      </c>
      <c r="BJ1363" s="24" t="s">
        <v>24</v>
      </c>
      <c r="BK1363" s="232">
        <f>ROUND(I1363*H1363,2)</f>
        <v>0</v>
      </c>
      <c r="BL1363" s="24" t="s">
        <v>867</v>
      </c>
      <c r="BM1363" s="24" t="s">
        <v>2515</v>
      </c>
    </row>
    <row r="1364" spans="2:65" s="1" customFormat="1" ht="25.5" customHeight="1">
      <c r="B1364" s="46"/>
      <c r="C1364" s="221" t="s">
        <v>2516</v>
      </c>
      <c r="D1364" s="221" t="s">
        <v>155</v>
      </c>
      <c r="E1364" s="222" t="s">
        <v>2517</v>
      </c>
      <c r="F1364" s="223" t="s">
        <v>2518</v>
      </c>
      <c r="G1364" s="224" t="s">
        <v>2519</v>
      </c>
      <c r="H1364" s="225">
        <v>1</v>
      </c>
      <c r="I1364" s="226"/>
      <c r="J1364" s="227">
        <f>ROUND(I1364*H1364,2)</f>
        <v>0</v>
      </c>
      <c r="K1364" s="223" t="s">
        <v>22</v>
      </c>
      <c r="L1364" s="72"/>
      <c r="M1364" s="228" t="s">
        <v>22</v>
      </c>
      <c r="N1364" s="229" t="s">
        <v>44</v>
      </c>
      <c r="O1364" s="47"/>
      <c r="P1364" s="230">
        <f>O1364*H1364</f>
        <v>0</v>
      </c>
      <c r="Q1364" s="230">
        <v>0</v>
      </c>
      <c r="R1364" s="230">
        <f>Q1364*H1364</f>
        <v>0</v>
      </c>
      <c r="S1364" s="230">
        <v>0</v>
      </c>
      <c r="T1364" s="231">
        <f>S1364*H1364</f>
        <v>0</v>
      </c>
      <c r="AR1364" s="24" t="s">
        <v>867</v>
      </c>
      <c r="AT1364" s="24" t="s">
        <v>155</v>
      </c>
      <c r="AU1364" s="24" t="s">
        <v>82</v>
      </c>
      <c r="AY1364" s="24" t="s">
        <v>153</v>
      </c>
      <c r="BE1364" s="232">
        <f>IF(N1364="základní",J1364,0)</f>
        <v>0</v>
      </c>
      <c r="BF1364" s="232">
        <f>IF(N1364="snížená",J1364,0)</f>
        <v>0</v>
      </c>
      <c r="BG1364" s="232">
        <f>IF(N1364="zákl. přenesená",J1364,0)</f>
        <v>0</v>
      </c>
      <c r="BH1364" s="232">
        <f>IF(N1364="sníž. přenesená",J1364,0)</f>
        <v>0</v>
      </c>
      <c r="BI1364" s="232">
        <f>IF(N1364="nulová",J1364,0)</f>
        <v>0</v>
      </c>
      <c r="BJ1364" s="24" t="s">
        <v>24</v>
      </c>
      <c r="BK1364" s="232">
        <f>ROUND(I1364*H1364,2)</f>
        <v>0</v>
      </c>
      <c r="BL1364" s="24" t="s">
        <v>867</v>
      </c>
      <c r="BM1364" s="24" t="s">
        <v>2520</v>
      </c>
    </row>
    <row r="1365" spans="2:65" s="1" customFormat="1" ht="25.5" customHeight="1">
      <c r="B1365" s="46"/>
      <c r="C1365" s="221" t="s">
        <v>2521</v>
      </c>
      <c r="D1365" s="221" t="s">
        <v>155</v>
      </c>
      <c r="E1365" s="222" t="s">
        <v>2522</v>
      </c>
      <c r="F1365" s="223" t="s">
        <v>2523</v>
      </c>
      <c r="G1365" s="224" t="s">
        <v>2519</v>
      </c>
      <c r="H1365" s="225">
        <v>1</v>
      </c>
      <c r="I1365" s="226"/>
      <c r="J1365" s="227">
        <f>ROUND(I1365*H1365,2)</f>
        <v>0</v>
      </c>
      <c r="K1365" s="223" t="s">
        <v>22</v>
      </c>
      <c r="L1365" s="72"/>
      <c r="M1365" s="228" t="s">
        <v>22</v>
      </c>
      <c r="N1365" s="229" t="s">
        <v>44</v>
      </c>
      <c r="O1365" s="47"/>
      <c r="P1365" s="230">
        <f>O1365*H1365</f>
        <v>0</v>
      </c>
      <c r="Q1365" s="230">
        <v>0</v>
      </c>
      <c r="R1365" s="230">
        <f>Q1365*H1365</f>
        <v>0</v>
      </c>
      <c r="S1365" s="230">
        <v>0</v>
      </c>
      <c r="T1365" s="231">
        <f>S1365*H1365</f>
        <v>0</v>
      </c>
      <c r="AR1365" s="24" t="s">
        <v>867</v>
      </c>
      <c r="AT1365" s="24" t="s">
        <v>155</v>
      </c>
      <c r="AU1365" s="24" t="s">
        <v>82</v>
      </c>
      <c r="AY1365" s="24" t="s">
        <v>153</v>
      </c>
      <c r="BE1365" s="232">
        <f>IF(N1365="základní",J1365,0)</f>
        <v>0</v>
      </c>
      <c r="BF1365" s="232">
        <f>IF(N1365="snížená",J1365,0)</f>
        <v>0</v>
      </c>
      <c r="BG1365" s="232">
        <f>IF(N1365="zákl. přenesená",J1365,0)</f>
        <v>0</v>
      </c>
      <c r="BH1365" s="232">
        <f>IF(N1365="sníž. přenesená",J1365,0)</f>
        <v>0</v>
      </c>
      <c r="BI1365" s="232">
        <f>IF(N1365="nulová",J1365,0)</f>
        <v>0</v>
      </c>
      <c r="BJ1365" s="24" t="s">
        <v>24</v>
      </c>
      <c r="BK1365" s="232">
        <f>ROUND(I1365*H1365,2)</f>
        <v>0</v>
      </c>
      <c r="BL1365" s="24" t="s">
        <v>867</v>
      </c>
      <c r="BM1365" s="24" t="s">
        <v>2524</v>
      </c>
    </row>
    <row r="1366" spans="2:65" s="1" customFormat="1" ht="25.5" customHeight="1">
      <c r="B1366" s="46"/>
      <c r="C1366" s="221" t="s">
        <v>2525</v>
      </c>
      <c r="D1366" s="221" t="s">
        <v>155</v>
      </c>
      <c r="E1366" s="222" t="s">
        <v>2526</v>
      </c>
      <c r="F1366" s="223" t="s">
        <v>2527</v>
      </c>
      <c r="G1366" s="224" t="s">
        <v>640</v>
      </c>
      <c r="H1366" s="225">
        <v>1</v>
      </c>
      <c r="I1366" s="226"/>
      <c r="J1366" s="227">
        <f>ROUND(I1366*H1366,2)</f>
        <v>0</v>
      </c>
      <c r="K1366" s="223" t="s">
        <v>22</v>
      </c>
      <c r="L1366" s="72"/>
      <c r="M1366" s="228" t="s">
        <v>22</v>
      </c>
      <c r="N1366" s="229" t="s">
        <v>44</v>
      </c>
      <c r="O1366" s="47"/>
      <c r="P1366" s="230">
        <f>O1366*H1366</f>
        <v>0</v>
      </c>
      <c r="Q1366" s="230">
        <v>0</v>
      </c>
      <c r="R1366" s="230">
        <f>Q1366*H1366</f>
        <v>0</v>
      </c>
      <c r="S1366" s="230">
        <v>0</v>
      </c>
      <c r="T1366" s="231">
        <f>S1366*H1366</f>
        <v>0</v>
      </c>
      <c r="AR1366" s="24" t="s">
        <v>867</v>
      </c>
      <c r="AT1366" s="24" t="s">
        <v>155</v>
      </c>
      <c r="AU1366" s="24" t="s">
        <v>82</v>
      </c>
      <c r="AY1366" s="24" t="s">
        <v>153</v>
      </c>
      <c r="BE1366" s="232">
        <f>IF(N1366="základní",J1366,0)</f>
        <v>0</v>
      </c>
      <c r="BF1366" s="232">
        <f>IF(N1366="snížená",J1366,0)</f>
        <v>0</v>
      </c>
      <c r="BG1366" s="232">
        <f>IF(N1366="zákl. přenesená",J1366,0)</f>
        <v>0</v>
      </c>
      <c r="BH1366" s="232">
        <f>IF(N1366="sníž. přenesená",J1366,0)</f>
        <v>0</v>
      </c>
      <c r="BI1366" s="232">
        <f>IF(N1366="nulová",J1366,0)</f>
        <v>0</v>
      </c>
      <c r="BJ1366" s="24" t="s">
        <v>24</v>
      </c>
      <c r="BK1366" s="232">
        <f>ROUND(I1366*H1366,2)</f>
        <v>0</v>
      </c>
      <c r="BL1366" s="24" t="s">
        <v>867</v>
      </c>
      <c r="BM1366" s="24" t="s">
        <v>2528</v>
      </c>
    </row>
    <row r="1367" spans="2:65" s="1" customFormat="1" ht="25.5" customHeight="1">
      <c r="B1367" s="46"/>
      <c r="C1367" s="221" t="s">
        <v>2529</v>
      </c>
      <c r="D1367" s="221" t="s">
        <v>155</v>
      </c>
      <c r="E1367" s="222" t="s">
        <v>2530</v>
      </c>
      <c r="F1367" s="223" t="s">
        <v>2531</v>
      </c>
      <c r="G1367" s="224" t="s">
        <v>640</v>
      </c>
      <c r="H1367" s="225">
        <v>13</v>
      </c>
      <c r="I1367" s="226"/>
      <c r="J1367" s="227">
        <f>ROUND(I1367*H1367,2)</f>
        <v>0</v>
      </c>
      <c r="K1367" s="223" t="s">
        <v>22</v>
      </c>
      <c r="L1367" s="72"/>
      <c r="M1367" s="228" t="s">
        <v>22</v>
      </c>
      <c r="N1367" s="229" t="s">
        <v>44</v>
      </c>
      <c r="O1367" s="47"/>
      <c r="P1367" s="230">
        <f>O1367*H1367</f>
        <v>0</v>
      </c>
      <c r="Q1367" s="230">
        <v>0</v>
      </c>
      <c r="R1367" s="230">
        <f>Q1367*H1367</f>
        <v>0</v>
      </c>
      <c r="S1367" s="230">
        <v>0</v>
      </c>
      <c r="T1367" s="231">
        <f>S1367*H1367</f>
        <v>0</v>
      </c>
      <c r="AR1367" s="24" t="s">
        <v>867</v>
      </c>
      <c r="AT1367" s="24" t="s">
        <v>155</v>
      </c>
      <c r="AU1367" s="24" t="s">
        <v>82</v>
      </c>
      <c r="AY1367" s="24" t="s">
        <v>153</v>
      </c>
      <c r="BE1367" s="232">
        <f>IF(N1367="základní",J1367,0)</f>
        <v>0</v>
      </c>
      <c r="BF1367" s="232">
        <f>IF(N1367="snížená",J1367,0)</f>
        <v>0</v>
      </c>
      <c r="BG1367" s="232">
        <f>IF(N1367="zákl. přenesená",J1367,0)</f>
        <v>0</v>
      </c>
      <c r="BH1367" s="232">
        <f>IF(N1367="sníž. přenesená",J1367,0)</f>
        <v>0</v>
      </c>
      <c r="BI1367" s="232">
        <f>IF(N1367="nulová",J1367,0)</f>
        <v>0</v>
      </c>
      <c r="BJ1367" s="24" t="s">
        <v>24</v>
      </c>
      <c r="BK1367" s="232">
        <f>ROUND(I1367*H1367,2)</f>
        <v>0</v>
      </c>
      <c r="BL1367" s="24" t="s">
        <v>867</v>
      </c>
      <c r="BM1367" s="24" t="s">
        <v>2532</v>
      </c>
    </row>
    <row r="1368" spans="2:65" s="1" customFormat="1" ht="25.5" customHeight="1">
      <c r="B1368" s="46"/>
      <c r="C1368" s="221" t="s">
        <v>2533</v>
      </c>
      <c r="D1368" s="221" t="s">
        <v>155</v>
      </c>
      <c r="E1368" s="222" t="s">
        <v>2534</v>
      </c>
      <c r="F1368" s="223" t="s">
        <v>2535</v>
      </c>
      <c r="G1368" s="224" t="s">
        <v>640</v>
      </c>
      <c r="H1368" s="225">
        <v>2</v>
      </c>
      <c r="I1368" s="226"/>
      <c r="J1368" s="227">
        <f>ROUND(I1368*H1368,2)</f>
        <v>0</v>
      </c>
      <c r="K1368" s="223" t="s">
        <v>22</v>
      </c>
      <c r="L1368" s="72"/>
      <c r="M1368" s="228" t="s">
        <v>22</v>
      </c>
      <c r="N1368" s="229" t="s">
        <v>44</v>
      </c>
      <c r="O1368" s="47"/>
      <c r="P1368" s="230">
        <f>O1368*H1368</f>
        <v>0</v>
      </c>
      <c r="Q1368" s="230">
        <v>0</v>
      </c>
      <c r="R1368" s="230">
        <f>Q1368*H1368</f>
        <v>0</v>
      </c>
      <c r="S1368" s="230">
        <v>0</v>
      </c>
      <c r="T1368" s="231">
        <f>S1368*H1368</f>
        <v>0</v>
      </c>
      <c r="AR1368" s="24" t="s">
        <v>867</v>
      </c>
      <c r="AT1368" s="24" t="s">
        <v>155</v>
      </c>
      <c r="AU1368" s="24" t="s">
        <v>82</v>
      </c>
      <c r="AY1368" s="24" t="s">
        <v>153</v>
      </c>
      <c r="BE1368" s="232">
        <f>IF(N1368="základní",J1368,0)</f>
        <v>0</v>
      </c>
      <c r="BF1368" s="232">
        <f>IF(N1368="snížená",J1368,0)</f>
        <v>0</v>
      </c>
      <c r="BG1368" s="232">
        <f>IF(N1368="zákl. přenesená",J1368,0)</f>
        <v>0</v>
      </c>
      <c r="BH1368" s="232">
        <f>IF(N1368="sníž. přenesená",J1368,0)</f>
        <v>0</v>
      </c>
      <c r="BI1368" s="232">
        <f>IF(N1368="nulová",J1368,0)</f>
        <v>0</v>
      </c>
      <c r="BJ1368" s="24" t="s">
        <v>24</v>
      </c>
      <c r="BK1368" s="232">
        <f>ROUND(I1368*H1368,2)</f>
        <v>0</v>
      </c>
      <c r="BL1368" s="24" t="s">
        <v>867</v>
      </c>
      <c r="BM1368" s="24" t="s">
        <v>2536</v>
      </c>
    </row>
    <row r="1369" spans="2:65" s="1" customFormat="1" ht="25.5" customHeight="1">
      <c r="B1369" s="46"/>
      <c r="C1369" s="221" t="s">
        <v>2537</v>
      </c>
      <c r="D1369" s="221" t="s">
        <v>155</v>
      </c>
      <c r="E1369" s="222" t="s">
        <v>2538</v>
      </c>
      <c r="F1369" s="223" t="s">
        <v>2539</v>
      </c>
      <c r="G1369" s="224" t="s">
        <v>640</v>
      </c>
      <c r="H1369" s="225">
        <v>6</v>
      </c>
      <c r="I1369" s="226"/>
      <c r="J1369" s="227">
        <f>ROUND(I1369*H1369,2)</f>
        <v>0</v>
      </c>
      <c r="K1369" s="223" t="s">
        <v>22</v>
      </c>
      <c r="L1369" s="72"/>
      <c r="M1369" s="228" t="s">
        <v>22</v>
      </c>
      <c r="N1369" s="229" t="s">
        <v>44</v>
      </c>
      <c r="O1369" s="47"/>
      <c r="P1369" s="230">
        <f>O1369*H1369</f>
        <v>0</v>
      </c>
      <c r="Q1369" s="230">
        <v>0</v>
      </c>
      <c r="R1369" s="230">
        <f>Q1369*H1369</f>
        <v>0</v>
      </c>
      <c r="S1369" s="230">
        <v>0</v>
      </c>
      <c r="T1369" s="231">
        <f>S1369*H1369</f>
        <v>0</v>
      </c>
      <c r="AR1369" s="24" t="s">
        <v>867</v>
      </c>
      <c r="AT1369" s="24" t="s">
        <v>155</v>
      </c>
      <c r="AU1369" s="24" t="s">
        <v>82</v>
      </c>
      <c r="AY1369" s="24" t="s">
        <v>153</v>
      </c>
      <c r="BE1369" s="232">
        <f>IF(N1369="základní",J1369,0)</f>
        <v>0</v>
      </c>
      <c r="BF1369" s="232">
        <f>IF(N1369="snížená",J1369,0)</f>
        <v>0</v>
      </c>
      <c r="BG1369" s="232">
        <f>IF(N1369="zákl. přenesená",J1369,0)</f>
        <v>0</v>
      </c>
      <c r="BH1369" s="232">
        <f>IF(N1369="sníž. přenesená",J1369,0)</f>
        <v>0</v>
      </c>
      <c r="BI1369" s="232">
        <f>IF(N1369="nulová",J1369,0)</f>
        <v>0</v>
      </c>
      <c r="BJ1369" s="24" t="s">
        <v>24</v>
      </c>
      <c r="BK1369" s="232">
        <f>ROUND(I1369*H1369,2)</f>
        <v>0</v>
      </c>
      <c r="BL1369" s="24" t="s">
        <v>867</v>
      </c>
      <c r="BM1369" s="24" t="s">
        <v>2540</v>
      </c>
    </row>
    <row r="1370" spans="2:65" s="1" customFormat="1" ht="25.5" customHeight="1">
      <c r="B1370" s="46"/>
      <c r="C1370" s="221" t="s">
        <v>2541</v>
      </c>
      <c r="D1370" s="221" t="s">
        <v>155</v>
      </c>
      <c r="E1370" s="222" t="s">
        <v>2542</v>
      </c>
      <c r="F1370" s="223" t="s">
        <v>2543</v>
      </c>
      <c r="G1370" s="224" t="s">
        <v>640</v>
      </c>
      <c r="H1370" s="225">
        <v>2</v>
      </c>
      <c r="I1370" s="226"/>
      <c r="J1370" s="227">
        <f>ROUND(I1370*H1370,2)</f>
        <v>0</v>
      </c>
      <c r="K1370" s="223" t="s">
        <v>22</v>
      </c>
      <c r="L1370" s="72"/>
      <c r="M1370" s="228" t="s">
        <v>22</v>
      </c>
      <c r="N1370" s="229" t="s">
        <v>44</v>
      </c>
      <c r="O1370" s="47"/>
      <c r="P1370" s="230">
        <f>O1370*H1370</f>
        <v>0</v>
      </c>
      <c r="Q1370" s="230">
        <v>0</v>
      </c>
      <c r="R1370" s="230">
        <f>Q1370*H1370</f>
        <v>0</v>
      </c>
      <c r="S1370" s="230">
        <v>0</v>
      </c>
      <c r="T1370" s="231">
        <f>S1370*H1370</f>
        <v>0</v>
      </c>
      <c r="AR1370" s="24" t="s">
        <v>867</v>
      </c>
      <c r="AT1370" s="24" t="s">
        <v>155</v>
      </c>
      <c r="AU1370" s="24" t="s">
        <v>82</v>
      </c>
      <c r="AY1370" s="24" t="s">
        <v>153</v>
      </c>
      <c r="BE1370" s="232">
        <f>IF(N1370="základní",J1370,0)</f>
        <v>0</v>
      </c>
      <c r="BF1370" s="232">
        <f>IF(N1370="snížená",J1370,0)</f>
        <v>0</v>
      </c>
      <c r="BG1370" s="232">
        <f>IF(N1370="zákl. přenesená",J1370,0)</f>
        <v>0</v>
      </c>
      <c r="BH1370" s="232">
        <f>IF(N1370="sníž. přenesená",J1370,0)</f>
        <v>0</v>
      </c>
      <c r="BI1370" s="232">
        <f>IF(N1370="nulová",J1370,0)</f>
        <v>0</v>
      </c>
      <c r="BJ1370" s="24" t="s">
        <v>24</v>
      </c>
      <c r="BK1370" s="232">
        <f>ROUND(I1370*H1370,2)</f>
        <v>0</v>
      </c>
      <c r="BL1370" s="24" t="s">
        <v>867</v>
      </c>
      <c r="BM1370" s="24" t="s">
        <v>2544</v>
      </c>
    </row>
    <row r="1371" spans="2:65" s="1" customFormat="1" ht="25.5" customHeight="1">
      <c r="B1371" s="46"/>
      <c r="C1371" s="221" t="s">
        <v>2545</v>
      </c>
      <c r="D1371" s="221" t="s">
        <v>155</v>
      </c>
      <c r="E1371" s="222" t="s">
        <v>2546</v>
      </c>
      <c r="F1371" s="223" t="s">
        <v>2547</v>
      </c>
      <c r="G1371" s="224" t="s">
        <v>640</v>
      </c>
      <c r="H1371" s="225">
        <v>84</v>
      </c>
      <c r="I1371" s="226"/>
      <c r="J1371" s="227">
        <f>ROUND(I1371*H1371,2)</f>
        <v>0</v>
      </c>
      <c r="K1371" s="223" t="s">
        <v>22</v>
      </c>
      <c r="L1371" s="72"/>
      <c r="M1371" s="228" t="s">
        <v>22</v>
      </c>
      <c r="N1371" s="229" t="s">
        <v>44</v>
      </c>
      <c r="O1371" s="47"/>
      <c r="P1371" s="230">
        <f>O1371*H1371</f>
        <v>0</v>
      </c>
      <c r="Q1371" s="230">
        <v>0</v>
      </c>
      <c r="R1371" s="230">
        <f>Q1371*H1371</f>
        <v>0</v>
      </c>
      <c r="S1371" s="230">
        <v>0</v>
      </c>
      <c r="T1371" s="231">
        <f>S1371*H1371</f>
        <v>0</v>
      </c>
      <c r="AR1371" s="24" t="s">
        <v>867</v>
      </c>
      <c r="AT1371" s="24" t="s">
        <v>155</v>
      </c>
      <c r="AU1371" s="24" t="s">
        <v>82</v>
      </c>
      <c r="AY1371" s="24" t="s">
        <v>153</v>
      </c>
      <c r="BE1371" s="232">
        <f>IF(N1371="základní",J1371,0)</f>
        <v>0</v>
      </c>
      <c r="BF1371" s="232">
        <f>IF(N1371="snížená",J1371,0)</f>
        <v>0</v>
      </c>
      <c r="BG1371" s="232">
        <f>IF(N1371="zákl. přenesená",J1371,0)</f>
        <v>0</v>
      </c>
      <c r="BH1371" s="232">
        <f>IF(N1371="sníž. přenesená",J1371,0)</f>
        <v>0</v>
      </c>
      <c r="BI1371" s="232">
        <f>IF(N1371="nulová",J1371,0)</f>
        <v>0</v>
      </c>
      <c r="BJ1371" s="24" t="s">
        <v>24</v>
      </c>
      <c r="BK1371" s="232">
        <f>ROUND(I1371*H1371,2)</f>
        <v>0</v>
      </c>
      <c r="BL1371" s="24" t="s">
        <v>867</v>
      </c>
      <c r="BM1371" s="24" t="s">
        <v>2548</v>
      </c>
    </row>
    <row r="1372" spans="2:65" s="1" customFormat="1" ht="25.5" customHeight="1">
      <c r="B1372" s="46"/>
      <c r="C1372" s="221" t="s">
        <v>2549</v>
      </c>
      <c r="D1372" s="221" t="s">
        <v>155</v>
      </c>
      <c r="E1372" s="222" t="s">
        <v>2550</v>
      </c>
      <c r="F1372" s="223" t="s">
        <v>2551</v>
      </c>
      <c r="G1372" s="224" t="s">
        <v>640</v>
      </c>
      <c r="H1372" s="225">
        <v>1</v>
      </c>
      <c r="I1372" s="226"/>
      <c r="J1372" s="227">
        <f>ROUND(I1372*H1372,2)</f>
        <v>0</v>
      </c>
      <c r="K1372" s="223" t="s">
        <v>22</v>
      </c>
      <c r="L1372" s="72"/>
      <c r="M1372" s="228" t="s">
        <v>22</v>
      </c>
      <c r="N1372" s="229" t="s">
        <v>44</v>
      </c>
      <c r="O1372" s="47"/>
      <c r="P1372" s="230">
        <f>O1372*H1372</f>
        <v>0</v>
      </c>
      <c r="Q1372" s="230">
        <v>0</v>
      </c>
      <c r="R1372" s="230">
        <f>Q1372*H1372</f>
        <v>0</v>
      </c>
      <c r="S1372" s="230">
        <v>0</v>
      </c>
      <c r="T1372" s="231">
        <f>S1372*H1372</f>
        <v>0</v>
      </c>
      <c r="AR1372" s="24" t="s">
        <v>867</v>
      </c>
      <c r="AT1372" s="24" t="s">
        <v>155</v>
      </c>
      <c r="AU1372" s="24" t="s">
        <v>82</v>
      </c>
      <c r="AY1372" s="24" t="s">
        <v>153</v>
      </c>
      <c r="BE1372" s="232">
        <f>IF(N1372="základní",J1372,0)</f>
        <v>0</v>
      </c>
      <c r="BF1372" s="232">
        <f>IF(N1372="snížená",J1372,0)</f>
        <v>0</v>
      </c>
      <c r="BG1372" s="232">
        <f>IF(N1372="zákl. přenesená",J1372,0)</f>
        <v>0</v>
      </c>
      <c r="BH1372" s="232">
        <f>IF(N1372="sníž. přenesená",J1372,0)</f>
        <v>0</v>
      </c>
      <c r="BI1372" s="232">
        <f>IF(N1372="nulová",J1372,0)</f>
        <v>0</v>
      </c>
      <c r="BJ1372" s="24" t="s">
        <v>24</v>
      </c>
      <c r="BK1372" s="232">
        <f>ROUND(I1372*H1372,2)</f>
        <v>0</v>
      </c>
      <c r="BL1372" s="24" t="s">
        <v>867</v>
      </c>
      <c r="BM1372" s="24" t="s">
        <v>2552</v>
      </c>
    </row>
    <row r="1373" spans="2:65" s="1" customFormat="1" ht="25.5" customHeight="1">
      <c r="B1373" s="46"/>
      <c r="C1373" s="221" t="s">
        <v>2553</v>
      </c>
      <c r="D1373" s="221" t="s">
        <v>155</v>
      </c>
      <c r="E1373" s="222" t="s">
        <v>2554</v>
      </c>
      <c r="F1373" s="223" t="s">
        <v>2555</v>
      </c>
      <c r="G1373" s="224" t="s">
        <v>640</v>
      </c>
      <c r="H1373" s="225">
        <v>1</v>
      </c>
      <c r="I1373" s="226"/>
      <c r="J1373" s="227">
        <f>ROUND(I1373*H1373,2)</f>
        <v>0</v>
      </c>
      <c r="K1373" s="223" t="s">
        <v>22</v>
      </c>
      <c r="L1373" s="72"/>
      <c r="M1373" s="228" t="s">
        <v>22</v>
      </c>
      <c r="N1373" s="229" t="s">
        <v>44</v>
      </c>
      <c r="O1373" s="47"/>
      <c r="P1373" s="230">
        <f>O1373*H1373</f>
        <v>0</v>
      </c>
      <c r="Q1373" s="230">
        <v>0</v>
      </c>
      <c r="R1373" s="230">
        <f>Q1373*H1373</f>
        <v>0</v>
      </c>
      <c r="S1373" s="230">
        <v>0</v>
      </c>
      <c r="T1373" s="231">
        <f>S1373*H1373</f>
        <v>0</v>
      </c>
      <c r="AR1373" s="24" t="s">
        <v>867</v>
      </c>
      <c r="AT1373" s="24" t="s">
        <v>155</v>
      </c>
      <c r="AU1373" s="24" t="s">
        <v>82</v>
      </c>
      <c r="AY1373" s="24" t="s">
        <v>153</v>
      </c>
      <c r="BE1373" s="232">
        <f>IF(N1373="základní",J1373,0)</f>
        <v>0</v>
      </c>
      <c r="BF1373" s="232">
        <f>IF(N1373="snížená",J1373,0)</f>
        <v>0</v>
      </c>
      <c r="BG1373" s="232">
        <f>IF(N1373="zákl. přenesená",J1373,0)</f>
        <v>0</v>
      </c>
      <c r="BH1373" s="232">
        <f>IF(N1373="sníž. přenesená",J1373,0)</f>
        <v>0</v>
      </c>
      <c r="BI1373" s="232">
        <f>IF(N1373="nulová",J1373,0)</f>
        <v>0</v>
      </c>
      <c r="BJ1373" s="24" t="s">
        <v>24</v>
      </c>
      <c r="BK1373" s="232">
        <f>ROUND(I1373*H1373,2)</f>
        <v>0</v>
      </c>
      <c r="BL1373" s="24" t="s">
        <v>867</v>
      </c>
      <c r="BM1373" s="24" t="s">
        <v>2556</v>
      </c>
    </row>
    <row r="1374" spans="2:65" s="1" customFormat="1" ht="25.5" customHeight="1">
      <c r="B1374" s="46"/>
      <c r="C1374" s="221" t="s">
        <v>2557</v>
      </c>
      <c r="D1374" s="221" t="s">
        <v>155</v>
      </c>
      <c r="E1374" s="222" t="s">
        <v>2558</v>
      </c>
      <c r="F1374" s="223" t="s">
        <v>2559</v>
      </c>
      <c r="G1374" s="224" t="s">
        <v>640</v>
      </c>
      <c r="H1374" s="225">
        <v>1</v>
      </c>
      <c r="I1374" s="226"/>
      <c r="J1374" s="227">
        <f>ROUND(I1374*H1374,2)</f>
        <v>0</v>
      </c>
      <c r="K1374" s="223" t="s">
        <v>22</v>
      </c>
      <c r="L1374" s="72"/>
      <c r="M1374" s="228" t="s">
        <v>22</v>
      </c>
      <c r="N1374" s="229" t="s">
        <v>44</v>
      </c>
      <c r="O1374" s="47"/>
      <c r="P1374" s="230">
        <f>O1374*H1374</f>
        <v>0</v>
      </c>
      <c r="Q1374" s="230">
        <v>0</v>
      </c>
      <c r="R1374" s="230">
        <f>Q1374*H1374</f>
        <v>0</v>
      </c>
      <c r="S1374" s="230">
        <v>0</v>
      </c>
      <c r="T1374" s="231">
        <f>S1374*H1374</f>
        <v>0</v>
      </c>
      <c r="AR1374" s="24" t="s">
        <v>867</v>
      </c>
      <c r="AT1374" s="24" t="s">
        <v>155</v>
      </c>
      <c r="AU1374" s="24" t="s">
        <v>82</v>
      </c>
      <c r="AY1374" s="24" t="s">
        <v>153</v>
      </c>
      <c r="BE1374" s="232">
        <f>IF(N1374="základní",J1374,0)</f>
        <v>0</v>
      </c>
      <c r="BF1374" s="232">
        <f>IF(N1374="snížená",J1374,0)</f>
        <v>0</v>
      </c>
      <c r="BG1374" s="232">
        <f>IF(N1374="zákl. přenesená",J1374,0)</f>
        <v>0</v>
      </c>
      <c r="BH1374" s="232">
        <f>IF(N1374="sníž. přenesená",J1374,0)</f>
        <v>0</v>
      </c>
      <c r="BI1374" s="232">
        <f>IF(N1374="nulová",J1374,0)</f>
        <v>0</v>
      </c>
      <c r="BJ1374" s="24" t="s">
        <v>24</v>
      </c>
      <c r="BK1374" s="232">
        <f>ROUND(I1374*H1374,2)</f>
        <v>0</v>
      </c>
      <c r="BL1374" s="24" t="s">
        <v>867</v>
      </c>
      <c r="BM1374" s="24" t="s">
        <v>2560</v>
      </c>
    </row>
    <row r="1375" spans="2:65" s="1" customFormat="1" ht="25.5" customHeight="1">
      <c r="B1375" s="46"/>
      <c r="C1375" s="221" t="s">
        <v>2561</v>
      </c>
      <c r="D1375" s="221" t="s">
        <v>155</v>
      </c>
      <c r="E1375" s="222" t="s">
        <v>2562</v>
      </c>
      <c r="F1375" s="223" t="s">
        <v>2563</v>
      </c>
      <c r="G1375" s="224" t="s">
        <v>640</v>
      </c>
      <c r="H1375" s="225">
        <v>1</v>
      </c>
      <c r="I1375" s="226"/>
      <c r="J1375" s="227">
        <f>ROUND(I1375*H1375,2)</f>
        <v>0</v>
      </c>
      <c r="K1375" s="223" t="s">
        <v>22</v>
      </c>
      <c r="L1375" s="72"/>
      <c r="M1375" s="228" t="s">
        <v>22</v>
      </c>
      <c r="N1375" s="229" t="s">
        <v>44</v>
      </c>
      <c r="O1375" s="47"/>
      <c r="P1375" s="230">
        <f>O1375*H1375</f>
        <v>0</v>
      </c>
      <c r="Q1375" s="230">
        <v>0</v>
      </c>
      <c r="R1375" s="230">
        <f>Q1375*H1375</f>
        <v>0</v>
      </c>
      <c r="S1375" s="230">
        <v>0</v>
      </c>
      <c r="T1375" s="231">
        <f>S1375*H1375</f>
        <v>0</v>
      </c>
      <c r="AR1375" s="24" t="s">
        <v>867</v>
      </c>
      <c r="AT1375" s="24" t="s">
        <v>155</v>
      </c>
      <c r="AU1375" s="24" t="s">
        <v>82</v>
      </c>
      <c r="AY1375" s="24" t="s">
        <v>153</v>
      </c>
      <c r="BE1375" s="232">
        <f>IF(N1375="základní",J1375,0)</f>
        <v>0</v>
      </c>
      <c r="BF1375" s="232">
        <f>IF(N1375="snížená",J1375,0)</f>
        <v>0</v>
      </c>
      <c r="BG1375" s="232">
        <f>IF(N1375="zákl. přenesená",J1375,0)</f>
        <v>0</v>
      </c>
      <c r="BH1375" s="232">
        <f>IF(N1375="sníž. přenesená",J1375,0)</f>
        <v>0</v>
      </c>
      <c r="BI1375" s="232">
        <f>IF(N1375="nulová",J1375,0)</f>
        <v>0</v>
      </c>
      <c r="BJ1375" s="24" t="s">
        <v>24</v>
      </c>
      <c r="BK1375" s="232">
        <f>ROUND(I1375*H1375,2)</f>
        <v>0</v>
      </c>
      <c r="BL1375" s="24" t="s">
        <v>867</v>
      </c>
      <c r="BM1375" s="24" t="s">
        <v>2564</v>
      </c>
    </row>
    <row r="1376" spans="2:65" s="1" customFormat="1" ht="25.5" customHeight="1">
      <c r="B1376" s="46"/>
      <c r="C1376" s="221" t="s">
        <v>2565</v>
      </c>
      <c r="D1376" s="221" t="s">
        <v>155</v>
      </c>
      <c r="E1376" s="222" t="s">
        <v>2566</v>
      </c>
      <c r="F1376" s="223" t="s">
        <v>2567</v>
      </c>
      <c r="G1376" s="224" t="s">
        <v>640</v>
      </c>
      <c r="H1376" s="225">
        <v>7</v>
      </c>
      <c r="I1376" s="226"/>
      <c r="J1376" s="227">
        <f>ROUND(I1376*H1376,2)</f>
        <v>0</v>
      </c>
      <c r="K1376" s="223" t="s">
        <v>22</v>
      </c>
      <c r="L1376" s="72"/>
      <c r="M1376" s="228" t="s">
        <v>22</v>
      </c>
      <c r="N1376" s="229" t="s">
        <v>44</v>
      </c>
      <c r="O1376" s="47"/>
      <c r="P1376" s="230">
        <f>O1376*H1376</f>
        <v>0</v>
      </c>
      <c r="Q1376" s="230">
        <v>0</v>
      </c>
      <c r="R1376" s="230">
        <f>Q1376*H1376</f>
        <v>0</v>
      </c>
      <c r="S1376" s="230">
        <v>0</v>
      </c>
      <c r="T1376" s="231">
        <f>S1376*H1376</f>
        <v>0</v>
      </c>
      <c r="AR1376" s="24" t="s">
        <v>867</v>
      </c>
      <c r="AT1376" s="24" t="s">
        <v>155</v>
      </c>
      <c r="AU1376" s="24" t="s">
        <v>82</v>
      </c>
      <c r="AY1376" s="24" t="s">
        <v>153</v>
      </c>
      <c r="BE1376" s="232">
        <f>IF(N1376="základní",J1376,0)</f>
        <v>0</v>
      </c>
      <c r="BF1376" s="232">
        <f>IF(N1376="snížená",J1376,0)</f>
        <v>0</v>
      </c>
      <c r="BG1376" s="232">
        <f>IF(N1376="zákl. přenesená",J1376,0)</f>
        <v>0</v>
      </c>
      <c r="BH1376" s="232">
        <f>IF(N1376="sníž. přenesená",J1376,0)</f>
        <v>0</v>
      </c>
      <c r="BI1376" s="232">
        <f>IF(N1376="nulová",J1376,0)</f>
        <v>0</v>
      </c>
      <c r="BJ1376" s="24" t="s">
        <v>24</v>
      </c>
      <c r="BK1376" s="232">
        <f>ROUND(I1376*H1376,2)</f>
        <v>0</v>
      </c>
      <c r="BL1376" s="24" t="s">
        <v>867</v>
      </c>
      <c r="BM1376" s="24" t="s">
        <v>2568</v>
      </c>
    </row>
    <row r="1377" spans="2:65" s="1" customFormat="1" ht="25.5" customHeight="1">
      <c r="B1377" s="46"/>
      <c r="C1377" s="221" t="s">
        <v>2569</v>
      </c>
      <c r="D1377" s="221" t="s">
        <v>155</v>
      </c>
      <c r="E1377" s="222" t="s">
        <v>2570</v>
      </c>
      <c r="F1377" s="223" t="s">
        <v>2571</v>
      </c>
      <c r="G1377" s="224" t="s">
        <v>640</v>
      </c>
      <c r="H1377" s="225">
        <v>80</v>
      </c>
      <c r="I1377" s="226"/>
      <c r="J1377" s="227">
        <f>ROUND(I1377*H1377,2)</f>
        <v>0</v>
      </c>
      <c r="K1377" s="223" t="s">
        <v>22</v>
      </c>
      <c r="L1377" s="72"/>
      <c r="M1377" s="228" t="s">
        <v>22</v>
      </c>
      <c r="N1377" s="229" t="s">
        <v>44</v>
      </c>
      <c r="O1377" s="47"/>
      <c r="P1377" s="230">
        <f>O1377*H1377</f>
        <v>0</v>
      </c>
      <c r="Q1377" s="230">
        <v>0</v>
      </c>
      <c r="R1377" s="230">
        <f>Q1377*H1377</f>
        <v>0</v>
      </c>
      <c r="S1377" s="230">
        <v>0</v>
      </c>
      <c r="T1377" s="231">
        <f>S1377*H1377</f>
        <v>0</v>
      </c>
      <c r="AR1377" s="24" t="s">
        <v>867</v>
      </c>
      <c r="AT1377" s="24" t="s">
        <v>155</v>
      </c>
      <c r="AU1377" s="24" t="s">
        <v>82</v>
      </c>
      <c r="AY1377" s="24" t="s">
        <v>153</v>
      </c>
      <c r="BE1377" s="232">
        <f>IF(N1377="základní",J1377,0)</f>
        <v>0</v>
      </c>
      <c r="BF1377" s="232">
        <f>IF(N1377="snížená",J1377,0)</f>
        <v>0</v>
      </c>
      <c r="BG1377" s="232">
        <f>IF(N1377="zákl. přenesená",J1377,0)</f>
        <v>0</v>
      </c>
      <c r="BH1377" s="232">
        <f>IF(N1377="sníž. přenesená",J1377,0)</f>
        <v>0</v>
      </c>
      <c r="BI1377" s="232">
        <f>IF(N1377="nulová",J1377,0)</f>
        <v>0</v>
      </c>
      <c r="BJ1377" s="24" t="s">
        <v>24</v>
      </c>
      <c r="BK1377" s="232">
        <f>ROUND(I1377*H1377,2)</f>
        <v>0</v>
      </c>
      <c r="BL1377" s="24" t="s">
        <v>867</v>
      </c>
      <c r="BM1377" s="24" t="s">
        <v>2572</v>
      </c>
    </row>
    <row r="1378" spans="2:65" s="1" customFormat="1" ht="25.5" customHeight="1">
      <c r="B1378" s="46"/>
      <c r="C1378" s="221" t="s">
        <v>2573</v>
      </c>
      <c r="D1378" s="221" t="s">
        <v>155</v>
      </c>
      <c r="E1378" s="222" t="s">
        <v>2574</v>
      </c>
      <c r="F1378" s="223" t="s">
        <v>2575</v>
      </c>
      <c r="G1378" s="224" t="s">
        <v>640</v>
      </c>
      <c r="H1378" s="225">
        <v>8</v>
      </c>
      <c r="I1378" s="226"/>
      <c r="J1378" s="227">
        <f>ROUND(I1378*H1378,2)</f>
        <v>0</v>
      </c>
      <c r="K1378" s="223" t="s">
        <v>22</v>
      </c>
      <c r="L1378" s="72"/>
      <c r="M1378" s="228" t="s">
        <v>22</v>
      </c>
      <c r="N1378" s="229" t="s">
        <v>44</v>
      </c>
      <c r="O1378" s="47"/>
      <c r="P1378" s="230">
        <f>O1378*H1378</f>
        <v>0</v>
      </c>
      <c r="Q1378" s="230">
        <v>0</v>
      </c>
      <c r="R1378" s="230">
        <f>Q1378*H1378</f>
        <v>0</v>
      </c>
      <c r="S1378" s="230">
        <v>0</v>
      </c>
      <c r="T1378" s="231">
        <f>S1378*H1378</f>
        <v>0</v>
      </c>
      <c r="AR1378" s="24" t="s">
        <v>867</v>
      </c>
      <c r="AT1378" s="24" t="s">
        <v>155</v>
      </c>
      <c r="AU1378" s="24" t="s">
        <v>82</v>
      </c>
      <c r="AY1378" s="24" t="s">
        <v>153</v>
      </c>
      <c r="BE1378" s="232">
        <f>IF(N1378="základní",J1378,0)</f>
        <v>0</v>
      </c>
      <c r="BF1378" s="232">
        <f>IF(N1378="snížená",J1378,0)</f>
        <v>0</v>
      </c>
      <c r="BG1378" s="232">
        <f>IF(N1378="zákl. přenesená",J1378,0)</f>
        <v>0</v>
      </c>
      <c r="BH1378" s="232">
        <f>IF(N1378="sníž. přenesená",J1378,0)</f>
        <v>0</v>
      </c>
      <c r="BI1378" s="232">
        <f>IF(N1378="nulová",J1378,0)</f>
        <v>0</v>
      </c>
      <c r="BJ1378" s="24" t="s">
        <v>24</v>
      </c>
      <c r="BK1378" s="232">
        <f>ROUND(I1378*H1378,2)</f>
        <v>0</v>
      </c>
      <c r="BL1378" s="24" t="s">
        <v>867</v>
      </c>
      <c r="BM1378" s="24" t="s">
        <v>2576</v>
      </c>
    </row>
    <row r="1379" spans="2:65" s="1" customFormat="1" ht="25.5" customHeight="1">
      <c r="B1379" s="46"/>
      <c r="C1379" s="221" t="s">
        <v>2577</v>
      </c>
      <c r="D1379" s="221" t="s">
        <v>155</v>
      </c>
      <c r="E1379" s="222" t="s">
        <v>2578</v>
      </c>
      <c r="F1379" s="223" t="s">
        <v>2579</v>
      </c>
      <c r="G1379" s="224" t="s">
        <v>640</v>
      </c>
      <c r="H1379" s="225">
        <v>1</v>
      </c>
      <c r="I1379" s="226"/>
      <c r="J1379" s="227">
        <f>ROUND(I1379*H1379,2)</f>
        <v>0</v>
      </c>
      <c r="K1379" s="223" t="s">
        <v>22</v>
      </c>
      <c r="L1379" s="72"/>
      <c r="M1379" s="228" t="s">
        <v>22</v>
      </c>
      <c r="N1379" s="229" t="s">
        <v>44</v>
      </c>
      <c r="O1379" s="47"/>
      <c r="P1379" s="230">
        <f>O1379*H1379</f>
        <v>0</v>
      </c>
      <c r="Q1379" s="230">
        <v>0</v>
      </c>
      <c r="R1379" s="230">
        <f>Q1379*H1379</f>
        <v>0</v>
      </c>
      <c r="S1379" s="230">
        <v>0</v>
      </c>
      <c r="T1379" s="231">
        <f>S1379*H1379</f>
        <v>0</v>
      </c>
      <c r="AR1379" s="24" t="s">
        <v>867</v>
      </c>
      <c r="AT1379" s="24" t="s">
        <v>155</v>
      </c>
      <c r="AU1379" s="24" t="s">
        <v>82</v>
      </c>
      <c r="AY1379" s="24" t="s">
        <v>153</v>
      </c>
      <c r="BE1379" s="232">
        <f>IF(N1379="základní",J1379,0)</f>
        <v>0</v>
      </c>
      <c r="BF1379" s="232">
        <f>IF(N1379="snížená",J1379,0)</f>
        <v>0</v>
      </c>
      <c r="BG1379" s="232">
        <f>IF(N1379="zákl. přenesená",J1379,0)</f>
        <v>0</v>
      </c>
      <c r="BH1379" s="232">
        <f>IF(N1379="sníž. přenesená",J1379,0)</f>
        <v>0</v>
      </c>
      <c r="BI1379" s="232">
        <f>IF(N1379="nulová",J1379,0)</f>
        <v>0</v>
      </c>
      <c r="BJ1379" s="24" t="s">
        <v>24</v>
      </c>
      <c r="BK1379" s="232">
        <f>ROUND(I1379*H1379,2)</f>
        <v>0</v>
      </c>
      <c r="BL1379" s="24" t="s">
        <v>867</v>
      </c>
      <c r="BM1379" s="24" t="s">
        <v>2580</v>
      </c>
    </row>
    <row r="1380" spans="2:65" s="1" customFormat="1" ht="16.5" customHeight="1">
      <c r="B1380" s="46"/>
      <c r="C1380" s="221" t="s">
        <v>2581</v>
      </c>
      <c r="D1380" s="221" t="s">
        <v>155</v>
      </c>
      <c r="E1380" s="222" t="s">
        <v>2582</v>
      </c>
      <c r="F1380" s="223" t="s">
        <v>2583</v>
      </c>
      <c r="G1380" s="224" t="s">
        <v>187</v>
      </c>
      <c r="H1380" s="225">
        <v>10.5</v>
      </c>
      <c r="I1380" s="226"/>
      <c r="J1380" s="227">
        <f>ROUND(I1380*H1380,2)</f>
        <v>0</v>
      </c>
      <c r="K1380" s="223" t="s">
        <v>22</v>
      </c>
      <c r="L1380" s="72"/>
      <c r="M1380" s="228" t="s">
        <v>22</v>
      </c>
      <c r="N1380" s="229" t="s">
        <v>44</v>
      </c>
      <c r="O1380" s="47"/>
      <c r="P1380" s="230">
        <f>O1380*H1380</f>
        <v>0</v>
      </c>
      <c r="Q1380" s="230">
        <v>0</v>
      </c>
      <c r="R1380" s="230">
        <f>Q1380*H1380</f>
        <v>0</v>
      </c>
      <c r="S1380" s="230">
        <v>0</v>
      </c>
      <c r="T1380" s="231">
        <f>S1380*H1380</f>
        <v>0</v>
      </c>
      <c r="AR1380" s="24" t="s">
        <v>239</v>
      </c>
      <c r="AT1380" s="24" t="s">
        <v>155</v>
      </c>
      <c r="AU1380" s="24" t="s">
        <v>82</v>
      </c>
      <c r="AY1380" s="24" t="s">
        <v>153</v>
      </c>
      <c r="BE1380" s="232">
        <f>IF(N1380="základní",J1380,0)</f>
        <v>0</v>
      </c>
      <c r="BF1380" s="232">
        <f>IF(N1380="snížená",J1380,0)</f>
        <v>0</v>
      </c>
      <c r="BG1380" s="232">
        <f>IF(N1380="zákl. přenesená",J1380,0)</f>
        <v>0</v>
      </c>
      <c r="BH1380" s="232">
        <f>IF(N1380="sníž. přenesená",J1380,0)</f>
        <v>0</v>
      </c>
      <c r="BI1380" s="232">
        <f>IF(N1380="nulová",J1380,0)</f>
        <v>0</v>
      </c>
      <c r="BJ1380" s="24" t="s">
        <v>24</v>
      </c>
      <c r="BK1380" s="232">
        <f>ROUND(I1380*H1380,2)</f>
        <v>0</v>
      </c>
      <c r="BL1380" s="24" t="s">
        <v>239</v>
      </c>
      <c r="BM1380" s="24" t="s">
        <v>2584</v>
      </c>
    </row>
    <row r="1381" spans="2:51" s="11" customFormat="1" ht="13.5">
      <c r="B1381" s="233"/>
      <c r="C1381" s="234"/>
      <c r="D1381" s="235" t="s">
        <v>162</v>
      </c>
      <c r="E1381" s="236" t="s">
        <v>22</v>
      </c>
      <c r="F1381" s="237" t="s">
        <v>2585</v>
      </c>
      <c r="G1381" s="234"/>
      <c r="H1381" s="236" t="s">
        <v>22</v>
      </c>
      <c r="I1381" s="238"/>
      <c r="J1381" s="234"/>
      <c r="K1381" s="234"/>
      <c r="L1381" s="239"/>
      <c r="M1381" s="240"/>
      <c r="N1381" s="241"/>
      <c r="O1381" s="241"/>
      <c r="P1381" s="241"/>
      <c r="Q1381" s="241"/>
      <c r="R1381" s="241"/>
      <c r="S1381" s="241"/>
      <c r="T1381" s="242"/>
      <c r="AT1381" s="243" t="s">
        <v>162</v>
      </c>
      <c r="AU1381" s="243" t="s">
        <v>82</v>
      </c>
      <c r="AV1381" s="11" t="s">
        <v>24</v>
      </c>
      <c r="AW1381" s="11" t="s">
        <v>37</v>
      </c>
      <c r="AX1381" s="11" t="s">
        <v>73</v>
      </c>
      <c r="AY1381" s="243" t="s">
        <v>153</v>
      </c>
    </row>
    <row r="1382" spans="2:51" s="12" customFormat="1" ht="13.5">
      <c r="B1382" s="244"/>
      <c r="C1382" s="245"/>
      <c r="D1382" s="235" t="s">
        <v>162</v>
      </c>
      <c r="E1382" s="246" t="s">
        <v>22</v>
      </c>
      <c r="F1382" s="247" t="s">
        <v>2586</v>
      </c>
      <c r="G1382" s="245"/>
      <c r="H1382" s="248">
        <v>10.5</v>
      </c>
      <c r="I1382" s="249"/>
      <c r="J1382" s="245"/>
      <c r="K1382" s="245"/>
      <c r="L1382" s="250"/>
      <c r="M1382" s="251"/>
      <c r="N1382" s="252"/>
      <c r="O1382" s="252"/>
      <c r="P1382" s="252"/>
      <c r="Q1382" s="252"/>
      <c r="R1382" s="252"/>
      <c r="S1382" s="252"/>
      <c r="T1382" s="253"/>
      <c r="AT1382" s="254" t="s">
        <v>162</v>
      </c>
      <c r="AU1382" s="254" t="s">
        <v>82</v>
      </c>
      <c r="AV1382" s="12" t="s">
        <v>82</v>
      </c>
      <c r="AW1382" s="12" t="s">
        <v>37</v>
      </c>
      <c r="AX1382" s="12" t="s">
        <v>24</v>
      </c>
      <c r="AY1382" s="254" t="s">
        <v>153</v>
      </c>
    </row>
    <row r="1383" spans="2:65" s="1" customFormat="1" ht="16.5" customHeight="1">
      <c r="B1383" s="46"/>
      <c r="C1383" s="266" t="s">
        <v>2587</v>
      </c>
      <c r="D1383" s="266" t="s">
        <v>246</v>
      </c>
      <c r="E1383" s="267" t="s">
        <v>2588</v>
      </c>
      <c r="F1383" s="268" t="s">
        <v>2589</v>
      </c>
      <c r="G1383" s="269" t="s">
        <v>187</v>
      </c>
      <c r="H1383" s="270">
        <v>10.5</v>
      </c>
      <c r="I1383" s="271"/>
      <c r="J1383" s="272">
        <f>ROUND(I1383*H1383,2)</f>
        <v>0</v>
      </c>
      <c r="K1383" s="268" t="s">
        <v>159</v>
      </c>
      <c r="L1383" s="273"/>
      <c r="M1383" s="274" t="s">
        <v>22</v>
      </c>
      <c r="N1383" s="275" t="s">
        <v>44</v>
      </c>
      <c r="O1383" s="47"/>
      <c r="P1383" s="230">
        <f>O1383*H1383</f>
        <v>0</v>
      </c>
      <c r="Q1383" s="230">
        <v>0.005</v>
      </c>
      <c r="R1383" s="230">
        <f>Q1383*H1383</f>
        <v>0.0525</v>
      </c>
      <c r="S1383" s="230">
        <v>0</v>
      </c>
      <c r="T1383" s="231">
        <f>S1383*H1383</f>
        <v>0</v>
      </c>
      <c r="AR1383" s="24" t="s">
        <v>320</v>
      </c>
      <c r="AT1383" s="24" t="s">
        <v>246</v>
      </c>
      <c r="AU1383" s="24" t="s">
        <v>82</v>
      </c>
      <c r="AY1383" s="24" t="s">
        <v>153</v>
      </c>
      <c r="BE1383" s="232">
        <f>IF(N1383="základní",J1383,0)</f>
        <v>0</v>
      </c>
      <c r="BF1383" s="232">
        <f>IF(N1383="snížená",J1383,0)</f>
        <v>0</v>
      </c>
      <c r="BG1383" s="232">
        <f>IF(N1383="zákl. přenesená",J1383,0)</f>
        <v>0</v>
      </c>
      <c r="BH1383" s="232">
        <f>IF(N1383="sníž. přenesená",J1383,0)</f>
        <v>0</v>
      </c>
      <c r="BI1383" s="232">
        <f>IF(N1383="nulová",J1383,0)</f>
        <v>0</v>
      </c>
      <c r="BJ1383" s="24" t="s">
        <v>24</v>
      </c>
      <c r="BK1383" s="232">
        <f>ROUND(I1383*H1383,2)</f>
        <v>0</v>
      </c>
      <c r="BL1383" s="24" t="s">
        <v>239</v>
      </c>
      <c r="BM1383" s="24" t="s">
        <v>2590</v>
      </c>
    </row>
    <row r="1384" spans="2:65" s="1" customFormat="1" ht="16.5" customHeight="1">
      <c r="B1384" s="46"/>
      <c r="C1384" s="266" t="s">
        <v>2591</v>
      </c>
      <c r="D1384" s="266" t="s">
        <v>246</v>
      </c>
      <c r="E1384" s="267" t="s">
        <v>2592</v>
      </c>
      <c r="F1384" s="268" t="s">
        <v>2593</v>
      </c>
      <c r="G1384" s="269" t="s">
        <v>290</v>
      </c>
      <c r="H1384" s="270">
        <v>14</v>
      </c>
      <c r="I1384" s="271"/>
      <c r="J1384" s="272">
        <f>ROUND(I1384*H1384,2)</f>
        <v>0</v>
      </c>
      <c r="K1384" s="268" t="s">
        <v>159</v>
      </c>
      <c r="L1384" s="273"/>
      <c r="M1384" s="274" t="s">
        <v>22</v>
      </c>
      <c r="N1384" s="275" t="s">
        <v>44</v>
      </c>
      <c r="O1384" s="47"/>
      <c r="P1384" s="230">
        <f>O1384*H1384</f>
        <v>0</v>
      </c>
      <c r="Q1384" s="230">
        <v>6E-05</v>
      </c>
      <c r="R1384" s="230">
        <f>Q1384*H1384</f>
        <v>0.00084</v>
      </c>
      <c r="S1384" s="230">
        <v>0</v>
      </c>
      <c r="T1384" s="231">
        <f>S1384*H1384</f>
        <v>0</v>
      </c>
      <c r="AR1384" s="24" t="s">
        <v>320</v>
      </c>
      <c r="AT1384" s="24" t="s">
        <v>246</v>
      </c>
      <c r="AU1384" s="24" t="s">
        <v>82</v>
      </c>
      <c r="AY1384" s="24" t="s">
        <v>153</v>
      </c>
      <c r="BE1384" s="232">
        <f>IF(N1384="základní",J1384,0)</f>
        <v>0</v>
      </c>
      <c r="BF1384" s="232">
        <f>IF(N1384="snížená",J1384,0)</f>
        <v>0</v>
      </c>
      <c r="BG1384" s="232">
        <f>IF(N1384="zákl. přenesená",J1384,0)</f>
        <v>0</v>
      </c>
      <c r="BH1384" s="232">
        <f>IF(N1384="sníž. přenesená",J1384,0)</f>
        <v>0</v>
      </c>
      <c r="BI1384" s="232">
        <f>IF(N1384="nulová",J1384,0)</f>
        <v>0</v>
      </c>
      <c r="BJ1384" s="24" t="s">
        <v>24</v>
      </c>
      <c r="BK1384" s="232">
        <f>ROUND(I1384*H1384,2)</f>
        <v>0</v>
      </c>
      <c r="BL1384" s="24" t="s">
        <v>239</v>
      </c>
      <c r="BM1384" s="24" t="s">
        <v>2594</v>
      </c>
    </row>
    <row r="1385" spans="2:51" s="12" customFormat="1" ht="13.5">
      <c r="B1385" s="244"/>
      <c r="C1385" s="245"/>
      <c r="D1385" s="235" t="s">
        <v>162</v>
      </c>
      <c r="E1385" s="246" t="s">
        <v>22</v>
      </c>
      <c r="F1385" s="247" t="s">
        <v>2595</v>
      </c>
      <c r="G1385" s="245"/>
      <c r="H1385" s="248">
        <v>14</v>
      </c>
      <c r="I1385" s="249"/>
      <c r="J1385" s="245"/>
      <c r="K1385" s="245"/>
      <c r="L1385" s="250"/>
      <c r="M1385" s="251"/>
      <c r="N1385" s="252"/>
      <c r="O1385" s="252"/>
      <c r="P1385" s="252"/>
      <c r="Q1385" s="252"/>
      <c r="R1385" s="252"/>
      <c r="S1385" s="252"/>
      <c r="T1385" s="253"/>
      <c r="AT1385" s="254" t="s">
        <v>162</v>
      </c>
      <c r="AU1385" s="254" t="s">
        <v>82</v>
      </c>
      <c r="AV1385" s="12" t="s">
        <v>82</v>
      </c>
      <c r="AW1385" s="12" t="s">
        <v>37</v>
      </c>
      <c r="AX1385" s="12" t="s">
        <v>24</v>
      </c>
      <c r="AY1385" s="254" t="s">
        <v>153</v>
      </c>
    </row>
    <row r="1386" spans="2:65" s="1" customFormat="1" ht="16.5" customHeight="1">
      <c r="B1386" s="46"/>
      <c r="C1386" s="221" t="s">
        <v>2596</v>
      </c>
      <c r="D1386" s="221" t="s">
        <v>155</v>
      </c>
      <c r="E1386" s="222" t="s">
        <v>2597</v>
      </c>
      <c r="F1386" s="223" t="s">
        <v>1675</v>
      </c>
      <c r="G1386" s="224" t="s">
        <v>778</v>
      </c>
      <c r="H1386" s="225">
        <v>1</v>
      </c>
      <c r="I1386" s="226"/>
      <c r="J1386" s="227">
        <f>ROUND(I1386*H1386,2)</f>
        <v>0</v>
      </c>
      <c r="K1386" s="223" t="s">
        <v>22</v>
      </c>
      <c r="L1386" s="72"/>
      <c r="M1386" s="228" t="s">
        <v>22</v>
      </c>
      <c r="N1386" s="229" t="s">
        <v>44</v>
      </c>
      <c r="O1386" s="47"/>
      <c r="P1386" s="230">
        <f>O1386*H1386</f>
        <v>0</v>
      </c>
      <c r="Q1386" s="230">
        <v>0</v>
      </c>
      <c r="R1386" s="230">
        <f>Q1386*H1386</f>
        <v>0</v>
      </c>
      <c r="S1386" s="230">
        <v>0</v>
      </c>
      <c r="T1386" s="231">
        <f>S1386*H1386</f>
        <v>0</v>
      </c>
      <c r="AR1386" s="24" t="s">
        <v>239</v>
      </c>
      <c r="AT1386" s="24" t="s">
        <v>155</v>
      </c>
      <c r="AU1386" s="24" t="s">
        <v>82</v>
      </c>
      <c r="AY1386" s="24" t="s">
        <v>153</v>
      </c>
      <c r="BE1386" s="232">
        <f>IF(N1386="základní",J1386,0)</f>
        <v>0</v>
      </c>
      <c r="BF1386" s="232">
        <f>IF(N1386="snížená",J1386,0)</f>
        <v>0</v>
      </c>
      <c r="BG1386" s="232">
        <f>IF(N1386="zákl. přenesená",J1386,0)</f>
        <v>0</v>
      </c>
      <c r="BH1386" s="232">
        <f>IF(N1386="sníž. přenesená",J1386,0)</f>
        <v>0</v>
      </c>
      <c r="BI1386" s="232">
        <f>IF(N1386="nulová",J1386,0)</f>
        <v>0</v>
      </c>
      <c r="BJ1386" s="24" t="s">
        <v>24</v>
      </c>
      <c r="BK1386" s="232">
        <f>ROUND(I1386*H1386,2)</f>
        <v>0</v>
      </c>
      <c r="BL1386" s="24" t="s">
        <v>239</v>
      </c>
      <c r="BM1386" s="24" t="s">
        <v>2598</v>
      </c>
    </row>
    <row r="1387" spans="2:63" s="10" customFormat="1" ht="29.85" customHeight="1">
      <c r="B1387" s="205"/>
      <c r="C1387" s="206"/>
      <c r="D1387" s="207" t="s">
        <v>72</v>
      </c>
      <c r="E1387" s="219" t="s">
        <v>1012</v>
      </c>
      <c r="F1387" s="219" t="s">
        <v>1013</v>
      </c>
      <c r="G1387" s="206"/>
      <c r="H1387" s="206"/>
      <c r="I1387" s="209"/>
      <c r="J1387" s="220">
        <f>BK1387</f>
        <v>0</v>
      </c>
      <c r="K1387" s="206"/>
      <c r="L1387" s="211"/>
      <c r="M1387" s="212"/>
      <c r="N1387" s="213"/>
      <c r="O1387" s="213"/>
      <c r="P1387" s="214">
        <f>SUM(P1388:P1460)</f>
        <v>0</v>
      </c>
      <c r="Q1387" s="213"/>
      <c r="R1387" s="214">
        <f>SUM(R1388:R1460)</f>
        <v>0</v>
      </c>
      <c r="S1387" s="213"/>
      <c r="T1387" s="215">
        <f>SUM(T1388:T1460)</f>
        <v>6.103800000000001</v>
      </c>
      <c r="AR1387" s="216" t="s">
        <v>82</v>
      </c>
      <c r="AT1387" s="217" t="s">
        <v>72</v>
      </c>
      <c r="AU1387" s="217" t="s">
        <v>24</v>
      </c>
      <c r="AY1387" s="216" t="s">
        <v>153</v>
      </c>
      <c r="BK1387" s="218">
        <f>SUM(BK1388:BK1460)</f>
        <v>0</v>
      </c>
    </row>
    <row r="1388" spans="2:65" s="1" customFormat="1" ht="16.5" customHeight="1">
      <c r="B1388" s="46"/>
      <c r="C1388" s="221" t="s">
        <v>2599</v>
      </c>
      <c r="D1388" s="221" t="s">
        <v>155</v>
      </c>
      <c r="E1388" s="222" t="s">
        <v>2600</v>
      </c>
      <c r="F1388" s="223" t="s">
        <v>2601</v>
      </c>
      <c r="G1388" s="224" t="s">
        <v>194</v>
      </c>
      <c r="H1388" s="225">
        <v>4.05</v>
      </c>
      <c r="I1388" s="226"/>
      <c r="J1388" s="227">
        <f>ROUND(I1388*H1388,2)</f>
        <v>0</v>
      </c>
      <c r="K1388" s="223" t="s">
        <v>22</v>
      </c>
      <c r="L1388" s="72"/>
      <c r="M1388" s="228" t="s">
        <v>22</v>
      </c>
      <c r="N1388" s="229" t="s">
        <v>44</v>
      </c>
      <c r="O1388" s="47"/>
      <c r="P1388" s="230">
        <f>O1388*H1388</f>
        <v>0</v>
      </c>
      <c r="Q1388" s="230">
        <v>0</v>
      </c>
      <c r="R1388" s="230">
        <f>Q1388*H1388</f>
        <v>0</v>
      </c>
      <c r="S1388" s="230">
        <v>0</v>
      </c>
      <c r="T1388" s="231">
        <f>S1388*H1388</f>
        <v>0</v>
      </c>
      <c r="AR1388" s="24" t="s">
        <v>239</v>
      </c>
      <c r="AT1388" s="24" t="s">
        <v>155</v>
      </c>
      <c r="AU1388" s="24" t="s">
        <v>82</v>
      </c>
      <c r="AY1388" s="24" t="s">
        <v>153</v>
      </c>
      <c r="BE1388" s="232">
        <f>IF(N1388="základní",J1388,0)</f>
        <v>0</v>
      </c>
      <c r="BF1388" s="232">
        <f>IF(N1388="snížená",J1388,0)</f>
        <v>0</v>
      </c>
      <c r="BG1388" s="232">
        <f>IF(N1388="zákl. přenesená",J1388,0)</f>
        <v>0</v>
      </c>
      <c r="BH1388" s="232">
        <f>IF(N1388="sníž. přenesená",J1388,0)</f>
        <v>0</v>
      </c>
      <c r="BI1388" s="232">
        <f>IF(N1388="nulová",J1388,0)</f>
        <v>0</v>
      </c>
      <c r="BJ1388" s="24" t="s">
        <v>24</v>
      </c>
      <c r="BK1388" s="232">
        <f>ROUND(I1388*H1388,2)</f>
        <v>0</v>
      </c>
      <c r="BL1388" s="24" t="s">
        <v>239</v>
      </c>
      <c r="BM1388" s="24" t="s">
        <v>2602</v>
      </c>
    </row>
    <row r="1389" spans="2:51" s="11" customFormat="1" ht="13.5">
      <c r="B1389" s="233"/>
      <c r="C1389" s="234"/>
      <c r="D1389" s="235" t="s">
        <v>162</v>
      </c>
      <c r="E1389" s="236" t="s">
        <v>22</v>
      </c>
      <c r="F1389" s="237" t="s">
        <v>2603</v>
      </c>
      <c r="G1389" s="234"/>
      <c r="H1389" s="236" t="s">
        <v>22</v>
      </c>
      <c r="I1389" s="238"/>
      <c r="J1389" s="234"/>
      <c r="K1389" s="234"/>
      <c r="L1389" s="239"/>
      <c r="M1389" s="240"/>
      <c r="N1389" s="241"/>
      <c r="O1389" s="241"/>
      <c r="P1389" s="241"/>
      <c r="Q1389" s="241"/>
      <c r="R1389" s="241"/>
      <c r="S1389" s="241"/>
      <c r="T1389" s="242"/>
      <c r="AT1389" s="243" t="s">
        <v>162</v>
      </c>
      <c r="AU1389" s="243" t="s">
        <v>82</v>
      </c>
      <c r="AV1389" s="11" t="s">
        <v>24</v>
      </c>
      <c r="AW1389" s="11" t="s">
        <v>37</v>
      </c>
      <c r="AX1389" s="11" t="s">
        <v>73</v>
      </c>
      <c r="AY1389" s="243" t="s">
        <v>153</v>
      </c>
    </row>
    <row r="1390" spans="2:51" s="11" customFormat="1" ht="13.5">
      <c r="B1390" s="233"/>
      <c r="C1390" s="234"/>
      <c r="D1390" s="235" t="s">
        <v>162</v>
      </c>
      <c r="E1390" s="236" t="s">
        <v>22</v>
      </c>
      <c r="F1390" s="237" t="s">
        <v>2604</v>
      </c>
      <c r="G1390" s="234"/>
      <c r="H1390" s="236" t="s">
        <v>22</v>
      </c>
      <c r="I1390" s="238"/>
      <c r="J1390" s="234"/>
      <c r="K1390" s="234"/>
      <c r="L1390" s="239"/>
      <c r="M1390" s="240"/>
      <c r="N1390" s="241"/>
      <c r="O1390" s="241"/>
      <c r="P1390" s="241"/>
      <c r="Q1390" s="241"/>
      <c r="R1390" s="241"/>
      <c r="S1390" s="241"/>
      <c r="T1390" s="242"/>
      <c r="AT1390" s="243" t="s">
        <v>162</v>
      </c>
      <c r="AU1390" s="243" t="s">
        <v>82</v>
      </c>
      <c r="AV1390" s="11" t="s">
        <v>24</v>
      </c>
      <c r="AW1390" s="11" t="s">
        <v>37</v>
      </c>
      <c r="AX1390" s="11" t="s">
        <v>73</v>
      </c>
      <c r="AY1390" s="243" t="s">
        <v>153</v>
      </c>
    </row>
    <row r="1391" spans="2:51" s="12" customFormat="1" ht="13.5">
      <c r="B1391" s="244"/>
      <c r="C1391" s="245"/>
      <c r="D1391" s="235" t="s">
        <v>162</v>
      </c>
      <c r="E1391" s="246" t="s">
        <v>22</v>
      </c>
      <c r="F1391" s="247" t="s">
        <v>2605</v>
      </c>
      <c r="G1391" s="245"/>
      <c r="H1391" s="248">
        <v>4.05</v>
      </c>
      <c r="I1391" s="249"/>
      <c r="J1391" s="245"/>
      <c r="K1391" s="245"/>
      <c r="L1391" s="250"/>
      <c r="M1391" s="251"/>
      <c r="N1391" s="252"/>
      <c r="O1391" s="252"/>
      <c r="P1391" s="252"/>
      <c r="Q1391" s="252"/>
      <c r="R1391" s="252"/>
      <c r="S1391" s="252"/>
      <c r="T1391" s="253"/>
      <c r="AT1391" s="254" t="s">
        <v>162</v>
      </c>
      <c r="AU1391" s="254" t="s">
        <v>82</v>
      </c>
      <c r="AV1391" s="12" t="s">
        <v>82</v>
      </c>
      <c r="AW1391" s="12" t="s">
        <v>37</v>
      </c>
      <c r="AX1391" s="12" t="s">
        <v>24</v>
      </c>
      <c r="AY1391" s="254" t="s">
        <v>153</v>
      </c>
    </row>
    <row r="1392" spans="2:65" s="1" customFormat="1" ht="16.5" customHeight="1">
      <c r="B1392" s="46"/>
      <c r="C1392" s="221" t="s">
        <v>2606</v>
      </c>
      <c r="D1392" s="221" t="s">
        <v>155</v>
      </c>
      <c r="E1392" s="222" t="s">
        <v>2607</v>
      </c>
      <c r="F1392" s="223" t="s">
        <v>2608</v>
      </c>
      <c r="G1392" s="224" t="s">
        <v>187</v>
      </c>
      <c r="H1392" s="225">
        <v>16.5</v>
      </c>
      <c r="I1392" s="226"/>
      <c r="J1392" s="227">
        <f>ROUND(I1392*H1392,2)</f>
        <v>0</v>
      </c>
      <c r="K1392" s="223" t="s">
        <v>22</v>
      </c>
      <c r="L1392" s="72"/>
      <c r="M1392" s="228" t="s">
        <v>22</v>
      </c>
      <c r="N1392" s="229" t="s">
        <v>44</v>
      </c>
      <c r="O1392" s="47"/>
      <c r="P1392" s="230">
        <f>O1392*H1392</f>
        <v>0</v>
      </c>
      <c r="Q1392" s="230">
        <v>0</v>
      </c>
      <c r="R1392" s="230">
        <f>Q1392*H1392</f>
        <v>0</v>
      </c>
      <c r="S1392" s="230">
        <v>0</v>
      </c>
      <c r="T1392" s="231">
        <f>S1392*H1392</f>
        <v>0</v>
      </c>
      <c r="AR1392" s="24" t="s">
        <v>239</v>
      </c>
      <c r="AT1392" s="24" t="s">
        <v>155</v>
      </c>
      <c r="AU1392" s="24" t="s">
        <v>82</v>
      </c>
      <c r="AY1392" s="24" t="s">
        <v>153</v>
      </c>
      <c r="BE1392" s="232">
        <f>IF(N1392="základní",J1392,0)</f>
        <v>0</v>
      </c>
      <c r="BF1392" s="232">
        <f>IF(N1392="snížená",J1392,0)</f>
        <v>0</v>
      </c>
      <c r="BG1392" s="232">
        <f>IF(N1392="zákl. přenesená",J1392,0)</f>
        <v>0</v>
      </c>
      <c r="BH1392" s="232">
        <f>IF(N1392="sníž. přenesená",J1392,0)</f>
        <v>0</v>
      </c>
      <c r="BI1392" s="232">
        <f>IF(N1392="nulová",J1392,0)</f>
        <v>0</v>
      </c>
      <c r="BJ1392" s="24" t="s">
        <v>24</v>
      </c>
      <c r="BK1392" s="232">
        <f>ROUND(I1392*H1392,2)</f>
        <v>0</v>
      </c>
      <c r="BL1392" s="24" t="s">
        <v>239</v>
      </c>
      <c r="BM1392" s="24" t="s">
        <v>2609</v>
      </c>
    </row>
    <row r="1393" spans="2:51" s="11" customFormat="1" ht="13.5">
      <c r="B1393" s="233"/>
      <c r="C1393" s="234"/>
      <c r="D1393" s="235" t="s">
        <v>162</v>
      </c>
      <c r="E1393" s="236" t="s">
        <v>22</v>
      </c>
      <c r="F1393" s="237" t="s">
        <v>2610</v>
      </c>
      <c r="G1393" s="234"/>
      <c r="H1393" s="236" t="s">
        <v>22</v>
      </c>
      <c r="I1393" s="238"/>
      <c r="J1393" s="234"/>
      <c r="K1393" s="234"/>
      <c r="L1393" s="239"/>
      <c r="M1393" s="240"/>
      <c r="N1393" s="241"/>
      <c r="O1393" s="241"/>
      <c r="P1393" s="241"/>
      <c r="Q1393" s="241"/>
      <c r="R1393" s="241"/>
      <c r="S1393" s="241"/>
      <c r="T1393" s="242"/>
      <c r="AT1393" s="243" t="s">
        <v>162</v>
      </c>
      <c r="AU1393" s="243" t="s">
        <v>82</v>
      </c>
      <c r="AV1393" s="11" t="s">
        <v>24</v>
      </c>
      <c r="AW1393" s="11" t="s">
        <v>37</v>
      </c>
      <c r="AX1393" s="11" t="s">
        <v>73</v>
      </c>
      <c r="AY1393" s="243" t="s">
        <v>153</v>
      </c>
    </row>
    <row r="1394" spans="2:51" s="11" customFormat="1" ht="13.5">
      <c r="B1394" s="233"/>
      <c r="C1394" s="234"/>
      <c r="D1394" s="235" t="s">
        <v>162</v>
      </c>
      <c r="E1394" s="236" t="s">
        <v>22</v>
      </c>
      <c r="F1394" s="237" t="s">
        <v>2611</v>
      </c>
      <c r="G1394" s="234"/>
      <c r="H1394" s="236" t="s">
        <v>22</v>
      </c>
      <c r="I1394" s="238"/>
      <c r="J1394" s="234"/>
      <c r="K1394" s="234"/>
      <c r="L1394" s="239"/>
      <c r="M1394" s="240"/>
      <c r="N1394" s="241"/>
      <c r="O1394" s="241"/>
      <c r="P1394" s="241"/>
      <c r="Q1394" s="241"/>
      <c r="R1394" s="241"/>
      <c r="S1394" s="241"/>
      <c r="T1394" s="242"/>
      <c r="AT1394" s="243" t="s">
        <v>162</v>
      </c>
      <c r="AU1394" s="243" t="s">
        <v>82</v>
      </c>
      <c r="AV1394" s="11" t="s">
        <v>24</v>
      </c>
      <c r="AW1394" s="11" t="s">
        <v>37</v>
      </c>
      <c r="AX1394" s="11" t="s">
        <v>73</v>
      </c>
      <c r="AY1394" s="243" t="s">
        <v>153</v>
      </c>
    </row>
    <row r="1395" spans="2:51" s="12" customFormat="1" ht="13.5">
      <c r="B1395" s="244"/>
      <c r="C1395" s="245"/>
      <c r="D1395" s="235" t="s">
        <v>162</v>
      </c>
      <c r="E1395" s="246" t="s">
        <v>22</v>
      </c>
      <c r="F1395" s="247" t="s">
        <v>2612</v>
      </c>
      <c r="G1395" s="245"/>
      <c r="H1395" s="248">
        <v>16.5</v>
      </c>
      <c r="I1395" s="249"/>
      <c r="J1395" s="245"/>
      <c r="K1395" s="245"/>
      <c r="L1395" s="250"/>
      <c r="M1395" s="251"/>
      <c r="N1395" s="252"/>
      <c r="O1395" s="252"/>
      <c r="P1395" s="252"/>
      <c r="Q1395" s="252"/>
      <c r="R1395" s="252"/>
      <c r="S1395" s="252"/>
      <c r="T1395" s="253"/>
      <c r="AT1395" s="254" t="s">
        <v>162</v>
      </c>
      <c r="AU1395" s="254" t="s">
        <v>82</v>
      </c>
      <c r="AV1395" s="12" t="s">
        <v>82</v>
      </c>
      <c r="AW1395" s="12" t="s">
        <v>37</v>
      </c>
      <c r="AX1395" s="12" t="s">
        <v>24</v>
      </c>
      <c r="AY1395" s="254" t="s">
        <v>153</v>
      </c>
    </row>
    <row r="1396" spans="2:65" s="1" customFormat="1" ht="16.5" customHeight="1">
      <c r="B1396" s="46"/>
      <c r="C1396" s="221" t="s">
        <v>2613</v>
      </c>
      <c r="D1396" s="221" t="s">
        <v>155</v>
      </c>
      <c r="E1396" s="222" t="s">
        <v>2614</v>
      </c>
      <c r="F1396" s="223" t="s">
        <v>2615</v>
      </c>
      <c r="G1396" s="224" t="s">
        <v>640</v>
      </c>
      <c r="H1396" s="225">
        <v>1</v>
      </c>
      <c r="I1396" s="226"/>
      <c r="J1396" s="227">
        <f>ROUND(I1396*H1396,2)</f>
        <v>0</v>
      </c>
      <c r="K1396" s="223" t="s">
        <v>22</v>
      </c>
      <c r="L1396" s="72"/>
      <c r="M1396" s="228" t="s">
        <v>22</v>
      </c>
      <c r="N1396" s="229" t="s">
        <v>44</v>
      </c>
      <c r="O1396" s="47"/>
      <c r="P1396" s="230">
        <f>O1396*H1396</f>
        <v>0</v>
      </c>
      <c r="Q1396" s="230">
        <v>0</v>
      </c>
      <c r="R1396" s="230">
        <f>Q1396*H1396</f>
        <v>0</v>
      </c>
      <c r="S1396" s="230">
        <v>0</v>
      </c>
      <c r="T1396" s="231">
        <f>S1396*H1396</f>
        <v>0</v>
      </c>
      <c r="AR1396" s="24" t="s">
        <v>239</v>
      </c>
      <c r="AT1396" s="24" t="s">
        <v>155</v>
      </c>
      <c r="AU1396" s="24" t="s">
        <v>82</v>
      </c>
      <c r="AY1396" s="24" t="s">
        <v>153</v>
      </c>
      <c r="BE1396" s="232">
        <f>IF(N1396="základní",J1396,0)</f>
        <v>0</v>
      </c>
      <c r="BF1396" s="232">
        <f>IF(N1396="snížená",J1396,0)</f>
        <v>0</v>
      </c>
      <c r="BG1396" s="232">
        <f>IF(N1396="zákl. přenesená",J1396,0)</f>
        <v>0</v>
      </c>
      <c r="BH1396" s="232">
        <f>IF(N1396="sníž. přenesená",J1396,0)</f>
        <v>0</v>
      </c>
      <c r="BI1396" s="232">
        <f>IF(N1396="nulová",J1396,0)</f>
        <v>0</v>
      </c>
      <c r="BJ1396" s="24" t="s">
        <v>24</v>
      </c>
      <c r="BK1396" s="232">
        <f>ROUND(I1396*H1396,2)</f>
        <v>0</v>
      </c>
      <c r="BL1396" s="24" t="s">
        <v>239</v>
      </c>
      <c r="BM1396" s="24" t="s">
        <v>2616</v>
      </c>
    </row>
    <row r="1397" spans="2:51" s="11" customFormat="1" ht="13.5">
      <c r="B1397" s="233"/>
      <c r="C1397" s="234"/>
      <c r="D1397" s="235" t="s">
        <v>162</v>
      </c>
      <c r="E1397" s="236" t="s">
        <v>22</v>
      </c>
      <c r="F1397" s="237" t="s">
        <v>2617</v>
      </c>
      <c r="G1397" s="234"/>
      <c r="H1397" s="236" t="s">
        <v>22</v>
      </c>
      <c r="I1397" s="238"/>
      <c r="J1397" s="234"/>
      <c r="K1397" s="234"/>
      <c r="L1397" s="239"/>
      <c r="M1397" s="240"/>
      <c r="N1397" s="241"/>
      <c r="O1397" s="241"/>
      <c r="P1397" s="241"/>
      <c r="Q1397" s="241"/>
      <c r="R1397" s="241"/>
      <c r="S1397" s="241"/>
      <c r="T1397" s="242"/>
      <c r="AT1397" s="243" t="s">
        <v>162</v>
      </c>
      <c r="AU1397" s="243" t="s">
        <v>82</v>
      </c>
      <c r="AV1397" s="11" t="s">
        <v>24</v>
      </c>
      <c r="AW1397" s="11" t="s">
        <v>37</v>
      </c>
      <c r="AX1397" s="11" t="s">
        <v>73</v>
      </c>
      <c r="AY1397" s="243" t="s">
        <v>153</v>
      </c>
    </row>
    <row r="1398" spans="2:51" s="11" customFormat="1" ht="13.5">
      <c r="B1398" s="233"/>
      <c r="C1398" s="234"/>
      <c r="D1398" s="235" t="s">
        <v>162</v>
      </c>
      <c r="E1398" s="236" t="s">
        <v>22</v>
      </c>
      <c r="F1398" s="237" t="s">
        <v>2618</v>
      </c>
      <c r="G1398" s="234"/>
      <c r="H1398" s="236" t="s">
        <v>22</v>
      </c>
      <c r="I1398" s="238"/>
      <c r="J1398" s="234"/>
      <c r="K1398" s="234"/>
      <c r="L1398" s="239"/>
      <c r="M1398" s="240"/>
      <c r="N1398" s="241"/>
      <c r="O1398" s="241"/>
      <c r="P1398" s="241"/>
      <c r="Q1398" s="241"/>
      <c r="R1398" s="241"/>
      <c r="S1398" s="241"/>
      <c r="T1398" s="242"/>
      <c r="AT1398" s="243" t="s">
        <v>162</v>
      </c>
      <c r="AU1398" s="243" t="s">
        <v>82</v>
      </c>
      <c r="AV1398" s="11" t="s">
        <v>24</v>
      </c>
      <c r="AW1398" s="11" t="s">
        <v>37</v>
      </c>
      <c r="AX1398" s="11" t="s">
        <v>73</v>
      </c>
      <c r="AY1398" s="243" t="s">
        <v>153</v>
      </c>
    </row>
    <row r="1399" spans="2:51" s="12" customFormat="1" ht="13.5">
      <c r="B1399" s="244"/>
      <c r="C1399" s="245"/>
      <c r="D1399" s="235" t="s">
        <v>162</v>
      </c>
      <c r="E1399" s="246" t="s">
        <v>22</v>
      </c>
      <c r="F1399" s="247" t="s">
        <v>24</v>
      </c>
      <c r="G1399" s="245"/>
      <c r="H1399" s="248">
        <v>1</v>
      </c>
      <c r="I1399" s="249"/>
      <c r="J1399" s="245"/>
      <c r="K1399" s="245"/>
      <c r="L1399" s="250"/>
      <c r="M1399" s="251"/>
      <c r="N1399" s="252"/>
      <c r="O1399" s="252"/>
      <c r="P1399" s="252"/>
      <c r="Q1399" s="252"/>
      <c r="R1399" s="252"/>
      <c r="S1399" s="252"/>
      <c r="T1399" s="253"/>
      <c r="AT1399" s="254" t="s">
        <v>162</v>
      </c>
      <c r="AU1399" s="254" t="s">
        <v>82</v>
      </c>
      <c r="AV1399" s="12" t="s">
        <v>82</v>
      </c>
      <c r="AW1399" s="12" t="s">
        <v>37</v>
      </c>
      <c r="AX1399" s="12" t="s">
        <v>24</v>
      </c>
      <c r="AY1399" s="254" t="s">
        <v>153</v>
      </c>
    </row>
    <row r="1400" spans="2:65" s="1" customFormat="1" ht="16.5" customHeight="1">
      <c r="B1400" s="46"/>
      <c r="C1400" s="221" t="s">
        <v>2619</v>
      </c>
      <c r="D1400" s="221" t="s">
        <v>155</v>
      </c>
      <c r="E1400" s="222" t="s">
        <v>2620</v>
      </c>
      <c r="F1400" s="223" t="s">
        <v>2621</v>
      </c>
      <c r="G1400" s="224" t="s">
        <v>158</v>
      </c>
      <c r="H1400" s="225">
        <v>18</v>
      </c>
      <c r="I1400" s="226"/>
      <c r="J1400" s="227">
        <f>ROUND(I1400*H1400,2)</f>
        <v>0</v>
      </c>
      <c r="K1400" s="223" t="s">
        <v>22</v>
      </c>
      <c r="L1400" s="72"/>
      <c r="M1400" s="228" t="s">
        <v>22</v>
      </c>
      <c r="N1400" s="229" t="s">
        <v>44</v>
      </c>
      <c r="O1400" s="47"/>
      <c r="P1400" s="230">
        <f>O1400*H1400</f>
        <v>0</v>
      </c>
      <c r="Q1400" s="230">
        <v>0</v>
      </c>
      <c r="R1400" s="230">
        <f>Q1400*H1400</f>
        <v>0</v>
      </c>
      <c r="S1400" s="230">
        <v>0</v>
      </c>
      <c r="T1400" s="231">
        <f>S1400*H1400</f>
        <v>0</v>
      </c>
      <c r="AR1400" s="24" t="s">
        <v>239</v>
      </c>
      <c r="AT1400" s="24" t="s">
        <v>155</v>
      </c>
      <c r="AU1400" s="24" t="s">
        <v>82</v>
      </c>
      <c r="AY1400" s="24" t="s">
        <v>153</v>
      </c>
      <c r="BE1400" s="232">
        <f>IF(N1400="základní",J1400,0)</f>
        <v>0</v>
      </c>
      <c r="BF1400" s="232">
        <f>IF(N1400="snížená",J1400,0)</f>
        <v>0</v>
      </c>
      <c r="BG1400" s="232">
        <f>IF(N1400="zákl. přenesená",J1400,0)</f>
        <v>0</v>
      </c>
      <c r="BH1400" s="232">
        <f>IF(N1400="sníž. přenesená",J1400,0)</f>
        <v>0</v>
      </c>
      <c r="BI1400" s="232">
        <f>IF(N1400="nulová",J1400,0)</f>
        <v>0</v>
      </c>
      <c r="BJ1400" s="24" t="s">
        <v>24</v>
      </c>
      <c r="BK1400" s="232">
        <f>ROUND(I1400*H1400,2)</f>
        <v>0</v>
      </c>
      <c r="BL1400" s="24" t="s">
        <v>239</v>
      </c>
      <c r="BM1400" s="24" t="s">
        <v>2622</v>
      </c>
    </row>
    <row r="1401" spans="2:51" s="11" customFormat="1" ht="13.5">
      <c r="B1401" s="233"/>
      <c r="C1401" s="234"/>
      <c r="D1401" s="235" t="s">
        <v>162</v>
      </c>
      <c r="E1401" s="236" t="s">
        <v>22</v>
      </c>
      <c r="F1401" s="237" t="s">
        <v>1769</v>
      </c>
      <c r="G1401" s="234"/>
      <c r="H1401" s="236" t="s">
        <v>22</v>
      </c>
      <c r="I1401" s="238"/>
      <c r="J1401" s="234"/>
      <c r="K1401" s="234"/>
      <c r="L1401" s="239"/>
      <c r="M1401" s="240"/>
      <c r="N1401" s="241"/>
      <c r="O1401" s="241"/>
      <c r="P1401" s="241"/>
      <c r="Q1401" s="241"/>
      <c r="R1401" s="241"/>
      <c r="S1401" s="241"/>
      <c r="T1401" s="242"/>
      <c r="AT1401" s="243" t="s">
        <v>162</v>
      </c>
      <c r="AU1401" s="243" t="s">
        <v>82</v>
      </c>
      <c r="AV1401" s="11" t="s">
        <v>24</v>
      </c>
      <c r="AW1401" s="11" t="s">
        <v>37</v>
      </c>
      <c r="AX1401" s="11" t="s">
        <v>73</v>
      </c>
      <c r="AY1401" s="243" t="s">
        <v>153</v>
      </c>
    </row>
    <row r="1402" spans="2:51" s="11" customFormat="1" ht="13.5">
      <c r="B1402" s="233"/>
      <c r="C1402" s="234"/>
      <c r="D1402" s="235" t="s">
        <v>162</v>
      </c>
      <c r="E1402" s="236" t="s">
        <v>22</v>
      </c>
      <c r="F1402" s="237" t="s">
        <v>2623</v>
      </c>
      <c r="G1402" s="234"/>
      <c r="H1402" s="236" t="s">
        <v>22</v>
      </c>
      <c r="I1402" s="238"/>
      <c r="J1402" s="234"/>
      <c r="K1402" s="234"/>
      <c r="L1402" s="239"/>
      <c r="M1402" s="240"/>
      <c r="N1402" s="241"/>
      <c r="O1402" s="241"/>
      <c r="P1402" s="241"/>
      <c r="Q1402" s="241"/>
      <c r="R1402" s="241"/>
      <c r="S1402" s="241"/>
      <c r="T1402" s="242"/>
      <c r="AT1402" s="243" t="s">
        <v>162</v>
      </c>
      <c r="AU1402" s="243" t="s">
        <v>82</v>
      </c>
      <c r="AV1402" s="11" t="s">
        <v>24</v>
      </c>
      <c r="AW1402" s="11" t="s">
        <v>37</v>
      </c>
      <c r="AX1402" s="11" t="s">
        <v>73</v>
      </c>
      <c r="AY1402" s="243" t="s">
        <v>153</v>
      </c>
    </row>
    <row r="1403" spans="2:51" s="12" customFormat="1" ht="13.5">
      <c r="B1403" s="244"/>
      <c r="C1403" s="245"/>
      <c r="D1403" s="235" t="s">
        <v>162</v>
      </c>
      <c r="E1403" s="246" t="s">
        <v>22</v>
      </c>
      <c r="F1403" s="247" t="s">
        <v>2624</v>
      </c>
      <c r="G1403" s="245"/>
      <c r="H1403" s="248">
        <v>18</v>
      </c>
      <c r="I1403" s="249"/>
      <c r="J1403" s="245"/>
      <c r="K1403" s="245"/>
      <c r="L1403" s="250"/>
      <c r="M1403" s="251"/>
      <c r="N1403" s="252"/>
      <c r="O1403" s="252"/>
      <c r="P1403" s="252"/>
      <c r="Q1403" s="252"/>
      <c r="R1403" s="252"/>
      <c r="S1403" s="252"/>
      <c r="T1403" s="253"/>
      <c r="AT1403" s="254" t="s">
        <v>162</v>
      </c>
      <c r="AU1403" s="254" t="s">
        <v>82</v>
      </c>
      <c r="AV1403" s="12" t="s">
        <v>82</v>
      </c>
      <c r="AW1403" s="12" t="s">
        <v>37</v>
      </c>
      <c r="AX1403" s="12" t="s">
        <v>24</v>
      </c>
      <c r="AY1403" s="254" t="s">
        <v>153</v>
      </c>
    </row>
    <row r="1404" spans="2:65" s="1" customFormat="1" ht="25.5" customHeight="1">
      <c r="B1404" s="46"/>
      <c r="C1404" s="221" t="s">
        <v>2625</v>
      </c>
      <c r="D1404" s="221" t="s">
        <v>155</v>
      </c>
      <c r="E1404" s="222" t="s">
        <v>2626</v>
      </c>
      <c r="F1404" s="223" t="s">
        <v>2627</v>
      </c>
      <c r="G1404" s="224" t="s">
        <v>640</v>
      </c>
      <c r="H1404" s="225">
        <v>1</v>
      </c>
      <c r="I1404" s="226"/>
      <c r="J1404" s="227">
        <f>ROUND(I1404*H1404,2)</f>
        <v>0</v>
      </c>
      <c r="K1404" s="223" t="s">
        <v>22</v>
      </c>
      <c r="L1404" s="72"/>
      <c r="M1404" s="228" t="s">
        <v>22</v>
      </c>
      <c r="N1404" s="229" t="s">
        <v>44</v>
      </c>
      <c r="O1404" s="47"/>
      <c r="P1404" s="230">
        <f>O1404*H1404</f>
        <v>0</v>
      </c>
      <c r="Q1404" s="230">
        <v>0</v>
      </c>
      <c r="R1404" s="230">
        <f>Q1404*H1404</f>
        <v>0</v>
      </c>
      <c r="S1404" s="230">
        <v>0</v>
      </c>
      <c r="T1404" s="231">
        <f>S1404*H1404</f>
        <v>0</v>
      </c>
      <c r="AR1404" s="24" t="s">
        <v>239</v>
      </c>
      <c r="AT1404" s="24" t="s">
        <v>155</v>
      </c>
      <c r="AU1404" s="24" t="s">
        <v>82</v>
      </c>
      <c r="AY1404" s="24" t="s">
        <v>153</v>
      </c>
      <c r="BE1404" s="232">
        <f>IF(N1404="základní",J1404,0)</f>
        <v>0</v>
      </c>
      <c r="BF1404" s="232">
        <f>IF(N1404="snížená",J1404,0)</f>
        <v>0</v>
      </c>
      <c r="BG1404" s="232">
        <f>IF(N1404="zákl. přenesená",J1404,0)</f>
        <v>0</v>
      </c>
      <c r="BH1404" s="232">
        <f>IF(N1404="sníž. přenesená",J1404,0)</f>
        <v>0</v>
      </c>
      <c r="BI1404" s="232">
        <f>IF(N1404="nulová",J1404,0)</f>
        <v>0</v>
      </c>
      <c r="BJ1404" s="24" t="s">
        <v>24</v>
      </c>
      <c r="BK1404" s="232">
        <f>ROUND(I1404*H1404,2)</f>
        <v>0</v>
      </c>
      <c r="BL1404" s="24" t="s">
        <v>239</v>
      </c>
      <c r="BM1404" s="24" t="s">
        <v>2628</v>
      </c>
    </row>
    <row r="1405" spans="2:65" s="1" customFormat="1" ht="25.5" customHeight="1">
      <c r="B1405" s="46"/>
      <c r="C1405" s="221" t="s">
        <v>2629</v>
      </c>
      <c r="D1405" s="221" t="s">
        <v>155</v>
      </c>
      <c r="E1405" s="222" t="s">
        <v>2630</v>
      </c>
      <c r="F1405" s="223" t="s">
        <v>2631</v>
      </c>
      <c r="G1405" s="224" t="s">
        <v>640</v>
      </c>
      <c r="H1405" s="225">
        <v>2</v>
      </c>
      <c r="I1405" s="226"/>
      <c r="J1405" s="227">
        <f>ROUND(I1405*H1405,2)</f>
        <v>0</v>
      </c>
      <c r="K1405" s="223" t="s">
        <v>22</v>
      </c>
      <c r="L1405" s="72"/>
      <c r="M1405" s="228" t="s">
        <v>22</v>
      </c>
      <c r="N1405" s="229" t="s">
        <v>44</v>
      </c>
      <c r="O1405" s="47"/>
      <c r="P1405" s="230">
        <f>O1405*H1405</f>
        <v>0</v>
      </c>
      <c r="Q1405" s="230">
        <v>0</v>
      </c>
      <c r="R1405" s="230">
        <f>Q1405*H1405</f>
        <v>0</v>
      </c>
      <c r="S1405" s="230">
        <v>0</v>
      </c>
      <c r="T1405" s="231">
        <f>S1405*H1405</f>
        <v>0</v>
      </c>
      <c r="AR1405" s="24" t="s">
        <v>239</v>
      </c>
      <c r="AT1405" s="24" t="s">
        <v>155</v>
      </c>
      <c r="AU1405" s="24" t="s">
        <v>82</v>
      </c>
      <c r="AY1405" s="24" t="s">
        <v>153</v>
      </c>
      <c r="BE1405" s="232">
        <f>IF(N1405="základní",J1405,0)</f>
        <v>0</v>
      </c>
      <c r="BF1405" s="232">
        <f>IF(N1405="snížená",J1405,0)</f>
        <v>0</v>
      </c>
      <c r="BG1405" s="232">
        <f>IF(N1405="zákl. přenesená",J1405,0)</f>
        <v>0</v>
      </c>
      <c r="BH1405" s="232">
        <f>IF(N1405="sníž. přenesená",J1405,0)</f>
        <v>0</v>
      </c>
      <c r="BI1405" s="232">
        <f>IF(N1405="nulová",J1405,0)</f>
        <v>0</v>
      </c>
      <c r="BJ1405" s="24" t="s">
        <v>24</v>
      </c>
      <c r="BK1405" s="232">
        <f>ROUND(I1405*H1405,2)</f>
        <v>0</v>
      </c>
      <c r="BL1405" s="24" t="s">
        <v>239</v>
      </c>
      <c r="BM1405" s="24" t="s">
        <v>2632</v>
      </c>
    </row>
    <row r="1406" spans="2:65" s="1" customFormat="1" ht="25.5" customHeight="1">
      <c r="B1406" s="46"/>
      <c r="C1406" s="221" t="s">
        <v>2633</v>
      </c>
      <c r="D1406" s="221" t="s">
        <v>155</v>
      </c>
      <c r="E1406" s="222" t="s">
        <v>2634</v>
      </c>
      <c r="F1406" s="223" t="s">
        <v>2635</v>
      </c>
      <c r="G1406" s="224" t="s">
        <v>640</v>
      </c>
      <c r="H1406" s="225">
        <v>1</v>
      </c>
      <c r="I1406" s="226"/>
      <c r="J1406" s="227">
        <f>ROUND(I1406*H1406,2)</f>
        <v>0</v>
      </c>
      <c r="K1406" s="223" t="s">
        <v>22</v>
      </c>
      <c r="L1406" s="72"/>
      <c r="M1406" s="228" t="s">
        <v>22</v>
      </c>
      <c r="N1406" s="229" t="s">
        <v>44</v>
      </c>
      <c r="O1406" s="47"/>
      <c r="P1406" s="230">
        <f>O1406*H1406</f>
        <v>0</v>
      </c>
      <c r="Q1406" s="230">
        <v>0</v>
      </c>
      <c r="R1406" s="230">
        <f>Q1406*H1406</f>
        <v>0</v>
      </c>
      <c r="S1406" s="230">
        <v>0</v>
      </c>
      <c r="T1406" s="231">
        <f>S1406*H1406</f>
        <v>0</v>
      </c>
      <c r="AR1406" s="24" t="s">
        <v>239</v>
      </c>
      <c r="AT1406" s="24" t="s">
        <v>155</v>
      </c>
      <c r="AU1406" s="24" t="s">
        <v>82</v>
      </c>
      <c r="AY1406" s="24" t="s">
        <v>153</v>
      </c>
      <c r="BE1406" s="232">
        <f>IF(N1406="základní",J1406,0)</f>
        <v>0</v>
      </c>
      <c r="BF1406" s="232">
        <f>IF(N1406="snížená",J1406,0)</f>
        <v>0</v>
      </c>
      <c r="BG1406" s="232">
        <f>IF(N1406="zákl. přenesená",J1406,0)</f>
        <v>0</v>
      </c>
      <c r="BH1406" s="232">
        <f>IF(N1406="sníž. přenesená",J1406,0)</f>
        <v>0</v>
      </c>
      <c r="BI1406" s="232">
        <f>IF(N1406="nulová",J1406,0)</f>
        <v>0</v>
      </c>
      <c r="BJ1406" s="24" t="s">
        <v>24</v>
      </c>
      <c r="BK1406" s="232">
        <f>ROUND(I1406*H1406,2)</f>
        <v>0</v>
      </c>
      <c r="BL1406" s="24" t="s">
        <v>239</v>
      </c>
      <c r="BM1406" s="24" t="s">
        <v>2636</v>
      </c>
    </row>
    <row r="1407" spans="2:65" s="1" customFormat="1" ht="25.5" customHeight="1">
      <c r="B1407" s="46"/>
      <c r="C1407" s="221" t="s">
        <v>2637</v>
      </c>
      <c r="D1407" s="221" t="s">
        <v>155</v>
      </c>
      <c r="E1407" s="222" t="s">
        <v>2638</v>
      </c>
      <c r="F1407" s="223" t="s">
        <v>2639</v>
      </c>
      <c r="G1407" s="224" t="s">
        <v>640</v>
      </c>
      <c r="H1407" s="225">
        <v>2</v>
      </c>
      <c r="I1407" s="226"/>
      <c r="J1407" s="227">
        <f>ROUND(I1407*H1407,2)</f>
        <v>0</v>
      </c>
      <c r="K1407" s="223" t="s">
        <v>22</v>
      </c>
      <c r="L1407" s="72"/>
      <c r="M1407" s="228" t="s">
        <v>22</v>
      </c>
      <c r="N1407" s="229" t="s">
        <v>44</v>
      </c>
      <c r="O1407" s="47"/>
      <c r="P1407" s="230">
        <f>O1407*H1407</f>
        <v>0</v>
      </c>
      <c r="Q1407" s="230">
        <v>0</v>
      </c>
      <c r="R1407" s="230">
        <f>Q1407*H1407</f>
        <v>0</v>
      </c>
      <c r="S1407" s="230">
        <v>0</v>
      </c>
      <c r="T1407" s="231">
        <f>S1407*H1407</f>
        <v>0</v>
      </c>
      <c r="AR1407" s="24" t="s">
        <v>867</v>
      </c>
      <c r="AT1407" s="24" t="s">
        <v>155</v>
      </c>
      <c r="AU1407" s="24" t="s">
        <v>82</v>
      </c>
      <c r="AY1407" s="24" t="s">
        <v>153</v>
      </c>
      <c r="BE1407" s="232">
        <f>IF(N1407="základní",J1407,0)</f>
        <v>0</v>
      </c>
      <c r="BF1407" s="232">
        <f>IF(N1407="snížená",J1407,0)</f>
        <v>0</v>
      </c>
      <c r="BG1407" s="232">
        <f>IF(N1407="zákl. přenesená",J1407,0)</f>
        <v>0</v>
      </c>
      <c r="BH1407" s="232">
        <f>IF(N1407="sníž. přenesená",J1407,0)</f>
        <v>0</v>
      </c>
      <c r="BI1407" s="232">
        <f>IF(N1407="nulová",J1407,0)</f>
        <v>0</v>
      </c>
      <c r="BJ1407" s="24" t="s">
        <v>24</v>
      </c>
      <c r="BK1407" s="232">
        <f>ROUND(I1407*H1407,2)</f>
        <v>0</v>
      </c>
      <c r="BL1407" s="24" t="s">
        <v>867</v>
      </c>
      <c r="BM1407" s="24" t="s">
        <v>2640</v>
      </c>
    </row>
    <row r="1408" spans="2:65" s="1" customFormat="1" ht="25.5" customHeight="1">
      <c r="B1408" s="46"/>
      <c r="C1408" s="221" t="s">
        <v>2641</v>
      </c>
      <c r="D1408" s="221" t="s">
        <v>155</v>
      </c>
      <c r="E1408" s="222" t="s">
        <v>2642</v>
      </c>
      <c r="F1408" s="223" t="s">
        <v>2643</v>
      </c>
      <c r="G1408" s="224" t="s">
        <v>640</v>
      </c>
      <c r="H1408" s="225">
        <v>1</v>
      </c>
      <c r="I1408" s="226"/>
      <c r="J1408" s="227">
        <f>ROUND(I1408*H1408,2)</f>
        <v>0</v>
      </c>
      <c r="K1408" s="223" t="s">
        <v>22</v>
      </c>
      <c r="L1408" s="72"/>
      <c r="M1408" s="228" t="s">
        <v>22</v>
      </c>
      <c r="N1408" s="229" t="s">
        <v>44</v>
      </c>
      <c r="O1408" s="47"/>
      <c r="P1408" s="230">
        <f>O1408*H1408</f>
        <v>0</v>
      </c>
      <c r="Q1408" s="230">
        <v>0</v>
      </c>
      <c r="R1408" s="230">
        <f>Q1408*H1408</f>
        <v>0</v>
      </c>
      <c r="S1408" s="230">
        <v>0</v>
      </c>
      <c r="T1408" s="231">
        <f>S1408*H1408</f>
        <v>0</v>
      </c>
      <c r="AR1408" s="24" t="s">
        <v>867</v>
      </c>
      <c r="AT1408" s="24" t="s">
        <v>155</v>
      </c>
      <c r="AU1408" s="24" t="s">
        <v>82</v>
      </c>
      <c r="AY1408" s="24" t="s">
        <v>153</v>
      </c>
      <c r="BE1408" s="232">
        <f>IF(N1408="základní",J1408,0)</f>
        <v>0</v>
      </c>
      <c r="BF1408" s="232">
        <f>IF(N1408="snížená",J1408,0)</f>
        <v>0</v>
      </c>
      <c r="BG1408" s="232">
        <f>IF(N1408="zákl. přenesená",J1408,0)</f>
        <v>0</v>
      </c>
      <c r="BH1408" s="232">
        <f>IF(N1408="sníž. přenesená",J1408,0)</f>
        <v>0</v>
      </c>
      <c r="BI1408" s="232">
        <f>IF(N1408="nulová",J1408,0)</f>
        <v>0</v>
      </c>
      <c r="BJ1408" s="24" t="s">
        <v>24</v>
      </c>
      <c r="BK1408" s="232">
        <f>ROUND(I1408*H1408,2)</f>
        <v>0</v>
      </c>
      <c r="BL1408" s="24" t="s">
        <v>867</v>
      </c>
      <c r="BM1408" s="24" t="s">
        <v>2644</v>
      </c>
    </row>
    <row r="1409" spans="2:65" s="1" customFormat="1" ht="25.5" customHeight="1">
      <c r="B1409" s="46"/>
      <c r="C1409" s="221" t="s">
        <v>2645</v>
      </c>
      <c r="D1409" s="221" t="s">
        <v>155</v>
      </c>
      <c r="E1409" s="222" t="s">
        <v>2646</v>
      </c>
      <c r="F1409" s="223" t="s">
        <v>2647</v>
      </c>
      <c r="G1409" s="224" t="s">
        <v>640</v>
      </c>
      <c r="H1409" s="225">
        <v>2</v>
      </c>
      <c r="I1409" s="226"/>
      <c r="J1409" s="227">
        <f>ROUND(I1409*H1409,2)</f>
        <v>0</v>
      </c>
      <c r="K1409" s="223" t="s">
        <v>22</v>
      </c>
      <c r="L1409" s="72"/>
      <c r="M1409" s="228" t="s">
        <v>22</v>
      </c>
      <c r="N1409" s="229" t="s">
        <v>44</v>
      </c>
      <c r="O1409" s="47"/>
      <c r="P1409" s="230">
        <f>O1409*H1409</f>
        <v>0</v>
      </c>
      <c r="Q1409" s="230">
        <v>0</v>
      </c>
      <c r="R1409" s="230">
        <f>Q1409*H1409</f>
        <v>0</v>
      </c>
      <c r="S1409" s="230">
        <v>0</v>
      </c>
      <c r="T1409" s="231">
        <f>S1409*H1409</f>
        <v>0</v>
      </c>
      <c r="AR1409" s="24" t="s">
        <v>867</v>
      </c>
      <c r="AT1409" s="24" t="s">
        <v>155</v>
      </c>
      <c r="AU1409" s="24" t="s">
        <v>82</v>
      </c>
      <c r="AY1409" s="24" t="s">
        <v>153</v>
      </c>
      <c r="BE1409" s="232">
        <f>IF(N1409="základní",J1409,0)</f>
        <v>0</v>
      </c>
      <c r="BF1409" s="232">
        <f>IF(N1409="snížená",J1409,0)</f>
        <v>0</v>
      </c>
      <c r="BG1409" s="232">
        <f>IF(N1409="zákl. přenesená",J1409,0)</f>
        <v>0</v>
      </c>
      <c r="BH1409" s="232">
        <f>IF(N1409="sníž. přenesená",J1409,0)</f>
        <v>0</v>
      </c>
      <c r="BI1409" s="232">
        <f>IF(N1409="nulová",J1409,0)</f>
        <v>0</v>
      </c>
      <c r="BJ1409" s="24" t="s">
        <v>24</v>
      </c>
      <c r="BK1409" s="232">
        <f>ROUND(I1409*H1409,2)</f>
        <v>0</v>
      </c>
      <c r="BL1409" s="24" t="s">
        <v>867</v>
      </c>
      <c r="BM1409" s="24" t="s">
        <v>2648</v>
      </c>
    </row>
    <row r="1410" spans="2:65" s="1" customFormat="1" ht="25.5" customHeight="1">
      <c r="B1410" s="46"/>
      <c r="C1410" s="221" t="s">
        <v>2649</v>
      </c>
      <c r="D1410" s="221" t="s">
        <v>155</v>
      </c>
      <c r="E1410" s="222" t="s">
        <v>2650</v>
      </c>
      <c r="F1410" s="223" t="s">
        <v>2651</v>
      </c>
      <c r="G1410" s="224" t="s">
        <v>640</v>
      </c>
      <c r="H1410" s="225">
        <v>1</v>
      </c>
      <c r="I1410" s="226"/>
      <c r="J1410" s="227">
        <f>ROUND(I1410*H1410,2)</f>
        <v>0</v>
      </c>
      <c r="K1410" s="223" t="s">
        <v>22</v>
      </c>
      <c r="L1410" s="72"/>
      <c r="M1410" s="228" t="s">
        <v>22</v>
      </c>
      <c r="N1410" s="229" t="s">
        <v>44</v>
      </c>
      <c r="O1410" s="47"/>
      <c r="P1410" s="230">
        <f>O1410*H1410</f>
        <v>0</v>
      </c>
      <c r="Q1410" s="230">
        <v>0</v>
      </c>
      <c r="R1410" s="230">
        <f>Q1410*H1410</f>
        <v>0</v>
      </c>
      <c r="S1410" s="230">
        <v>0</v>
      </c>
      <c r="T1410" s="231">
        <f>S1410*H1410</f>
        <v>0</v>
      </c>
      <c r="AR1410" s="24" t="s">
        <v>867</v>
      </c>
      <c r="AT1410" s="24" t="s">
        <v>155</v>
      </c>
      <c r="AU1410" s="24" t="s">
        <v>82</v>
      </c>
      <c r="AY1410" s="24" t="s">
        <v>153</v>
      </c>
      <c r="BE1410" s="232">
        <f>IF(N1410="základní",J1410,0)</f>
        <v>0</v>
      </c>
      <c r="BF1410" s="232">
        <f>IF(N1410="snížená",J1410,0)</f>
        <v>0</v>
      </c>
      <c r="BG1410" s="232">
        <f>IF(N1410="zákl. přenesená",J1410,0)</f>
        <v>0</v>
      </c>
      <c r="BH1410" s="232">
        <f>IF(N1410="sníž. přenesená",J1410,0)</f>
        <v>0</v>
      </c>
      <c r="BI1410" s="232">
        <f>IF(N1410="nulová",J1410,0)</f>
        <v>0</v>
      </c>
      <c r="BJ1410" s="24" t="s">
        <v>24</v>
      </c>
      <c r="BK1410" s="232">
        <f>ROUND(I1410*H1410,2)</f>
        <v>0</v>
      </c>
      <c r="BL1410" s="24" t="s">
        <v>867</v>
      </c>
      <c r="BM1410" s="24" t="s">
        <v>2652</v>
      </c>
    </row>
    <row r="1411" spans="2:65" s="1" customFormat="1" ht="25.5" customHeight="1">
      <c r="B1411" s="46"/>
      <c r="C1411" s="221" t="s">
        <v>2653</v>
      </c>
      <c r="D1411" s="221" t="s">
        <v>155</v>
      </c>
      <c r="E1411" s="222" t="s">
        <v>2654</v>
      </c>
      <c r="F1411" s="223" t="s">
        <v>2655</v>
      </c>
      <c r="G1411" s="224" t="s">
        <v>640</v>
      </c>
      <c r="H1411" s="225">
        <v>2</v>
      </c>
      <c r="I1411" s="226"/>
      <c r="J1411" s="227">
        <f>ROUND(I1411*H1411,2)</f>
        <v>0</v>
      </c>
      <c r="K1411" s="223" t="s">
        <v>22</v>
      </c>
      <c r="L1411" s="72"/>
      <c r="M1411" s="228" t="s">
        <v>22</v>
      </c>
      <c r="N1411" s="229" t="s">
        <v>44</v>
      </c>
      <c r="O1411" s="47"/>
      <c r="P1411" s="230">
        <f>O1411*H1411</f>
        <v>0</v>
      </c>
      <c r="Q1411" s="230">
        <v>0</v>
      </c>
      <c r="R1411" s="230">
        <f>Q1411*H1411</f>
        <v>0</v>
      </c>
      <c r="S1411" s="230">
        <v>0</v>
      </c>
      <c r="T1411" s="231">
        <f>S1411*H1411</f>
        <v>0</v>
      </c>
      <c r="AR1411" s="24" t="s">
        <v>867</v>
      </c>
      <c r="AT1411" s="24" t="s">
        <v>155</v>
      </c>
      <c r="AU1411" s="24" t="s">
        <v>82</v>
      </c>
      <c r="AY1411" s="24" t="s">
        <v>153</v>
      </c>
      <c r="BE1411" s="232">
        <f>IF(N1411="základní",J1411,0)</f>
        <v>0</v>
      </c>
      <c r="BF1411" s="232">
        <f>IF(N1411="snížená",J1411,0)</f>
        <v>0</v>
      </c>
      <c r="BG1411" s="232">
        <f>IF(N1411="zákl. přenesená",J1411,0)</f>
        <v>0</v>
      </c>
      <c r="BH1411" s="232">
        <f>IF(N1411="sníž. přenesená",J1411,0)</f>
        <v>0</v>
      </c>
      <c r="BI1411" s="232">
        <f>IF(N1411="nulová",J1411,0)</f>
        <v>0</v>
      </c>
      <c r="BJ1411" s="24" t="s">
        <v>24</v>
      </c>
      <c r="BK1411" s="232">
        <f>ROUND(I1411*H1411,2)</f>
        <v>0</v>
      </c>
      <c r="BL1411" s="24" t="s">
        <v>867</v>
      </c>
      <c r="BM1411" s="24" t="s">
        <v>2656</v>
      </c>
    </row>
    <row r="1412" spans="2:65" s="1" customFormat="1" ht="25.5" customHeight="1">
      <c r="B1412" s="46"/>
      <c r="C1412" s="221" t="s">
        <v>2657</v>
      </c>
      <c r="D1412" s="221" t="s">
        <v>155</v>
      </c>
      <c r="E1412" s="222" t="s">
        <v>2658</v>
      </c>
      <c r="F1412" s="223" t="s">
        <v>2659</v>
      </c>
      <c r="G1412" s="224" t="s">
        <v>640</v>
      </c>
      <c r="H1412" s="225">
        <v>4</v>
      </c>
      <c r="I1412" s="226"/>
      <c r="J1412" s="227">
        <f>ROUND(I1412*H1412,2)</f>
        <v>0</v>
      </c>
      <c r="K1412" s="223" t="s">
        <v>22</v>
      </c>
      <c r="L1412" s="72"/>
      <c r="M1412" s="228" t="s">
        <v>22</v>
      </c>
      <c r="N1412" s="229" t="s">
        <v>44</v>
      </c>
      <c r="O1412" s="47"/>
      <c r="P1412" s="230">
        <f>O1412*H1412</f>
        <v>0</v>
      </c>
      <c r="Q1412" s="230">
        <v>0</v>
      </c>
      <c r="R1412" s="230">
        <f>Q1412*H1412</f>
        <v>0</v>
      </c>
      <c r="S1412" s="230">
        <v>0</v>
      </c>
      <c r="T1412" s="231">
        <f>S1412*H1412</f>
        <v>0</v>
      </c>
      <c r="AR1412" s="24" t="s">
        <v>867</v>
      </c>
      <c r="AT1412" s="24" t="s">
        <v>155</v>
      </c>
      <c r="AU1412" s="24" t="s">
        <v>82</v>
      </c>
      <c r="AY1412" s="24" t="s">
        <v>153</v>
      </c>
      <c r="BE1412" s="232">
        <f>IF(N1412="základní",J1412,0)</f>
        <v>0</v>
      </c>
      <c r="BF1412" s="232">
        <f>IF(N1412="snížená",J1412,0)</f>
        <v>0</v>
      </c>
      <c r="BG1412" s="232">
        <f>IF(N1412="zákl. přenesená",J1412,0)</f>
        <v>0</v>
      </c>
      <c r="BH1412" s="232">
        <f>IF(N1412="sníž. přenesená",J1412,0)</f>
        <v>0</v>
      </c>
      <c r="BI1412" s="232">
        <f>IF(N1412="nulová",J1412,0)</f>
        <v>0</v>
      </c>
      <c r="BJ1412" s="24" t="s">
        <v>24</v>
      </c>
      <c r="BK1412" s="232">
        <f>ROUND(I1412*H1412,2)</f>
        <v>0</v>
      </c>
      <c r="BL1412" s="24" t="s">
        <v>867</v>
      </c>
      <c r="BM1412" s="24" t="s">
        <v>2660</v>
      </c>
    </row>
    <row r="1413" spans="2:65" s="1" customFormat="1" ht="16.5" customHeight="1">
      <c r="B1413" s="46"/>
      <c r="C1413" s="221" t="s">
        <v>2661</v>
      </c>
      <c r="D1413" s="221" t="s">
        <v>155</v>
      </c>
      <c r="E1413" s="222" t="s">
        <v>1639</v>
      </c>
      <c r="F1413" s="223" t="s">
        <v>1640</v>
      </c>
      <c r="G1413" s="224" t="s">
        <v>158</v>
      </c>
      <c r="H1413" s="225">
        <v>180.9</v>
      </c>
      <c r="I1413" s="226"/>
      <c r="J1413" s="227">
        <f>ROUND(I1413*H1413,2)</f>
        <v>0</v>
      </c>
      <c r="K1413" s="223" t="s">
        <v>159</v>
      </c>
      <c r="L1413" s="72"/>
      <c r="M1413" s="228" t="s">
        <v>22</v>
      </c>
      <c r="N1413" s="229" t="s">
        <v>44</v>
      </c>
      <c r="O1413" s="47"/>
      <c r="P1413" s="230">
        <f>O1413*H1413</f>
        <v>0</v>
      </c>
      <c r="Q1413" s="230">
        <v>0</v>
      </c>
      <c r="R1413" s="230">
        <f>Q1413*H1413</f>
        <v>0</v>
      </c>
      <c r="S1413" s="230">
        <v>0.033</v>
      </c>
      <c r="T1413" s="231">
        <f>S1413*H1413</f>
        <v>5.9697000000000005</v>
      </c>
      <c r="AR1413" s="24" t="s">
        <v>239</v>
      </c>
      <c r="AT1413" s="24" t="s">
        <v>155</v>
      </c>
      <c r="AU1413" s="24" t="s">
        <v>82</v>
      </c>
      <c r="AY1413" s="24" t="s">
        <v>153</v>
      </c>
      <c r="BE1413" s="232">
        <f>IF(N1413="základní",J1413,0)</f>
        <v>0</v>
      </c>
      <c r="BF1413" s="232">
        <f>IF(N1413="snížená",J1413,0)</f>
        <v>0</v>
      </c>
      <c r="BG1413" s="232">
        <f>IF(N1413="zákl. přenesená",J1413,0)</f>
        <v>0</v>
      </c>
      <c r="BH1413" s="232">
        <f>IF(N1413="sníž. přenesená",J1413,0)</f>
        <v>0</v>
      </c>
      <c r="BI1413" s="232">
        <f>IF(N1413="nulová",J1413,0)</f>
        <v>0</v>
      </c>
      <c r="BJ1413" s="24" t="s">
        <v>24</v>
      </c>
      <c r="BK1413" s="232">
        <f>ROUND(I1413*H1413,2)</f>
        <v>0</v>
      </c>
      <c r="BL1413" s="24" t="s">
        <v>239</v>
      </c>
      <c r="BM1413" s="24" t="s">
        <v>2662</v>
      </c>
    </row>
    <row r="1414" spans="2:51" s="11" customFormat="1" ht="13.5">
      <c r="B1414" s="233"/>
      <c r="C1414" s="234"/>
      <c r="D1414" s="235" t="s">
        <v>162</v>
      </c>
      <c r="E1414" s="236" t="s">
        <v>22</v>
      </c>
      <c r="F1414" s="237" t="s">
        <v>2663</v>
      </c>
      <c r="G1414" s="234"/>
      <c r="H1414" s="236" t="s">
        <v>22</v>
      </c>
      <c r="I1414" s="238"/>
      <c r="J1414" s="234"/>
      <c r="K1414" s="234"/>
      <c r="L1414" s="239"/>
      <c r="M1414" s="240"/>
      <c r="N1414" s="241"/>
      <c r="O1414" s="241"/>
      <c r="P1414" s="241"/>
      <c r="Q1414" s="241"/>
      <c r="R1414" s="241"/>
      <c r="S1414" s="241"/>
      <c r="T1414" s="242"/>
      <c r="AT1414" s="243" t="s">
        <v>162</v>
      </c>
      <c r="AU1414" s="243" t="s">
        <v>82</v>
      </c>
      <c r="AV1414" s="11" t="s">
        <v>24</v>
      </c>
      <c r="AW1414" s="11" t="s">
        <v>37</v>
      </c>
      <c r="AX1414" s="11" t="s">
        <v>73</v>
      </c>
      <c r="AY1414" s="243" t="s">
        <v>153</v>
      </c>
    </row>
    <row r="1415" spans="2:51" s="11" customFormat="1" ht="13.5">
      <c r="B1415" s="233"/>
      <c r="C1415" s="234"/>
      <c r="D1415" s="235" t="s">
        <v>162</v>
      </c>
      <c r="E1415" s="236" t="s">
        <v>22</v>
      </c>
      <c r="F1415" s="237" t="s">
        <v>2664</v>
      </c>
      <c r="G1415" s="234"/>
      <c r="H1415" s="236" t="s">
        <v>22</v>
      </c>
      <c r="I1415" s="238"/>
      <c r="J1415" s="234"/>
      <c r="K1415" s="234"/>
      <c r="L1415" s="239"/>
      <c r="M1415" s="240"/>
      <c r="N1415" s="241"/>
      <c r="O1415" s="241"/>
      <c r="P1415" s="241"/>
      <c r="Q1415" s="241"/>
      <c r="R1415" s="241"/>
      <c r="S1415" s="241"/>
      <c r="T1415" s="242"/>
      <c r="AT1415" s="243" t="s">
        <v>162</v>
      </c>
      <c r="AU1415" s="243" t="s">
        <v>82</v>
      </c>
      <c r="AV1415" s="11" t="s">
        <v>24</v>
      </c>
      <c r="AW1415" s="11" t="s">
        <v>37</v>
      </c>
      <c r="AX1415" s="11" t="s">
        <v>73</v>
      </c>
      <c r="AY1415" s="243" t="s">
        <v>153</v>
      </c>
    </row>
    <row r="1416" spans="2:51" s="12" customFormat="1" ht="13.5">
      <c r="B1416" s="244"/>
      <c r="C1416" s="245"/>
      <c r="D1416" s="235" t="s">
        <v>162</v>
      </c>
      <c r="E1416" s="246" t="s">
        <v>22</v>
      </c>
      <c r="F1416" s="247" t="s">
        <v>2665</v>
      </c>
      <c r="G1416" s="245"/>
      <c r="H1416" s="248">
        <v>180.9</v>
      </c>
      <c r="I1416" s="249"/>
      <c r="J1416" s="245"/>
      <c r="K1416" s="245"/>
      <c r="L1416" s="250"/>
      <c r="M1416" s="251"/>
      <c r="N1416" s="252"/>
      <c r="O1416" s="252"/>
      <c r="P1416" s="252"/>
      <c r="Q1416" s="252"/>
      <c r="R1416" s="252"/>
      <c r="S1416" s="252"/>
      <c r="T1416" s="253"/>
      <c r="AT1416" s="254" t="s">
        <v>162</v>
      </c>
      <c r="AU1416" s="254" t="s">
        <v>82</v>
      </c>
      <c r="AV1416" s="12" t="s">
        <v>82</v>
      </c>
      <c r="AW1416" s="12" t="s">
        <v>37</v>
      </c>
      <c r="AX1416" s="12" t="s">
        <v>24</v>
      </c>
      <c r="AY1416" s="254" t="s">
        <v>153</v>
      </c>
    </row>
    <row r="1417" spans="2:65" s="1" customFormat="1" ht="25.5" customHeight="1">
      <c r="B1417" s="46"/>
      <c r="C1417" s="221" t="s">
        <v>2666</v>
      </c>
      <c r="D1417" s="221" t="s">
        <v>155</v>
      </c>
      <c r="E1417" s="222" t="s">
        <v>1015</v>
      </c>
      <c r="F1417" s="223" t="s">
        <v>2667</v>
      </c>
      <c r="G1417" s="224" t="s">
        <v>640</v>
      </c>
      <c r="H1417" s="225">
        <v>2</v>
      </c>
      <c r="I1417" s="226"/>
      <c r="J1417" s="227">
        <f>ROUND(I1417*H1417,2)</f>
        <v>0</v>
      </c>
      <c r="K1417" s="223" t="s">
        <v>22</v>
      </c>
      <c r="L1417" s="72"/>
      <c r="M1417" s="228" t="s">
        <v>22</v>
      </c>
      <c r="N1417" s="229" t="s">
        <v>44</v>
      </c>
      <c r="O1417" s="47"/>
      <c r="P1417" s="230">
        <f>O1417*H1417</f>
        <v>0</v>
      </c>
      <c r="Q1417" s="230">
        <v>0</v>
      </c>
      <c r="R1417" s="230">
        <f>Q1417*H1417</f>
        <v>0</v>
      </c>
      <c r="S1417" s="230">
        <v>0</v>
      </c>
      <c r="T1417" s="231">
        <f>S1417*H1417</f>
        <v>0</v>
      </c>
      <c r="AR1417" s="24" t="s">
        <v>239</v>
      </c>
      <c r="AT1417" s="24" t="s">
        <v>155</v>
      </c>
      <c r="AU1417" s="24" t="s">
        <v>82</v>
      </c>
      <c r="AY1417" s="24" t="s">
        <v>153</v>
      </c>
      <c r="BE1417" s="232">
        <f>IF(N1417="základní",J1417,0)</f>
        <v>0</v>
      </c>
      <c r="BF1417" s="232">
        <f>IF(N1417="snížená",J1417,0)</f>
        <v>0</v>
      </c>
      <c r="BG1417" s="232">
        <f>IF(N1417="zákl. přenesená",J1417,0)</f>
        <v>0</v>
      </c>
      <c r="BH1417" s="232">
        <f>IF(N1417="sníž. přenesená",J1417,0)</f>
        <v>0</v>
      </c>
      <c r="BI1417" s="232">
        <f>IF(N1417="nulová",J1417,0)</f>
        <v>0</v>
      </c>
      <c r="BJ1417" s="24" t="s">
        <v>24</v>
      </c>
      <c r="BK1417" s="232">
        <f>ROUND(I1417*H1417,2)</f>
        <v>0</v>
      </c>
      <c r="BL1417" s="24" t="s">
        <v>239</v>
      </c>
      <c r="BM1417" s="24" t="s">
        <v>2668</v>
      </c>
    </row>
    <row r="1418" spans="2:65" s="1" customFormat="1" ht="25.5" customHeight="1">
      <c r="B1418" s="46"/>
      <c r="C1418" s="221" t="s">
        <v>2669</v>
      </c>
      <c r="D1418" s="221" t="s">
        <v>155</v>
      </c>
      <c r="E1418" s="222" t="s">
        <v>1023</v>
      </c>
      <c r="F1418" s="223" t="s">
        <v>2670</v>
      </c>
      <c r="G1418" s="224" t="s">
        <v>640</v>
      </c>
      <c r="H1418" s="225">
        <v>1</v>
      </c>
      <c r="I1418" s="226"/>
      <c r="J1418" s="227">
        <f>ROUND(I1418*H1418,2)</f>
        <v>0</v>
      </c>
      <c r="K1418" s="223" t="s">
        <v>22</v>
      </c>
      <c r="L1418" s="72"/>
      <c r="M1418" s="228" t="s">
        <v>22</v>
      </c>
      <c r="N1418" s="229" t="s">
        <v>44</v>
      </c>
      <c r="O1418" s="47"/>
      <c r="P1418" s="230">
        <f>O1418*H1418</f>
        <v>0</v>
      </c>
      <c r="Q1418" s="230">
        <v>0</v>
      </c>
      <c r="R1418" s="230">
        <f>Q1418*H1418</f>
        <v>0</v>
      </c>
      <c r="S1418" s="230">
        <v>0</v>
      </c>
      <c r="T1418" s="231">
        <f>S1418*H1418</f>
        <v>0</v>
      </c>
      <c r="AR1418" s="24" t="s">
        <v>239</v>
      </c>
      <c r="AT1418" s="24" t="s">
        <v>155</v>
      </c>
      <c r="AU1418" s="24" t="s">
        <v>82</v>
      </c>
      <c r="AY1418" s="24" t="s">
        <v>153</v>
      </c>
      <c r="BE1418" s="232">
        <f>IF(N1418="základní",J1418,0)</f>
        <v>0</v>
      </c>
      <c r="BF1418" s="232">
        <f>IF(N1418="snížená",J1418,0)</f>
        <v>0</v>
      </c>
      <c r="BG1418" s="232">
        <f>IF(N1418="zákl. přenesená",J1418,0)</f>
        <v>0</v>
      </c>
      <c r="BH1418" s="232">
        <f>IF(N1418="sníž. přenesená",J1418,0)</f>
        <v>0</v>
      </c>
      <c r="BI1418" s="232">
        <f>IF(N1418="nulová",J1418,0)</f>
        <v>0</v>
      </c>
      <c r="BJ1418" s="24" t="s">
        <v>24</v>
      </c>
      <c r="BK1418" s="232">
        <f>ROUND(I1418*H1418,2)</f>
        <v>0</v>
      </c>
      <c r="BL1418" s="24" t="s">
        <v>239</v>
      </c>
      <c r="BM1418" s="24" t="s">
        <v>2671</v>
      </c>
    </row>
    <row r="1419" spans="2:65" s="1" customFormat="1" ht="25.5" customHeight="1">
      <c r="B1419" s="46"/>
      <c r="C1419" s="221" t="s">
        <v>2672</v>
      </c>
      <c r="D1419" s="221" t="s">
        <v>155</v>
      </c>
      <c r="E1419" s="222" t="s">
        <v>1027</v>
      </c>
      <c r="F1419" s="223" t="s">
        <v>2673</v>
      </c>
      <c r="G1419" s="224" t="s">
        <v>640</v>
      </c>
      <c r="H1419" s="225">
        <v>1</v>
      </c>
      <c r="I1419" s="226"/>
      <c r="J1419" s="227">
        <f>ROUND(I1419*H1419,2)</f>
        <v>0</v>
      </c>
      <c r="K1419" s="223" t="s">
        <v>22</v>
      </c>
      <c r="L1419" s="72"/>
      <c r="M1419" s="228" t="s">
        <v>22</v>
      </c>
      <c r="N1419" s="229" t="s">
        <v>44</v>
      </c>
      <c r="O1419" s="47"/>
      <c r="P1419" s="230">
        <f>O1419*H1419</f>
        <v>0</v>
      </c>
      <c r="Q1419" s="230">
        <v>0</v>
      </c>
      <c r="R1419" s="230">
        <f>Q1419*H1419</f>
        <v>0</v>
      </c>
      <c r="S1419" s="230">
        <v>0</v>
      </c>
      <c r="T1419" s="231">
        <f>S1419*H1419</f>
        <v>0</v>
      </c>
      <c r="AR1419" s="24" t="s">
        <v>239</v>
      </c>
      <c r="AT1419" s="24" t="s">
        <v>155</v>
      </c>
      <c r="AU1419" s="24" t="s">
        <v>82</v>
      </c>
      <c r="AY1419" s="24" t="s">
        <v>153</v>
      </c>
      <c r="BE1419" s="232">
        <f>IF(N1419="základní",J1419,0)</f>
        <v>0</v>
      </c>
      <c r="BF1419" s="232">
        <f>IF(N1419="snížená",J1419,0)</f>
        <v>0</v>
      </c>
      <c r="BG1419" s="232">
        <f>IF(N1419="zákl. přenesená",J1419,0)</f>
        <v>0</v>
      </c>
      <c r="BH1419" s="232">
        <f>IF(N1419="sníž. přenesená",J1419,0)</f>
        <v>0</v>
      </c>
      <c r="BI1419" s="232">
        <f>IF(N1419="nulová",J1419,0)</f>
        <v>0</v>
      </c>
      <c r="BJ1419" s="24" t="s">
        <v>24</v>
      </c>
      <c r="BK1419" s="232">
        <f>ROUND(I1419*H1419,2)</f>
        <v>0</v>
      </c>
      <c r="BL1419" s="24" t="s">
        <v>239</v>
      </c>
      <c r="BM1419" s="24" t="s">
        <v>2674</v>
      </c>
    </row>
    <row r="1420" spans="2:65" s="1" customFormat="1" ht="25.5" customHeight="1">
      <c r="B1420" s="46"/>
      <c r="C1420" s="221" t="s">
        <v>2675</v>
      </c>
      <c r="D1420" s="221" t="s">
        <v>155</v>
      </c>
      <c r="E1420" s="222" t="s">
        <v>1683</v>
      </c>
      <c r="F1420" s="223" t="s">
        <v>2676</v>
      </c>
      <c r="G1420" s="224" t="s">
        <v>640</v>
      </c>
      <c r="H1420" s="225">
        <v>5</v>
      </c>
      <c r="I1420" s="226"/>
      <c r="J1420" s="227">
        <f>ROUND(I1420*H1420,2)</f>
        <v>0</v>
      </c>
      <c r="K1420" s="223" t="s">
        <v>22</v>
      </c>
      <c r="L1420" s="72"/>
      <c r="M1420" s="228" t="s">
        <v>22</v>
      </c>
      <c r="N1420" s="229" t="s">
        <v>44</v>
      </c>
      <c r="O1420" s="47"/>
      <c r="P1420" s="230">
        <f>O1420*H1420</f>
        <v>0</v>
      </c>
      <c r="Q1420" s="230">
        <v>0</v>
      </c>
      <c r="R1420" s="230">
        <f>Q1420*H1420</f>
        <v>0</v>
      </c>
      <c r="S1420" s="230">
        <v>0</v>
      </c>
      <c r="T1420" s="231">
        <f>S1420*H1420</f>
        <v>0</v>
      </c>
      <c r="AR1420" s="24" t="s">
        <v>239</v>
      </c>
      <c r="AT1420" s="24" t="s">
        <v>155</v>
      </c>
      <c r="AU1420" s="24" t="s">
        <v>82</v>
      </c>
      <c r="AY1420" s="24" t="s">
        <v>153</v>
      </c>
      <c r="BE1420" s="232">
        <f>IF(N1420="základní",J1420,0)</f>
        <v>0</v>
      </c>
      <c r="BF1420" s="232">
        <f>IF(N1420="snížená",J1420,0)</f>
        <v>0</v>
      </c>
      <c r="BG1420" s="232">
        <f>IF(N1420="zákl. přenesená",J1420,0)</f>
        <v>0</v>
      </c>
      <c r="BH1420" s="232">
        <f>IF(N1420="sníž. přenesená",J1420,0)</f>
        <v>0</v>
      </c>
      <c r="BI1420" s="232">
        <f>IF(N1420="nulová",J1420,0)</f>
        <v>0</v>
      </c>
      <c r="BJ1420" s="24" t="s">
        <v>24</v>
      </c>
      <c r="BK1420" s="232">
        <f>ROUND(I1420*H1420,2)</f>
        <v>0</v>
      </c>
      <c r="BL1420" s="24" t="s">
        <v>239</v>
      </c>
      <c r="BM1420" s="24" t="s">
        <v>2677</v>
      </c>
    </row>
    <row r="1421" spans="2:65" s="1" customFormat="1" ht="25.5" customHeight="1">
      <c r="B1421" s="46"/>
      <c r="C1421" s="221" t="s">
        <v>2678</v>
      </c>
      <c r="D1421" s="221" t="s">
        <v>155</v>
      </c>
      <c r="E1421" s="222" t="s">
        <v>1031</v>
      </c>
      <c r="F1421" s="223" t="s">
        <v>2679</v>
      </c>
      <c r="G1421" s="224" t="s">
        <v>640</v>
      </c>
      <c r="H1421" s="225">
        <v>4</v>
      </c>
      <c r="I1421" s="226"/>
      <c r="J1421" s="227">
        <f>ROUND(I1421*H1421,2)</f>
        <v>0</v>
      </c>
      <c r="K1421" s="223" t="s">
        <v>22</v>
      </c>
      <c r="L1421" s="72"/>
      <c r="M1421" s="228" t="s">
        <v>22</v>
      </c>
      <c r="N1421" s="229" t="s">
        <v>44</v>
      </c>
      <c r="O1421" s="47"/>
      <c r="P1421" s="230">
        <f>O1421*H1421</f>
        <v>0</v>
      </c>
      <c r="Q1421" s="230">
        <v>0</v>
      </c>
      <c r="R1421" s="230">
        <f>Q1421*H1421</f>
        <v>0</v>
      </c>
      <c r="S1421" s="230">
        <v>0</v>
      </c>
      <c r="T1421" s="231">
        <f>S1421*H1421</f>
        <v>0</v>
      </c>
      <c r="AR1421" s="24" t="s">
        <v>239</v>
      </c>
      <c r="AT1421" s="24" t="s">
        <v>155</v>
      </c>
      <c r="AU1421" s="24" t="s">
        <v>82</v>
      </c>
      <c r="AY1421" s="24" t="s">
        <v>153</v>
      </c>
      <c r="BE1421" s="232">
        <f>IF(N1421="základní",J1421,0)</f>
        <v>0</v>
      </c>
      <c r="BF1421" s="232">
        <f>IF(N1421="snížená",J1421,0)</f>
        <v>0</v>
      </c>
      <c r="BG1421" s="232">
        <f>IF(N1421="zákl. přenesená",J1421,0)</f>
        <v>0</v>
      </c>
      <c r="BH1421" s="232">
        <f>IF(N1421="sníž. přenesená",J1421,0)</f>
        <v>0</v>
      </c>
      <c r="BI1421" s="232">
        <f>IF(N1421="nulová",J1421,0)</f>
        <v>0</v>
      </c>
      <c r="BJ1421" s="24" t="s">
        <v>24</v>
      </c>
      <c r="BK1421" s="232">
        <f>ROUND(I1421*H1421,2)</f>
        <v>0</v>
      </c>
      <c r="BL1421" s="24" t="s">
        <v>239</v>
      </c>
      <c r="BM1421" s="24" t="s">
        <v>2680</v>
      </c>
    </row>
    <row r="1422" spans="2:65" s="1" customFormat="1" ht="25.5" customHeight="1">
      <c r="B1422" s="46"/>
      <c r="C1422" s="221" t="s">
        <v>2681</v>
      </c>
      <c r="D1422" s="221" t="s">
        <v>155</v>
      </c>
      <c r="E1422" s="222" t="s">
        <v>1035</v>
      </c>
      <c r="F1422" s="223" t="s">
        <v>2682</v>
      </c>
      <c r="G1422" s="224" t="s">
        <v>640</v>
      </c>
      <c r="H1422" s="225">
        <v>2</v>
      </c>
      <c r="I1422" s="226"/>
      <c r="J1422" s="227">
        <f>ROUND(I1422*H1422,2)</f>
        <v>0</v>
      </c>
      <c r="K1422" s="223" t="s">
        <v>22</v>
      </c>
      <c r="L1422" s="72"/>
      <c r="M1422" s="228" t="s">
        <v>22</v>
      </c>
      <c r="N1422" s="229" t="s">
        <v>44</v>
      </c>
      <c r="O1422" s="47"/>
      <c r="P1422" s="230">
        <f>O1422*H1422</f>
        <v>0</v>
      </c>
      <c r="Q1422" s="230">
        <v>0</v>
      </c>
      <c r="R1422" s="230">
        <f>Q1422*H1422</f>
        <v>0</v>
      </c>
      <c r="S1422" s="230">
        <v>0</v>
      </c>
      <c r="T1422" s="231">
        <f>S1422*H1422</f>
        <v>0</v>
      </c>
      <c r="AR1422" s="24" t="s">
        <v>239</v>
      </c>
      <c r="AT1422" s="24" t="s">
        <v>155</v>
      </c>
      <c r="AU1422" s="24" t="s">
        <v>82</v>
      </c>
      <c r="AY1422" s="24" t="s">
        <v>153</v>
      </c>
      <c r="BE1422" s="232">
        <f>IF(N1422="základní",J1422,0)</f>
        <v>0</v>
      </c>
      <c r="BF1422" s="232">
        <f>IF(N1422="snížená",J1422,0)</f>
        <v>0</v>
      </c>
      <c r="BG1422" s="232">
        <f>IF(N1422="zákl. přenesená",J1422,0)</f>
        <v>0</v>
      </c>
      <c r="BH1422" s="232">
        <f>IF(N1422="sníž. přenesená",J1422,0)</f>
        <v>0</v>
      </c>
      <c r="BI1422" s="232">
        <f>IF(N1422="nulová",J1422,0)</f>
        <v>0</v>
      </c>
      <c r="BJ1422" s="24" t="s">
        <v>24</v>
      </c>
      <c r="BK1422" s="232">
        <f>ROUND(I1422*H1422,2)</f>
        <v>0</v>
      </c>
      <c r="BL1422" s="24" t="s">
        <v>239</v>
      </c>
      <c r="BM1422" s="24" t="s">
        <v>2683</v>
      </c>
    </row>
    <row r="1423" spans="2:65" s="1" customFormat="1" ht="25.5" customHeight="1">
      <c r="B1423" s="46"/>
      <c r="C1423" s="221" t="s">
        <v>2684</v>
      </c>
      <c r="D1423" s="221" t="s">
        <v>155</v>
      </c>
      <c r="E1423" s="222" t="s">
        <v>1039</v>
      </c>
      <c r="F1423" s="223" t="s">
        <v>2685</v>
      </c>
      <c r="G1423" s="224" t="s">
        <v>640</v>
      </c>
      <c r="H1423" s="225">
        <v>1</v>
      </c>
      <c r="I1423" s="226"/>
      <c r="J1423" s="227">
        <f>ROUND(I1423*H1423,2)</f>
        <v>0</v>
      </c>
      <c r="K1423" s="223" t="s">
        <v>22</v>
      </c>
      <c r="L1423" s="72"/>
      <c r="M1423" s="228" t="s">
        <v>22</v>
      </c>
      <c r="N1423" s="229" t="s">
        <v>44</v>
      </c>
      <c r="O1423" s="47"/>
      <c r="P1423" s="230">
        <f>O1423*H1423</f>
        <v>0</v>
      </c>
      <c r="Q1423" s="230">
        <v>0</v>
      </c>
      <c r="R1423" s="230">
        <f>Q1423*H1423</f>
        <v>0</v>
      </c>
      <c r="S1423" s="230">
        <v>0</v>
      </c>
      <c r="T1423" s="231">
        <f>S1423*H1423</f>
        <v>0</v>
      </c>
      <c r="AR1423" s="24" t="s">
        <v>867</v>
      </c>
      <c r="AT1423" s="24" t="s">
        <v>155</v>
      </c>
      <c r="AU1423" s="24" t="s">
        <v>82</v>
      </c>
      <c r="AY1423" s="24" t="s">
        <v>153</v>
      </c>
      <c r="BE1423" s="232">
        <f>IF(N1423="základní",J1423,0)</f>
        <v>0</v>
      </c>
      <c r="BF1423" s="232">
        <f>IF(N1423="snížená",J1423,0)</f>
        <v>0</v>
      </c>
      <c r="BG1423" s="232">
        <f>IF(N1423="zákl. přenesená",J1423,0)</f>
        <v>0</v>
      </c>
      <c r="BH1423" s="232">
        <f>IF(N1423="sníž. přenesená",J1423,0)</f>
        <v>0</v>
      </c>
      <c r="BI1423" s="232">
        <f>IF(N1423="nulová",J1423,0)</f>
        <v>0</v>
      </c>
      <c r="BJ1423" s="24" t="s">
        <v>24</v>
      </c>
      <c r="BK1423" s="232">
        <f>ROUND(I1423*H1423,2)</f>
        <v>0</v>
      </c>
      <c r="BL1423" s="24" t="s">
        <v>867</v>
      </c>
      <c r="BM1423" s="24" t="s">
        <v>2686</v>
      </c>
    </row>
    <row r="1424" spans="2:65" s="1" customFormat="1" ht="25.5" customHeight="1">
      <c r="B1424" s="46"/>
      <c r="C1424" s="221" t="s">
        <v>2687</v>
      </c>
      <c r="D1424" s="221" t="s">
        <v>155</v>
      </c>
      <c r="E1424" s="222" t="s">
        <v>1043</v>
      </c>
      <c r="F1424" s="223" t="s">
        <v>2688</v>
      </c>
      <c r="G1424" s="224" t="s">
        <v>640</v>
      </c>
      <c r="H1424" s="225">
        <v>1</v>
      </c>
      <c r="I1424" s="226"/>
      <c r="J1424" s="227">
        <f>ROUND(I1424*H1424,2)</f>
        <v>0</v>
      </c>
      <c r="K1424" s="223" t="s">
        <v>22</v>
      </c>
      <c r="L1424" s="72"/>
      <c r="M1424" s="228" t="s">
        <v>22</v>
      </c>
      <c r="N1424" s="229" t="s">
        <v>44</v>
      </c>
      <c r="O1424" s="47"/>
      <c r="P1424" s="230">
        <f>O1424*H1424</f>
        <v>0</v>
      </c>
      <c r="Q1424" s="230">
        <v>0</v>
      </c>
      <c r="R1424" s="230">
        <f>Q1424*H1424</f>
        <v>0</v>
      </c>
      <c r="S1424" s="230">
        <v>0</v>
      </c>
      <c r="T1424" s="231">
        <f>S1424*H1424</f>
        <v>0</v>
      </c>
      <c r="AR1424" s="24" t="s">
        <v>867</v>
      </c>
      <c r="AT1424" s="24" t="s">
        <v>155</v>
      </c>
      <c r="AU1424" s="24" t="s">
        <v>82</v>
      </c>
      <c r="AY1424" s="24" t="s">
        <v>153</v>
      </c>
      <c r="BE1424" s="232">
        <f>IF(N1424="základní",J1424,0)</f>
        <v>0</v>
      </c>
      <c r="BF1424" s="232">
        <f>IF(N1424="snížená",J1424,0)</f>
        <v>0</v>
      </c>
      <c r="BG1424" s="232">
        <f>IF(N1424="zákl. přenesená",J1424,0)</f>
        <v>0</v>
      </c>
      <c r="BH1424" s="232">
        <f>IF(N1424="sníž. přenesená",J1424,0)</f>
        <v>0</v>
      </c>
      <c r="BI1424" s="232">
        <f>IF(N1424="nulová",J1424,0)</f>
        <v>0</v>
      </c>
      <c r="BJ1424" s="24" t="s">
        <v>24</v>
      </c>
      <c r="BK1424" s="232">
        <f>ROUND(I1424*H1424,2)</f>
        <v>0</v>
      </c>
      <c r="BL1424" s="24" t="s">
        <v>867</v>
      </c>
      <c r="BM1424" s="24" t="s">
        <v>2689</v>
      </c>
    </row>
    <row r="1425" spans="2:65" s="1" customFormat="1" ht="25.5" customHeight="1">
      <c r="B1425" s="46"/>
      <c r="C1425" s="221" t="s">
        <v>2690</v>
      </c>
      <c r="D1425" s="221" t="s">
        <v>155</v>
      </c>
      <c r="E1425" s="222" t="s">
        <v>1047</v>
      </c>
      <c r="F1425" s="223" t="s">
        <v>2691</v>
      </c>
      <c r="G1425" s="224" t="s">
        <v>640</v>
      </c>
      <c r="H1425" s="225">
        <v>2</v>
      </c>
      <c r="I1425" s="226"/>
      <c r="J1425" s="227">
        <f>ROUND(I1425*H1425,2)</f>
        <v>0</v>
      </c>
      <c r="K1425" s="223" t="s">
        <v>22</v>
      </c>
      <c r="L1425" s="72"/>
      <c r="M1425" s="228" t="s">
        <v>22</v>
      </c>
      <c r="N1425" s="229" t="s">
        <v>44</v>
      </c>
      <c r="O1425" s="47"/>
      <c r="P1425" s="230">
        <f>O1425*H1425</f>
        <v>0</v>
      </c>
      <c r="Q1425" s="230">
        <v>0</v>
      </c>
      <c r="R1425" s="230">
        <f>Q1425*H1425</f>
        <v>0</v>
      </c>
      <c r="S1425" s="230">
        <v>0</v>
      </c>
      <c r="T1425" s="231">
        <f>S1425*H1425</f>
        <v>0</v>
      </c>
      <c r="AR1425" s="24" t="s">
        <v>867</v>
      </c>
      <c r="AT1425" s="24" t="s">
        <v>155</v>
      </c>
      <c r="AU1425" s="24" t="s">
        <v>82</v>
      </c>
      <c r="AY1425" s="24" t="s">
        <v>153</v>
      </c>
      <c r="BE1425" s="232">
        <f>IF(N1425="základní",J1425,0)</f>
        <v>0</v>
      </c>
      <c r="BF1425" s="232">
        <f>IF(N1425="snížená",J1425,0)</f>
        <v>0</v>
      </c>
      <c r="BG1425" s="232">
        <f>IF(N1425="zákl. přenesená",J1425,0)</f>
        <v>0</v>
      </c>
      <c r="BH1425" s="232">
        <f>IF(N1425="sníž. přenesená",J1425,0)</f>
        <v>0</v>
      </c>
      <c r="BI1425" s="232">
        <f>IF(N1425="nulová",J1425,0)</f>
        <v>0</v>
      </c>
      <c r="BJ1425" s="24" t="s">
        <v>24</v>
      </c>
      <c r="BK1425" s="232">
        <f>ROUND(I1425*H1425,2)</f>
        <v>0</v>
      </c>
      <c r="BL1425" s="24" t="s">
        <v>867</v>
      </c>
      <c r="BM1425" s="24" t="s">
        <v>2692</v>
      </c>
    </row>
    <row r="1426" spans="2:65" s="1" customFormat="1" ht="25.5" customHeight="1">
      <c r="B1426" s="46"/>
      <c r="C1426" s="221" t="s">
        <v>2693</v>
      </c>
      <c r="D1426" s="221" t="s">
        <v>155</v>
      </c>
      <c r="E1426" s="222" t="s">
        <v>1051</v>
      </c>
      <c r="F1426" s="223" t="s">
        <v>2694</v>
      </c>
      <c r="G1426" s="224" t="s">
        <v>640</v>
      </c>
      <c r="H1426" s="225">
        <v>1</v>
      </c>
      <c r="I1426" s="226"/>
      <c r="J1426" s="227">
        <f>ROUND(I1426*H1426,2)</f>
        <v>0</v>
      </c>
      <c r="K1426" s="223" t="s">
        <v>22</v>
      </c>
      <c r="L1426" s="72"/>
      <c r="M1426" s="228" t="s">
        <v>22</v>
      </c>
      <c r="N1426" s="229" t="s">
        <v>44</v>
      </c>
      <c r="O1426" s="47"/>
      <c r="P1426" s="230">
        <f>O1426*H1426</f>
        <v>0</v>
      </c>
      <c r="Q1426" s="230">
        <v>0</v>
      </c>
      <c r="R1426" s="230">
        <f>Q1426*H1426</f>
        <v>0</v>
      </c>
      <c r="S1426" s="230">
        <v>0</v>
      </c>
      <c r="T1426" s="231">
        <f>S1426*H1426</f>
        <v>0</v>
      </c>
      <c r="AR1426" s="24" t="s">
        <v>867</v>
      </c>
      <c r="AT1426" s="24" t="s">
        <v>155</v>
      </c>
      <c r="AU1426" s="24" t="s">
        <v>82</v>
      </c>
      <c r="AY1426" s="24" t="s">
        <v>153</v>
      </c>
      <c r="BE1426" s="232">
        <f>IF(N1426="základní",J1426,0)</f>
        <v>0</v>
      </c>
      <c r="BF1426" s="232">
        <f>IF(N1426="snížená",J1426,0)</f>
        <v>0</v>
      </c>
      <c r="BG1426" s="232">
        <f>IF(N1426="zákl. přenesená",J1426,0)</f>
        <v>0</v>
      </c>
      <c r="BH1426" s="232">
        <f>IF(N1426="sníž. přenesená",J1426,0)</f>
        <v>0</v>
      </c>
      <c r="BI1426" s="232">
        <f>IF(N1426="nulová",J1426,0)</f>
        <v>0</v>
      </c>
      <c r="BJ1426" s="24" t="s">
        <v>24</v>
      </c>
      <c r="BK1426" s="232">
        <f>ROUND(I1426*H1426,2)</f>
        <v>0</v>
      </c>
      <c r="BL1426" s="24" t="s">
        <v>867</v>
      </c>
      <c r="BM1426" s="24" t="s">
        <v>2695</v>
      </c>
    </row>
    <row r="1427" spans="2:65" s="1" customFormat="1" ht="25.5" customHeight="1">
      <c r="B1427" s="46"/>
      <c r="C1427" s="221" t="s">
        <v>2696</v>
      </c>
      <c r="D1427" s="221" t="s">
        <v>155</v>
      </c>
      <c r="E1427" s="222" t="s">
        <v>1055</v>
      </c>
      <c r="F1427" s="223" t="s">
        <v>2697</v>
      </c>
      <c r="G1427" s="224" t="s">
        <v>640</v>
      </c>
      <c r="H1427" s="225">
        <v>2</v>
      </c>
      <c r="I1427" s="226"/>
      <c r="J1427" s="227">
        <f>ROUND(I1427*H1427,2)</f>
        <v>0</v>
      </c>
      <c r="K1427" s="223" t="s">
        <v>22</v>
      </c>
      <c r="L1427" s="72"/>
      <c r="M1427" s="228" t="s">
        <v>22</v>
      </c>
      <c r="N1427" s="229" t="s">
        <v>44</v>
      </c>
      <c r="O1427" s="47"/>
      <c r="P1427" s="230">
        <f>O1427*H1427</f>
        <v>0</v>
      </c>
      <c r="Q1427" s="230">
        <v>0</v>
      </c>
      <c r="R1427" s="230">
        <f>Q1427*H1427</f>
        <v>0</v>
      </c>
      <c r="S1427" s="230">
        <v>0</v>
      </c>
      <c r="T1427" s="231">
        <f>S1427*H1427</f>
        <v>0</v>
      </c>
      <c r="AR1427" s="24" t="s">
        <v>867</v>
      </c>
      <c r="AT1427" s="24" t="s">
        <v>155</v>
      </c>
      <c r="AU1427" s="24" t="s">
        <v>82</v>
      </c>
      <c r="AY1427" s="24" t="s">
        <v>153</v>
      </c>
      <c r="BE1427" s="232">
        <f>IF(N1427="základní",J1427,0)</f>
        <v>0</v>
      </c>
      <c r="BF1427" s="232">
        <f>IF(N1427="snížená",J1427,0)</f>
        <v>0</v>
      </c>
      <c r="BG1427" s="232">
        <f>IF(N1427="zákl. přenesená",J1427,0)</f>
        <v>0</v>
      </c>
      <c r="BH1427" s="232">
        <f>IF(N1427="sníž. přenesená",J1427,0)</f>
        <v>0</v>
      </c>
      <c r="BI1427" s="232">
        <f>IF(N1427="nulová",J1427,0)</f>
        <v>0</v>
      </c>
      <c r="BJ1427" s="24" t="s">
        <v>24</v>
      </c>
      <c r="BK1427" s="232">
        <f>ROUND(I1427*H1427,2)</f>
        <v>0</v>
      </c>
      <c r="BL1427" s="24" t="s">
        <v>867</v>
      </c>
      <c r="BM1427" s="24" t="s">
        <v>2698</v>
      </c>
    </row>
    <row r="1428" spans="2:65" s="1" customFormat="1" ht="25.5" customHeight="1">
      <c r="B1428" s="46"/>
      <c r="C1428" s="221" t="s">
        <v>2699</v>
      </c>
      <c r="D1428" s="221" t="s">
        <v>155</v>
      </c>
      <c r="E1428" s="222" t="s">
        <v>2700</v>
      </c>
      <c r="F1428" s="223" t="s">
        <v>2701</v>
      </c>
      <c r="G1428" s="224" t="s">
        <v>640</v>
      </c>
      <c r="H1428" s="225">
        <v>1</v>
      </c>
      <c r="I1428" s="226"/>
      <c r="J1428" s="227">
        <f>ROUND(I1428*H1428,2)</f>
        <v>0</v>
      </c>
      <c r="K1428" s="223" t="s">
        <v>22</v>
      </c>
      <c r="L1428" s="72"/>
      <c r="M1428" s="228" t="s">
        <v>22</v>
      </c>
      <c r="N1428" s="229" t="s">
        <v>44</v>
      </c>
      <c r="O1428" s="47"/>
      <c r="P1428" s="230">
        <f>O1428*H1428</f>
        <v>0</v>
      </c>
      <c r="Q1428" s="230">
        <v>0</v>
      </c>
      <c r="R1428" s="230">
        <f>Q1428*H1428</f>
        <v>0</v>
      </c>
      <c r="S1428" s="230">
        <v>0</v>
      </c>
      <c r="T1428" s="231">
        <f>S1428*H1428</f>
        <v>0</v>
      </c>
      <c r="AR1428" s="24" t="s">
        <v>867</v>
      </c>
      <c r="AT1428" s="24" t="s">
        <v>155</v>
      </c>
      <c r="AU1428" s="24" t="s">
        <v>82</v>
      </c>
      <c r="AY1428" s="24" t="s">
        <v>153</v>
      </c>
      <c r="BE1428" s="232">
        <f>IF(N1428="základní",J1428,0)</f>
        <v>0</v>
      </c>
      <c r="BF1428" s="232">
        <f>IF(N1428="snížená",J1428,0)</f>
        <v>0</v>
      </c>
      <c r="BG1428" s="232">
        <f>IF(N1428="zákl. přenesená",J1428,0)</f>
        <v>0</v>
      </c>
      <c r="BH1428" s="232">
        <f>IF(N1428="sníž. přenesená",J1428,0)</f>
        <v>0</v>
      </c>
      <c r="BI1428" s="232">
        <f>IF(N1428="nulová",J1428,0)</f>
        <v>0</v>
      </c>
      <c r="BJ1428" s="24" t="s">
        <v>24</v>
      </c>
      <c r="BK1428" s="232">
        <f>ROUND(I1428*H1428,2)</f>
        <v>0</v>
      </c>
      <c r="BL1428" s="24" t="s">
        <v>867</v>
      </c>
      <c r="BM1428" s="24" t="s">
        <v>2702</v>
      </c>
    </row>
    <row r="1429" spans="2:65" s="1" customFormat="1" ht="25.5" customHeight="1">
      <c r="B1429" s="46"/>
      <c r="C1429" s="221" t="s">
        <v>2703</v>
      </c>
      <c r="D1429" s="221" t="s">
        <v>155</v>
      </c>
      <c r="E1429" s="222" t="s">
        <v>2704</v>
      </c>
      <c r="F1429" s="223" t="s">
        <v>2705</v>
      </c>
      <c r="G1429" s="224" t="s">
        <v>640</v>
      </c>
      <c r="H1429" s="225">
        <v>1</v>
      </c>
      <c r="I1429" s="226"/>
      <c r="J1429" s="227">
        <f>ROUND(I1429*H1429,2)</f>
        <v>0</v>
      </c>
      <c r="K1429" s="223" t="s">
        <v>22</v>
      </c>
      <c r="L1429" s="72"/>
      <c r="M1429" s="228" t="s">
        <v>22</v>
      </c>
      <c r="N1429" s="229" t="s">
        <v>44</v>
      </c>
      <c r="O1429" s="47"/>
      <c r="P1429" s="230">
        <f>O1429*H1429</f>
        <v>0</v>
      </c>
      <c r="Q1429" s="230">
        <v>0</v>
      </c>
      <c r="R1429" s="230">
        <f>Q1429*H1429</f>
        <v>0</v>
      </c>
      <c r="S1429" s="230">
        <v>0</v>
      </c>
      <c r="T1429" s="231">
        <f>S1429*H1429</f>
        <v>0</v>
      </c>
      <c r="AR1429" s="24" t="s">
        <v>867</v>
      </c>
      <c r="AT1429" s="24" t="s">
        <v>155</v>
      </c>
      <c r="AU1429" s="24" t="s">
        <v>82</v>
      </c>
      <c r="AY1429" s="24" t="s">
        <v>153</v>
      </c>
      <c r="BE1429" s="232">
        <f>IF(N1429="základní",J1429,0)</f>
        <v>0</v>
      </c>
      <c r="BF1429" s="232">
        <f>IF(N1429="snížená",J1429,0)</f>
        <v>0</v>
      </c>
      <c r="BG1429" s="232">
        <f>IF(N1429="zákl. přenesená",J1429,0)</f>
        <v>0</v>
      </c>
      <c r="BH1429" s="232">
        <f>IF(N1429="sníž. přenesená",J1429,0)</f>
        <v>0</v>
      </c>
      <c r="BI1429" s="232">
        <f>IF(N1429="nulová",J1429,0)</f>
        <v>0</v>
      </c>
      <c r="BJ1429" s="24" t="s">
        <v>24</v>
      </c>
      <c r="BK1429" s="232">
        <f>ROUND(I1429*H1429,2)</f>
        <v>0</v>
      </c>
      <c r="BL1429" s="24" t="s">
        <v>867</v>
      </c>
      <c r="BM1429" s="24" t="s">
        <v>2706</v>
      </c>
    </row>
    <row r="1430" spans="2:65" s="1" customFormat="1" ht="38.25" customHeight="1">
      <c r="B1430" s="46"/>
      <c r="C1430" s="221" t="s">
        <v>2707</v>
      </c>
      <c r="D1430" s="221" t="s">
        <v>155</v>
      </c>
      <c r="E1430" s="222" t="s">
        <v>2708</v>
      </c>
      <c r="F1430" s="223" t="s">
        <v>2709</v>
      </c>
      <c r="G1430" s="224" t="s">
        <v>640</v>
      </c>
      <c r="H1430" s="225">
        <v>2</v>
      </c>
      <c r="I1430" s="226"/>
      <c r="J1430" s="227">
        <f>ROUND(I1430*H1430,2)</f>
        <v>0</v>
      </c>
      <c r="K1430" s="223" t="s">
        <v>22</v>
      </c>
      <c r="L1430" s="72"/>
      <c r="M1430" s="228" t="s">
        <v>22</v>
      </c>
      <c r="N1430" s="229" t="s">
        <v>44</v>
      </c>
      <c r="O1430" s="47"/>
      <c r="P1430" s="230">
        <f>O1430*H1430</f>
        <v>0</v>
      </c>
      <c r="Q1430" s="230">
        <v>0</v>
      </c>
      <c r="R1430" s="230">
        <f>Q1430*H1430</f>
        <v>0</v>
      </c>
      <c r="S1430" s="230">
        <v>0</v>
      </c>
      <c r="T1430" s="231">
        <f>S1430*H1430</f>
        <v>0</v>
      </c>
      <c r="AR1430" s="24" t="s">
        <v>867</v>
      </c>
      <c r="AT1430" s="24" t="s">
        <v>155</v>
      </c>
      <c r="AU1430" s="24" t="s">
        <v>82</v>
      </c>
      <c r="AY1430" s="24" t="s">
        <v>153</v>
      </c>
      <c r="BE1430" s="232">
        <f>IF(N1430="základní",J1430,0)</f>
        <v>0</v>
      </c>
      <c r="BF1430" s="232">
        <f>IF(N1430="snížená",J1430,0)</f>
        <v>0</v>
      </c>
      <c r="BG1430" s="232">
        <f>IF(N1430="zákl. přenesená",J1430,0)</f>
        <v>0</v>
      </c>
      <c r="BH1430" s="232">
        <f>IF(N1430="sníž. přenesená",J1430,0)</f>
        <v>0</v>
      </c>
      <c r="BI1430" s="232">
        <f>IF(N1430="nulová",J1430,0)</f>
        <v>0</v>
      </c>
      <c r="BJ1430" s="24" t="s">
        <v>24</v>
      </c>
      <c r="BK1430" s="232">
        <f>ROUND(I1430*H1430,2)</f>
        <v>0</v>
      </c>
      <c r="BL1430" s="24" t="s">
        <v>867</v>
      </c>
      <c r="BM1430" s="24" t="s">
        <v>2710</v>
      </c>
    </row>
    <row r="1431" spans="2:65" s="1" customFormat="1" ht="25.5" customHeight="1">
      <c r="B1431" s="46"/>
      <c r="C1431" s="221" t="s">
        <v>2711</v>
      </c>
      <c r="D1431" s="221" t="s">
        <v>155</v>
      </c>
      <c r="E1431" s="222" t="s">
        <v>2712</v>
      </c>
      <c r="F1431" s="223" t="s">
        <v>2713</v>
      </c>
      <c r="G1431" s="224" t="s">
        <v>640</v>
      </c>
      <c r="H1431" s="225">
        <v>1</v>
      </c>
      <c r="I1431" s="226"/>
      <c r="J1431" s="227">
        <f>ROUND(I1431*H1431,2)</f>
        <v>0</v>
      </c>
      <c r="K1431" s="223" t="s">
        <v>22</v>
      </c>
      <c r="L1431" s="72"/>
      <c r="M1431" s="228" t="s">
        <v>22</v>
      </c>
      <c r="N1431" s="229" t="s">
        <v>44</v>
      </c>
      <c r="O1431" s="47"/>
      <c r="P1431" s="230">
        <f>O1431*H1431</f>
        <v>0</v>
      </c>
      <c r="Q1431" s="230">
        <v>0</v>
      </c>
      <c r="R1431" s="230">
        <f>Q1431*H1431</f>
        <v>0</v>
      </c>
      <c r="S1431" s="230">
        <v>0</v>
      </c>
      <c r="T1431" s="231">
        <f>S1431*H1431</f>
        <v>0</v>
      </c>
      <c r="AR1431" s="24" t="s">
        <v>867</v>
      </c>
      <c r="AT1431" s="24" t="s">
        <v>155</v>
      </c>
      <c r="AU1431" s="24" t="s">
        <v>82</v>
      </c>
      <c r="AY1431" s="24" t="s">
        <v>153</v>
      </c>
      <c r="BE1431" s="232">
        <f>IF(N1431="základní",J1431,0)</f>
        <v>0</v>
      </c>
      <c r="BF1431" s="232">
        <f>IF(N1431="snížená",J1431,0)</f>
        <v>0</v>
      </c>
      <c r="BG1431" s="232">
        <f>IF(N1431="zákl. přenesená",J1431,0)</f>
        <v>0</v>
      </c>
      <c r="BH1431" s="232">
        <f>IF(N1431="sníž. přenesená",J1431,0)</f>
        <v>0</v>
      </c>
      <c r="BI1431" s="232">
        <f>IF(N1431="nulová",J1431,0)</f>
        <v>0</v>
      </c>
      <c r="BJ1431" s="24" t="s">
        <v>24</v>
      </c>
      <c r="BK1431" s="232">
        <f>ROUND(I1431*H1431,2)</f>
        <v>0</v>
      </c>
      <c r="BL1431" s="24" t="s">
        <v>867</v>
      </c>
      <c r="BM1431" s="24" t="s">
        <v>2714</v>
      </c>
    </row>
    <row r="1432" spans="2:65" s="1" customFormat="1" ht="25.5" customHeight="1">
      <c r="B1432" s="46"/>
      <c r="C1432" s="221" t="s">
        <v>2715</v>
      </c>
      <c r="D1432" s="221" t="s">
        <v>155</v>
      </c>
      <c r="E1432" s="222" t="s">
        <v>2716</v>
      </c>
      <c r="F1432" s="223" t="s">
        <v>2717</v>
      </c>
      <c r="G1432" s="224" t="s">
        <v>640</v>
      </c>
      <c r="H1432" s="225">
        <v>2</v>
      </c>
      <c r="I1432" s="226"/>
      <c r="J1432" s="227">
        <f>ROUND(I1432*H1432,2)</f>
        <v>0</v>
      </c>
      <c r="K1432" s="223" t="s">
        <v>22</v>
      </c>
      <c r="L1432" s="72"/>
      <c r="M1432" s="228" t="s">
        <v>22</v>
      </c>
      <c r="N1432" s="229" t="s">
        <v>44</v>
      </c>
      <c r="O1432" s="47"/>
      <c r="P1432" s="230">
        <f>O1432*H1432</f>
        <v>0</v>
      </c>
      <c r="Q1432" s="230">
        <v>0</v>
      </c>
      <c r="R1432" s="230">
        <f>Q1432*H1432</f>
        <v>0</v>
      </c>
      <c r="S1432" s="230">
        <v>0</v>
      </c>
      <c r="T1432" s="231">
        <f>S1432*H1432</f>
        <v>0</v>
      </c>
      <c r="AR1432" s="24" t="s">
        <v>867</v>
      </c>
      <c r="AT1432" s="24" t="s">
        <v>155</v>
      </c>
      <c r="AU1432" s="24" t="s">
        <v>82</v>
      </c>
      <c r="AY1432" s="24" t="s">
        <v>153</v>
      </c>
      <c r="BE1432" s="232">
        <f>IF(N1432="základní",J1432,0)</f>
        <v>0</v>
      </c>
      <c r="BF1432" s="232">
        <f>IF(N1432="snížená",J1432,0)</f>
        <v>0</v>
      </c>
      <c r="BG1432" s="232">
        <f>IF(N1432="zákl. přenesená",J1432,0)</f>
        <v>0</v>
      </c>
      <c r="BH1432" s="232">
        <f>IF(N1432="sníž. přenesená",J1432,0)</f>
        <v>0</v>
      </c>
      <c r="BI1432" s="232">
        <f>IF(N1432="nulová",J1432,0)</f>
        <v>0</v>
      </c>
      <c r="BJ1432" s="24" t="s">
        <v>24</v>
      </c>
      <c r="BK1432" s="232">
        <f>ROUND(I1432*H1432,2)</f>
        <v>0</v>
      </c>
      <c r="BL1432" s="24" t="s">
        <v>867</v>
      </c>
      <c r="BM1432" s="24" t="s">
        <v>2718</v>
      </c>
    </row>
    <row r="1433" spans="2:65" s="1" customFormat="1" ht="38.25" customHeight="1">
      <c r="B1433" s="46"/>
      <c r="C1433" s="221" t="s">
        <v>2719</v>
      </c>
      <c r="D1433" s="221" t="s">
        <v>155</v>
      </c>
      <c r="E1433" s="222" t="s">
        <v>2720</v>
      </c>
      <c r="F1433" s="223" t="s">
        <v>2721</v>
      </c>
      <c r="G1433" s="224" t="s">
        <v>640</v>
      </c>
      <c r="H1433" s="225">
        <v>1</v>
      </c>
      <c r="I1433" s="226"/>
      <c r="J1433" s="227">
        <f>ROUND(I1433*H1433,2)</f>
        <v>0</v>
      </c>
      <c r="K1433" s="223" t="s">
        <v>22</v>
      </c>
      <c r="L1433" s="72"/>
      <c r="M1433" s="228" t="s">
        <v>22</v>
      </c>
      <c r="N1433" s="229" t="s">
        <v>44</v>
      </c>
      <c r="O1433" s="47"/>
      <c r="P1433" s="230">
        <f>O1433*H1433</f>
        <v>0</v>
      </c>
      <c r="Q1433" s="230">
        <v>0</v>
      </c>
      <c r="R1433" s="230">
        <f>Q1433*H1433</f>
        <v>0</v>
      </c>
      <c r="S1433" s="230">
        <v>0</v>
      </c>
      <c r="T1433" s="231">
        <f>S1433*H1433</f>
        <v>0</v>
      </c>
      <c r="AR1433" s="24" t="s">
        <v>867</v>
      </c>
      <c r="AT1433" s="24" t="s">
        <v>155</v>
      </c>
      <c r="AU1433" s="24" t="s">
        <v>82</v>
      </c>
      <c r="AY1433" s="24" t="s">
        <v>153</v>
      </c>
      <c r="BE1433" s="232">
        <f>IF(N1433="základní",J1433,0)</f>
        <v>0</v>
      </c>
      <c r="BF1433" s="232">
        <f>IF(N1433="snížená",J1433,0)</f>
        <v>0</v>
      </c>
      <c r="BG1433" s="232">
        <f>IF(N1433="zákl. přenesená",J1433,0)</f>
        <v>0</v>
      </c>
      <c r="BH1433" s="232">
        <f>IF(N1433="sníž. přenesená",J1433,0)</f>
        <v>0</v>
      </c>
      <c r="BI1433" s="232">
        <f>IF(N1433="nulová",J1433,0)</f>
        <v>0</v>
      </c>
      <c r="BJ1433" s="24" t="s">
        <v>24</v>
      </c>
      <c r="BK1433" s="232">
        <f>ROUND(I1433*H1433,2)</f>
        <v>0</v>
      </c>
      <c r="BL1433" s="24" t="s">
        <v>867</v>
      </c>
      <c r="BM1433" s="24" t="s">
        <v>2722</v>
      </c>
    </row>
    <row r="1434" spans="2:65" s="1" customFormat="1" ht="25.5" customHeight="1">
      <c r="B1434" s="46"/>
      <c r="C1434" s="221" t="s">
        <v>2723</v>
      </c>
      <c r="D1434" s="221" t="s">
        <v>155</v>
      </c>
      <c r="E1434" s="222" t="s">
        <v>2724</v>
      </c>
      <c r="F1434" s="223" t="s">
        <v>2725</v>
      </c>
      <c r="G1434" s="224" t="s">
        <v>640</v>
      </c>
      <c r="H1434" s="225">
        <v>1</v>
      </c>
      <c r="I1434" s="226"/>
      <c r="J1434" s="227">
        <f>ROUND(I1434*H1434,2)</f>
        <v>0</v>
      </c>
      <c r="K1434" s="223" t="s">
        <v>22</v>
      </c>
      <c r="L1434" s="72"/>
      <c r="M1434" s="228" t="s">
        <v>22</v>
      </c>
      <c r="N1434" s="229" t="s">
        <v>44</v>
      </c>
      <c r="O1434" s="47"/>
      <c r="P1434" s="230">
        <f>O1434*H1434</f>
        <v>0</v>
      </c>
      <c r="Q1434" s="230">
        <v>0</v>
      </c>
      <c r="R1434" s="230">
        <f>Q1434*H1434</f>
        <v>0</v>
      </c>
      <c r="S1434" s="230">
        <v>0</v>
      </c>
      <c r="T1434" s="231">
        <f>S1434*H1434</f>
        <v>0</v>
      </c>
      <c r="AR1434" s="24" t="s">
        <v>867</v>
      </c>
      <c r="AT1434" s="24" t="s">
        <v>155</v>
      </c>
      <c r="AU1434" s="24" t="s">
        <v>82</v>
      </c>
      <c r="AY1434" s="24" t="s">
        <v>153</v>
      </c>
      <c r="BE1434" s="232">
        <f>IF(N1434="základní",J1434,0)</f>
        <v>0</v>
      </c>
      <c r="BF1434" s="232">
        <f>IF(N1434="snížená",J1434,0)</f>
        <v>0</v>
      </c>
      <c r="BG1434" s="232">
        <f>IF(N1434="zákl. přenesená",J1434,0)</f>
        <v>0</v>
      </c>
      <c r="BH1434" s="232">
        <f>IF(N1434="sníž. přenesená",J1434,0)</f>
        <v>0</v>
      </c>
      <c r="BI1434" s="232">
        <f>IF(N1434="nulová",J1434,0)</f>
        <v>0</v>
      </c>
      <c r="BJ1434" s="24" t="s">
        <v>24</v>
      </c>
      <c r="BK1434" s="232">
        <f>ROUND(I1434*H1434,2)</f>
        <v>0</v>
      </c>
      <c r="BL1434" s="24" t="s">
        <v>867</v>
      </c>
      <c r="BM1434" s="24" t="s">
        <v>2726</v>
      </c>
    </row>
    <row r="1435" spans="2:65" s="1" customFormat="1" ht="25.5" customHeight="1">
      <c r="B1435" s="46"/>
      <c r="C1435" s="221" t="s">
        <v>2727</v>
      </c>
      <c r="D1435" s="221" t="s">
        <v>155</v>
      </c>
      <c r="E1435" s="222" t="s">
        <v>2728</v>
      </c>
      <c r="F1435" s="223" t="s">
        <v>2729</v>
      </c>
      <c r="G1435" s="224" t="s">
        <v>640</v>
      </c>
      <c r="H1435" s="225">
        <v>3</v>
      </c>
      <c r="I1435" s="226"/>
      <c r="J1435" s="227">
        <f>ROUND(I1435*H1435,2)</f>
        <v>0</v>
      </c>
      <c r="K1435" s="223" t="s">
        <v>22</v>
      </c>
      <c r="L1435" s="72"/>
      <c r="M1435" s="228" t="s">
        <v>22</v>
      </c>
      <c r="N1435" s="229" t="s">
        <v>44</v>
      </c>
      <c r="O1435" s="47"/>
      <c r="P1435" s="230">
        <f>O1435*H1435</f>
        <v>0</v>
      </c>
      <c r="Q1435" s="230">
        <v>0</v>
      </c>
      <c r="R1435" s="230">
        <f>Q1435*H1435</f>
        <v>0</v>
      </c>
      <c r="S1435" s="230">
        <v>0</v>
      </c>
      <c r="T1435" s="231">
        <f>S1435*H1435</f>
        <v>0</v>
      </c>
      <c r="AR1435" s="24" t="s">
        <v>867</v>
      </c>
      <c r="AT1435" s="24" t="s">
        <v>155</v>
      </c>
      <c r="AU1435" s="24" t="s">
        <v>82</v>
      </c>
      <c r="AY1435" s="24" t="s">
        <v>153</v>
      </c>
      <c r="BE1435" s="232">
        <f>IF(N1435="základní",J1435,0)</f>
        <v>0</v>
      </c>
      <c r="BF1435" s="232">
        <f>IF(N1435="snížená",J1435,0)</f>
        <v>0</v>
      </c>
      <c r="BG1435" s="232">
        <f>IF(N1435="zákl. přenesená",J1435,0)</f>
        <v>0</v>
      </c>
      <c r="BH1435" s="232">
        <f>IF(N1435="sníž. přenesená",J1435,0)</f>
        <v>0</v>
      </c>
      <c r="BI1435" s="232">
        <f>IF(N1435="nulová",J1435,0)</f>
        <v>0</v>
      </c>
      <c r="BJ1435" s="24" t="s">
        <v>24</v>
      </c>
      <c r="BK1435" s="232">
        <f>ROUND(I1435*H1435,2)</f>
        <v>0</v>
      </c>
      <c r="BL1435" s="24" t="s">
        <v>867</v>
      </c>
      <c r="BM1435" s="24" t="s">
        <v>2730</v>
      </c>
    </row>
    <row r="1436" spans="2:65" s="1" customFormat="1" ht="25.5" customHeight="1">
      <c r="B1436" s="46"/>
      <c r="C1436" s="221" t="s">
        <v>2731</v>
      </c>
      <c r="D1436" s="221" t="s">
        <v>155</v>
      </c>
      <c r="E1436" s="222" t="s">
        <v>2732</v>
      </c>
      <c r="F1436" s="223" t="s">
        <v>2733</v>
      </c>
      <c r="G1436" s="224" t="s">
        <v>640</v>
      </c>
      <c r="H1436" s="225">
        <v>3</v>
      </c>
      <c r="I1436" s="226"/>
      <c r="J1436" s="227">
        <f>ROUND(I1436*H1436,2)</f>
        <v>0</v>
      </c>
      <c r="K1436" s="223" t="s">
        <v>22</v>
      </c>
      <c r="L1436" s="72"/>
      <c r="M1436" s="228" t="s">
        <v>22</v>
      </c>
      <c r="N1436" s="229" t="s">
        <v>44</v>
      </c>
      <c r="O1436" s="47"/>
      <c r="P1436" s="230">
        <f>O1436*H1436</f>
        <v>0</v>
      </c>
      <c r="Q1436" s="230">
        <v>0</v>
      </c>
      <c r="R1436" s="230">
        <f>Q1436*H1436</f>
        <v>0</v>
      </c>
      <c r="S1436" s="230">
        <v>0</v>
      </c>
      <c r="T1436" s="231">
        <f>S1436*H1436</f>
        <v>0</v>
      </c>
      <c r="AR1436" s="24" t="s">
        <v>867</v>
      </c>
      <c r="AT1436" s="24" t="s">
        <v>155</v>
      </c>
      <c r="AU1436" s="24" t="s">
        <v>82</v>
      </c>
      <c r="AY1436" s="24" t="s">
        <v>153</v>
      </c>
      <c r="BE1436" s="232">
        <f>IF(N1436="základní",J1436,0)</f>
        <v>0</v>
      </c>
      <c r="BF1436" s="232">
        <f>IF(N1436="snížená",J1436,0)</f>
        <v>0</v>
      </c>
      <c r="BG1436" s="232">
        <f>IF(N1436="zákl. přenesená",J1436,0)</f>
        <v>0</v>
      </c>
      <c r="BH1436" s="232">
        <f>IF(N1436="sníž. přenesená",J1436,0)</f>
        <v>0</v>
      </c>
      <c r="BI1436" s="232">
        <f>IF(N1436="nulová",J1436,0)</f>
        <v>0</v>
      </c>
      <c r="BJ1436" s="24" t="s">
        <v>24</v>
      </c>
      <c r="BK1436" s="232">
        <f>ROUND(I1436*H1436,2)</f>
        <v>0</v>
      </c>
      <c r="BL1436" s="24" t="s">
        <v>867</v>
      </c>
      <c r="BM1436" s="24" t="s">
        <v>2734</v>
      </c>
    </row>
    <row r="1437" spans="2:65" s="1" customFormat="1" ht="25.5" customHeight="1">
      <c r="B1437" s="46"/>
      <c r="C1437" s="221" t="s">
        <v>2735</v>
      </c>
      <c r="D1437" s="221" t="s">
        <v>155</v>
      </c>
      <c r="E1437" s="222" t="s">
        <v>2736</v>
      </c>
      <c r="F1437" s="223" t="s">
        <v>2737</v>
      </c>
      <c r="G1437" s="224" t="s">
        <v>640</v>
      </c>
      <c r="H1437" s="225">
        <v>3</v>
      </c>
      <c r="I1437" s="226"/>
      <c r="J1437" s="227">
        <f>ROUND(I1437*H1437,2)</f>
        <v>0</v>
      </c>
      <c r="K1437" s="223" t="s">
        <v>22</v>
      </c>
      <c r="L1437" s="72"/>
      <c r="M1437" s="228" t="s">
        <v>22</v>
      </c>
      <c r="N1437" s="229" t="s">
        <v>44</v>
      </c>
      <c r="O1437" s="47"/>
      <c r="P1437" s="230">
        <f>O1437*H1437</f>
        <v>0</v>
      </c>
      <c r="Q1437" s="230">
        <v>0</v>
      </c>
      <c r="R1437" s="230">
        <f>Q1437*H1437</f>
        <v>0</v>
      </c>
      <c r="S1437" s="230">
        <v>0</v>
      </c>
      <c r="T1437" s="231">
        <f>S1437*H1437</f>
        <v>0</v>
      </c>
      <c r="AR1437" s="24" t="s">
        <v>867</v>
      </c>
      <c r="AT1437" s="24" t="s">
        <v>155</v>
      </c>
      <c r="AU1437" s="24" t="s">
        <v>82</v>
      </c>
      <c r="AY1437" s="24" t="s">
        <v>153</v>
      </c>
      <c r="BE1437" s="232">
        <f>IF(N1437="základní",J1437,0)</f>
        <v>0</v>
      </c>
      <c r="BF1437" s="232">
        <f>IF(N1437="snížená",J1437,0)</f>
        <v>0</v>
      </c>
      <c r="BG1437" s="232">
        <f>IF(N1437="zákl. přenesená",J1437,0)</f>
        <v>0</v>
      </c>
      <c r="BH1437" s="232">
        <f>IF(N1437="sníž. přenesená",J1437,0)</f>
        <v>0</v>
      </c>
      <c r="BI1437" s="232">
        <f>IF(N1437="nulová",J1437,0)</f>
        <v>0</v>
      </c>
      <c r="BJ1437" s="24" t="s">
        <v>24</v>
      </c>
      <c r="BK1437" s="232">
        <f>ROUND(I1437*H1437,2)</f>
        <v>0</v>
      </c>
      <c r="BL1437" s="24" t="s">
        <v>867</v>
      </c>
      <c r="BM1437" s="24" t="s">
        <v>2738</v>
      </c>
    </row>
    <row r="1438" spans="2:65" s="1" customFormat="1" ht="25.5" customHeight="1">
      <c r="B1438" s="46"/>
      <c r="C1438" s="221" t="s">
        <v>2739</v>
      </c>
      <c r="D1438" s="221" t="s">
        <v>155</v>
      </c>
      <c r="E1438" s="222" t="s">
        <v>2740</v>
      </c>
      <c r="F1438" s="223" t="s">
        <v>2741</v>
      </c>
      <c r="G1438" s="224" t="s">
        <v>640</v>
      </c>
      <c r="H1438" s="225">
        <v>1</v>
      </c>
      <c r="I1438" s="226"/>
      <c r="J1438" s="227">
        <f>ROUND(I1438*H1438,2)</f>
        <v>0</v>
      </c>
      <c r="K1438" s="223" t="s">
        <v>22</v>
      </c>
      <c r="L1438" s="72"/>
      <c r="M1438" s="228" t="s">
        <v>22</v>
      </c>
      <c r="N1438" s="229" t="s">
        <v>44</v>
      </c>
      <c r="O1438" s="47"/>
      <c r="P1438" s="230">
        <f>O1438*H1438</f>
        <v>0</v>
      </c>
      <c r="Q1438" s="230">
        <v>0</v>
      </c>
      <c r="R1438" s="230">
        <f>Q1438*H1438</f>
        <v>0</v>
      </c>
      <c r="S1438" s="230">
        <v>0</v>
      </c>
      <c r="T1438" s="231">
        <f>S1438*H1438</f>
        <v>0</v>
      </c>
      <c r="AR1438" s="24" t="s">
        <v>867</v>
      </c>
      <c r="AT1438" s="24" t="s">
        <v>155</v>
      </c>
      <c r="AU1438" s="24" t="s">
        <v>82</v>
      </c>
      <c r="AY1438" s="24" t="s">
        <v>153</v>
      </c>
      <c r="BE1438" s="232">
        <f>IF(N1438="základní",J1438,0)</f>
        <v>0</v>
      </c>
      <c r="BF1438" s="232">
        <f>IF(N1438="snížená",J1438,0)</f>
        <v>0</v>
      </c>
      <c r="BG1438" s="232">
        <f>IF(N1438="zákl. přenesená",J1438,0)</f>
        <v>0</v>
      </c>
      <c r="BH1438" s="232">
        <f>IF(N1438="sníž. přenesená",J1438,0)</f>
        <v>0</v>
      </c>
      <c r="BI1438" s="232">
        <f>IF(N1438="nulová",J1438,0)</f>
        <v>0</v>
      </c>
      <c r="BJ1438" s="24" t="s">
        <v>24</v>
      </c>
      <c r="BK1438" s="232">
        <f>ROUND(I1438*H1438,2)</f>
        <v>0</v>
      </c>
      <c r="BL1438" s="24" t="s">
        <v>867</v>
      </c>
      <c r="BM1438" s="24" t="s">
        <v>2742</v>
      </c>
    </row>
    <row r="1439" spans="2:65" s="1" customFormat="1" ht="16.5" customHeight="1">
      <c r="B1439" s="46"/>
      <c r="C1439" s="221" t="s">
        <v>2743</v>
      </c>
      <c r="D1439" s="221" t="s">
        <v>155</v>
      </c>
      <c r="E1439" s="222" t="s">
        <v>2744</v>
      </c>
      <c r="F1439" s="223" t="s">
        <v>2745</v>
      </c>
      <c r="G1439" s="224" t="s">
        <v>640</v>
      </c>
      <c r="H1439" s="225">
        <v>2</v>
      </c>
      <c r="I1439" s="226"/>
      <c r="J1439" s="227">
        <f>ROUND(I1439*H1439,2)</f>
        <v>0</v>
      </c>
      <c r="K1439" s="223" t="s">
        <v>22</v>
      </c>
      <c r="L1439" s="72"/>
      <c r="M1439" s="228" t="s">
        <v>22</v>
      </c>
      <c r="N1439" s="229" t="s">
        <v>44</v>
      </c>
      <c r="O1439" s="47"/>
      <c r="P1439" s="230">
        <f>O1439*H1439</f>
        <v>0</v>
      </c>
      <c r="Q1439" s="230">
        <v>0</v>
      </c>
      <c r="R1439" s="230">
        <f>Q1439*H1439</f>
        <v>0</v>
      </c>
      <c r="S1439" s="230">
        <v>0</v>
      </c>
      <c r="T1439" s="231">
        <f>S1439*H1439</f>
        <v>0</v>
      </c>
      <c r="AR1439" s="24" t="s">
        <v>867</v>
      </c>
      <c r="AT1439" s="24" t="s">
        <v>155</v>
      </c>
      <c r="AU1439" s="24" t="s">
        <v>82</v>
      </c>
      <c r="AY1439" s="24" t="s">
        <v>153</v>
      </c>
      <c r="BE1439" s="232">
        <f>IF(N1439="základní",J1439,0)</f>
        <v>0</v>
      </c>
      <c r="BF1439" s="232">
        <f>IF(N1439="snížená",J1439,0)</f>
        <v>0</v>
      </c>
      <c r="BG1439" s="232">
        <f>IF(N1439="zákl. přenesená",J1439,0)</f>
        <v>0</v>
      </c>
      <c r="BH1439" s="232">
        <f>IF(N1439="sníž. přenesená",J1439,0)</f>
        <v>0</v>
      </c>
      <c r="BI1439" s="232">
        <f>IF(N1439="nulová",J1439,0)</f>
        <v>0</v>
      </c>
      <c r="BJ1439" s="24" t="s">
        <v>24</v>
      </c>
      <c r="BK1439" s="232">
        <f>ROUND(I1439*H1439,2)</f>
        <v>0</v>
      </c>
      <c r="BL1439" s="24" t="s">
        <v>867</v>
      </c>
      <c r="BM1439" s="24" t="s">
        <v>2746</v>
      </c>
    </row>
    <row r="1440" spans="2:65" s="1" customFormat="1" ht="16.5" customHeight="1">
      <c r="B1440" s="46"/>
      <c r="C1440" s="221" t="s">
        <v>2747</v>
      </c>
      <c r="D1440" s="221" t="s">
        <v>155</v>
      </c>
      <c r="E1440" s="222" t="s">
        <v>2748</v>
      </c>
      <c r="F1440" s="223" t="s">
        <v>2749</v>
      </c>
      <c r="G1440" s="224" t="s">
        <v>640</v>
      </c>
      <c r="H1440" s="225">
        <v>5</v>
      </c>
      <c r="I1440" s="226"/>
      <c r="J1440" s="227">
        <f>ROUND(I1440*H1440,2)</f>
        <v>0</v>
      </c>
      <c r="K1440" s="223" t="s">
        <v>22</v>
      </c>
      <c r="L1440" s="72"/>
      <c r="M1440" s="228" t="s">
        <v>22</v>
      </c>
      <c r="N1440" s="229" t="s">
        <v>44</v>
      </c>
      <c r="O1440" s="47"/>
      <c r="P1440" s="230">
        <f>O1440*H1440</f>
        <v>0</v>
      </c>
      <c r="Q1440" s="230">
        <v>0</v>
      </c>
      <c r="R1440" s="230">
        <f>Q1440*H1440</f>
        <v>0</v>
      </c>
      <c r="S1440" s="230">
        <v>0</v>
      </c>
      <c r="T1440" s="231">
        <f>S1440*H1440</f>
        <v>0</v>
      </c>
      <c r="AR1440" s="24" t="s">
        <v>867</v>
      </c>
      <c r="AT1440" s="24" t="s">
        <v>155</v>
      </c>
      <c r="AU1440" s="24" t="s">
        <v>82</v>
      </c>
      <c r="AY1440" s="24" t="s">
        <v>153</v>
      </c>
      <c r="BE1440" s="232">
        <f>IF(N1440="základní",J1440,0)</f>
        <v>0</v>
      </c>
      <c r="BF1440" s="232">
        <f>IF(N1440="snížená",J1440,0)</f>
        <v>0</v>
      </c>
      <c r="BG1440" s="232">
        <f>IF(N1440="zákl. přenesená",J1440,0)</f>
        <v>0</v>
      </c>
      <c r="BH1440" s="232">
        <f>IF(N1440="sníž. přenesená",J1440,0)</f>
        <v>0</v>
      </c>
      <c r="BI1440" s="232">
        <f>IF(N1440="nulová",J1440,0)</f>
        <v>0</v>
      </c>
      <c r="BJ1440" s="24" t="s">
        <v>24</v>
      </c>
      <c r="BK1440" s="232">
        <f>ROUND(I1440*H1440,2)</f>
        <v>0</v>
      </c>
      <c r="BL1440" s="24" t="s">
        <v>867</v>
      </c>
      <c r="BM1440" s="24" t="s">
        <v>2750</v>
      </c>
    </row>
    <row r="1441" spans="2:65" s="1" customFormat="1" ht="25.5" customHeight="1">
      <c r="B1441" s="46"/>
      <c r="C1441" s="221" t="s">
        <v>2751</v>
      </c>
      <c r="D1441" s="221" t="s">
        <v>155</v>
      </c>
      <c r="E1441" s="222" t="s">
        <v>1698</v>
      </c>
      <c r="F1441" s="223" t="s">
        <v>1699</v>
      </c>
      <c r="G1441" s="224" t="s">
        <v>640</v>
      </c>
      <c r="H1441" s="225">
        <v>8</v>
      </c>
      <c r="I1441" s="226"/>
      <c r="J1441" s="227">
        <f>ROUND(I1441*H1441,2)</f>
        <v>0</v>
      </c>
      <c r="K1441" s="223" t="s">
        <v>22</v>
      </c>
      <c r="L1441" s="72"/>
      <c r="M1441" s="228" t="s">
        <v>22</v>
      </c>
      <c r="N1441" s="229" t="s">
        <v>44</v>
      </c>
      <c r="O1441" s="47"/>
      <c r="P1441" s="230">
        <f>O1441*H1441</f>
        <v>0</v>
      </c>
      <c r="Q1441" s="230">
        <v>0</v>
      </c>
      <c r="R1441" s="230">
        <f>Q1441*H1441</f>
        <v>0</v>
      </c>
      <c r="S1441" s="230">
        <v>0</v>
      </c>
      <c r="T1441" s="231">
        <f>S1441*H1441</f>
        <v>0</v>
      </c>
      <c r="AR1441" s="24" t="s">
        <v>867</v>
      </c>
      <c r="AT1441" s="24" t="s">
        <v>155</v>
      </c>
      <c r="AU1441" s="24" t="s">
        <v>82</v>
      </c>
      <c r="AY1441" s="24" t="s">
        <v>153</v>
      </c>
      <c r="BE1441" s="232">
        <f>IF(N1441="základní",J1441,0)</f>
        <v>0</v>
      </c>
      <c r="BF1441" s="232">
        <f>IF(N1441="snížená",J1441,0)</f>
        <v>0</v>
      </c>
      <c r="BG1441" s="232">
        <f>IF(N1441="zákl. přenesená",J1441,0)</f>
        <v>0</v>
      </c>
      <c r="BH1441" s="232">
        <f>IF(N1441="sníž. přenesená",J1441,0)</f>
        <v>0</v>
      </c>
      <c r="BI1441" s="232">
        <f>IF(N1441="nulová",J1441,0)</f>
        <v>0</v>
      </c>
      <c r="BJ1441" s="24" t="s">
        <v>24</v>
      </c>
      <c r="BK1441" s="232">
        <f>ROUND(I1441*H1441,2)</f>
        <v>0</v>
      </c>
      <c r="BL1441" s="24" t="s">
        <v>867</v>
      </c>
      <c r="BM1441" s="24" t="s">
        <v>2752</v>
      </c>
    </row>
    <row r="1442" spans="2:65" s="1" customFormat="1" ht="16.5" customHeight="1">
      <c r="B1442" s="46"/>
      <c r="C1442" s="221" t="s">
        <v>2753</v>
      </c>
      <c r="D1442" s="221" t="s">
        <v>155</v>
      </c>
      <c r="E1442" s="222" t="s">
        <v>2754</v>
      </c>
      <c r="F1442" s="223" t="s">
        <v>2755</v>
      </c>
      <c r="G1442" s="224" t="s">
        <v>158</v>
      </c>
      <c r="H1442" s="225">
        <v>24.57</v>
      </c>
      <c r="I1442" s="226"/>
      <c r="J1442" s="227">
        <f>ROUND(I1442*H1442,2)</f>
        <v>0</v>
      </c>
      <c r="K1442" s="223" t="s">
        <v>22</v>
      </c>
      <c r="L1442" s="72"/>
      <c r="M1442" s="228" t="s">
        <v>22</v>
      </c>
      <c r="N1442" s="229" t="s">
        <v>44</v>
      </c>
      <c r="O1442" s="47"/>
      <c r="P1442" s="230">
        <f>O1442*H1442</f>
        <v>0</v>
      </c>
      <c r="Q1442" s="230">
        <v>0</v>
      </c>
      <c r="R1442" s="230">
        <f>Q1442*H1442</f>
        <v>0</v>
      </c>
      <c r="S1442" s="230">
        <v>0.005</v>
      </c>
      <c r="T1442" s="231">
        <f>S1442*H1442</f>
        <v>0.12285</v>
      </c>
      <c r="AR1442" s="24" t="s">
        <v>239</v>
      </c>
      <c r="AT1442" s="24" t="s">
        <v>155</v>
      </c>
      <c r="AU1442" s="24" t="s">
        <v>82</v>
      </c>
      <c r="AY1442" s="24" t="s">
        <v>153</v>
      </c>
      <c r="BE1442" s="232">
        <f>IF(N1442="základní",J1442,0)</f>
        <v>0</v>
      </c>
      <c r="BF1442" s="232">
        <f>IF(N1442="snížená",J1442,0)</f>
        <v>0</v>
      </c>
      <c r="BG1442" s="232">
        <f>IF(N1442="zákl. přenesená",J1442,0)</f>
        <v>0</v>
      </c>
      <c r="BH1442" s="232">
        <f>IF(N1442="sníž. přenesená",J1442,0)</f>
        <v>0</v>
      </c>
      <c r="BI1442" s="232">
        <f>IF(N1442="nulová",J1442,0)</f>
        <v>0</v>
      </c>
      <c r="BJ1442" s="24" t="s">
        <v>24</v>
      </c>
      <c r="BK1442" s="232">
        <f>ROUND(I1442*H1442,2)</f>
        <v>0</v>
      </c>
      <c r="BL1442" s="24" t="s">
        <v>239</v>
      </c>
      <c r="BM1442" s="24" t="s">
        <v>2756</v>
      </c>
    </row>
    <row r="1443" spans="2:51" s="11" customFormat="1" ht="13.5">
      <c r="B1443" s="233"/>
      <c r="C1443" s="234"/>
      <c r="D1443" s="235" t="s">
        <v>162</v>
      </c>
      <c r="E1443" s="236" t="s">
        <v>22</v>
      </c>
      <c r="F1443" s="237" t="s">
        <v>2757</v>
      </c>
      <c r="G1443" s="234"/>
      <c r="H1443" s="236" t="s">
        <v>22</v>
      </c>
      <c r="I1443" s="238"/>
      <c r="J1443" s="234"/>
      <c r="K1443" s="234"/>
      <c r="L1443" s="239"/>
      <c r="M1443" s="240"/>
      <c r="N1443" s="241"/>
      <c r="O1443" s="241"/>
      <c r="P1443" s="241"/>
      <c r="Q1443" s="241"/>
      <c r="R1443" s="241"/>
      <c r="S1443" s="241"/>
      <c r="T1443" s="242"/>
      <c r="AT1443" s="243" t="s">
        <v>162</v>
      </c>
      <c r="AU1443" s="243" t="s">
        <v>82</v>
      </c>
      <c r="AV1443" s="11" t="s">
        <v>24</v>
      </c>
      <c r="AW1443" s="11" t="s">
        <v>37</v>
      </c>
      <c r="AX1443" s="11" t="s">
        <v>73</v>
      </c>
      <c r="AY1443" s="243" t="s">
        <v>153</v>
      </c>
    </row>
    <row r="1444" spans="2:51" s="11" customFormat="1" ht="13.5">
      <c r="B1444" s="233"/>
      <c r="C1444" s="234"/>
      <c r="D1444" s="235" t="s">
        <v>162</v>
      </c>
      <c r="E1444" s="236" t="s">
        <v>22</v>
      </c>
      <c r="F1444" s="237" t="s">
        <v>2758</v>
      </c>
      <c r="G1444" s="234"/>
      <c r="H1444" s="236" t="s">
        <v>22</v>
      </c>
      <c r="I1444" s="238"/>
      <c r="J1444" s="234"/>
      <c r="K1444" s="234"/>
      <c r="L1444" s="239"/>
      <c r="M1444" s="240"/>
      <c r="N1444" s="241"/>
      <c r="O1444" s="241"/>
      <c r="P1444" s="241"/>
      <c r="Q1444" s="241"/>
      <c r="R1444" s="241"/>
      <c r="S1444" s="241"/>
      <c r="T1444" s="242"/>
      <c r="AT1444" s="243" t="s">
        <v>162</v>
      </c>
      <c r="AU1444" s="243" t="s">
        <v>82</v>
      </c>
      <c r="AV1444" s="11" t="s">
        <v>24</v>
      </c>
      <c r="AW1444" s="11" t="s">
        <v>37</v>
      </c>
      <c r="AX1444" s="11" t="s">
        <v>73</v>
      </c>
      <c r="AY1444" s="243" t="s">
        <v>153</v>
      </c>
    </row>
    <row r="1445" spans="2:51" s="12" customFormat="1" ht="13.5">
      <c r="B1445" s="244"/>
      <c r="C1445" s="245"/>
      <c r="D1445" s="235" t="s">
        <v>162</v>
      </c>
      <c r="E1445" s="246" t="s">
        <v>22</v>
      </c>
      <c r="F1445" s="247" t="s">
        <v>2759</v>
      </c>
      <c r="G1445" s="245"/>
      <c r="H1445" s="248">
        <v>24.57</v>
      </c>
      <c r="I1445" s="249"/>
      <c r="J1445" s="245"/>
      <c r="K1445" s="245"/>
      <c r="L1445" s="250"/>
      <c r="M1445" s="251"/>
      <c r="N1445" s="252"/>
      <c r="O1445" s="252"/>
      <c r="P1445" s="252"/>
      <c r="Q1445" s="252"/>
      <c r="R1445" s="252"/>
      <c r="S1445" s="252"/>
      <c r="T1445" s="253"/>
      <c r="AT1445" s="254" t="s">
        <v>162</v>
      </c>
      <c r="AU1445" s="254" t="s">
        <v>82</v>
      </c>
      <c r="AV1445" s="12" t="s">
        <v>82</v>
      </c>
      <c r="AW1445" s="12" t="s">
        <v>37</v>
      </c>
      <c r="AX1445" s="12" t="s">
        <v>24</v>
      </c>
      <c r="AY1445" s="254" t="s">
        <v>153</v>
      </c>
    </row>
    <row r="1446" spans="2:65" s="1" customFormat="1" ht="16.5" customHeight="1">
      <c r="B1446" s="46"/>
      <c r="C1446" s="221" t="s">
        <v>2760</v>
      </c>
      <c r="D1446" s="221" t="s">
        <v>155</v>
      </c>
      <c r="E1446" s="222" t="s">
        <v>2761</v>
      </c>
      <c r="F1446" s="223" t="s">
        <v>2762</v>
      </c>
      <c r="G1446" s="224" t="s">
        <v>158</v>
      </c>
      <c r="H1446" s="225">
        <v>11.25</v>
      </c>
      <c r="I1446" s="226"/>
      <c r="J1446" s="227">
        <f>ROUND(I1446*H1446,2)</f>
        <v>0</v>
      </c>
      <c r="K1446" s="223" t="s">
        <v>22</v>
      </c>
      <c r="L1446" s="72"/>
      <c r="M1446" s="228" t="s">
        <v>22</v>
      </c>
      <c r="N1446" s="229" t="s">
        <v>44</v>
      </c>
      <c r="O1446" s="47"/>
      <c r="P1446" s="230">
        <f>O1446*H1446</f>
        <v>0</v>
      </c>
      <c r="Q1446" s="230">
        <v>0</v>
      </c>
      <c r="R1446" s="230">
        <f>Q1446*H1446</f>
        <v>0</v>
      </c>
      <c r="S1446" s="230">
        <v>0.001</v>
      </c>
      <c r="T1446" s="231">
        <f>S1446*H1446</f>
        <v>0.01125</v>
      </c>
      <c r="AR1446" s="24" t="s">
        <v>239</v>
      </c>
      <c r="AT1446" s="24" t="s">
        <v>155</v>
      </c>
      <c r="AU1446" s="24" t="s">
        <v>82</v>
      </c>
      <c r="AY1446" s="24" t="s">
        <v>153</v>
      </c>
      <c r="BE1446" s="232">
        <f>IF(N1446="základní",J1446,0)</f>
        <v>0</v>
      </c>
      <c r="BF1446" s="232">
        <f>IF(N1446="snížená",J1446,0)</f>
        <v>0</v>
      </c>
      <c r="BG1446" s="232">
        <f>IF(N1446="zákl. přenesená",J1446,0)</f>
        <v>0</v>
      </c>
      <c r="BH1446" s="232">
        <f>IF(N1446="sníž. přenesená",J1446,0)</f>
        <v>0</v>
      </c>
      <c r="BI1446" s="232">
        <f>IF(N1446="nulová",J1446,0)</f>
        <v>0</v>
      </c>
      <c r="BJ1446" s="24" t="s">
        <v>24</v>
      </c>
      <c r="BK1446" s="232">
        <f>ROUND(I1446*H1446,2)</f>
        <v>0</v>
      </c>
      <c r="BL1446" s="24" t="s">
        <v>239</v>
      </c>
      <c r="BM1446" s="24" t="s">
        <v>2763</v>
      </c>
    </row>
    <row r="1447" spans="2:51" s="11" customFormat="1" ht="13.5">
      <c r="B1447" s="233"/>
      <c r="C1447" s="234"/>
      <c r="D1447" s="235" t="s">
        <v>162</v>
      </c>
      <c r="E1447" s="236" t="s">
        <v>22</v>
      </c>
      <c r="F1447" s="237" t="s">
        <v>1769</v>
      </c>
      <c r="G1447" s="234"/>
      <c r="H1447" s="236" t="s">
        <v>22</v>
      </c>
      <c r="I1447" s="238"/>
      <c r="J1447" s="234"/>
      <c r="K1447" s="234"/>
      <c r="L1447" s="239"/>
      <c r="M1447" s="240"/>
      <c r="N1447" s="241"/>
      <c r="O1447" s="241"/>
      <c r="P1447" s="241"/>
      <c r="Q1447" s="241"/>
      <c r="R1447" s="241"/>
      <c r="S1447" s="241"/>
      <c r="T1447" s="242"/>
      <c r="AT1447" s="243" t="s">
        <v>162</v>
      </c>
      <c r="AU1447" s="243" t="s">
        <v>82</v>
      </c>
      <c r="AV1447" s="11" t="s">
        <v>24</v>
      </c>
      <c r="AW1447" s="11" t="s">
        <v>37</v>
      </c>
      <c r="AX1447" s="11" t="s">
        <v>73</v>
      </c>
      <c r="AY1447" s="243" t="s">
        <v>153</v>
      </c>
    </row>
    <row r="1448" spans="2:51" s="11" customFormat="1" ht="13.5">
      <c r="B1448" s="233"/>
      <c r="C1448" s="234"/>
      <c r="D1448" s="235" t="s">
        <v>162</v>
      </c>
      <c r="E1448" s="236" t="s">
        <v>22</v>
      </c>
      <c r="F1448" s="237" t="s">
        <v>2764</v>
      </c>
      <c r="G1448" s="234"/>
      <c r="H1448" s="236" t="s">
        <v>22</v>
      </c>
      <c r="I1448" s="238"/>
      <c r="J1448" s="234"/>
      <c r="K1448" s="234"/>
      <c r="L1448" s="239"/>
      <c r="M1448" s="240"/>
      <c r="N1448" s="241"/>
      <c r="O1448" s="241"/>
      <c r="P1448" s="241"/>
      <c r="Q1448" s="241"/>
      <c r="R1448" s="241"/>
      <c r="S1448" s="241"/>
      <c r="T1448" s="242"/>
      <c r="AT1448" s="243" t="s">
        <v>162</v>
      </c>
      <c r="AU1448" s="243" t="s">
        <v>82</v>
      </c>
      <c r="AV1448" s="11" t="s">
        <v>24</v>
      </c>
      <c r="AW1448" s="11" t="s">
        <v>37</v>
      </c>
      <c r="AX1448" s="11" t="s">
        <v>73</v>
      </c>
      <c r="AY1448" s="243" t="s">
        <v>153</v>
      </c>
    </row>
    <row r="1449" spans="2:51" s="12" customFormat="1" ht="13.5">
      <c r="B1449" s="244"/>
      <c r="C1449" s="245"/>
      <c r="D1449" s="235" t="s">
        <v>162</v>
      </c>
      <c r="E1449" s="246" t="s">
        <v>22</v>
      </c>
      <c r="F1449" s="247" t="s">
        <v>2765</v>
      </c>
      <c r="G1449" s="245"/>
      <c r="H1449" s="248">
        <v>11.25</v>
      </c>
      <c r="I1449" s="249"/>
      <c r="J1449" s="245"/>
      <c r="K1449" s="245"/>
      <c r="L1449" s="250"/>
      <c r="M1449" s="251"/>
      <c r="N1449" s="252"/>
      <c r="O1449" s="252"/>
      <c r="P1449" s="252"/>
      <c r="Q1449" s="252"/>
      <c r="R1449" s="252"/>
      <c r="S1449" s="252"/>
      <c r="T1449" s="253"/>
      <c r="AT1449" s="254" t="s">
        <v>162</v>
      </c>
      <c r="AU1449" s="254" t="s">
        <v>82</v>
      </c>
      <c r="AV1449" s="12" t="s">
        <v>82</v>
      </c>
      <c r="AW1449" s="12" t="s">
        <v>37</v>
      </c>
      <c r="AX1449" s="12" t="s">
        <v>24</v>
      </c>
      <c r="AY1449" s="254" t="s">
        <v>153</v>
      </c>
    </row>
    <row r="1450" spans="2:65" s="1" customFormat="1" ht="16.5" customHeight="1">
      <c r="B1450" s="46"/>
      <c r="C1450" s="221" t="s">
        <v>2766</v>
      </c>
      <c r="D1450" s="221" t="s">
        <v>155</v>
      </c>
      <c r="E1450" s="222" t="s">
        <v>1709</v>
      </c>
      <c r="F1450" s="223" t="s">
        <v>1710</v>
      </c>
      <c r="G1450" s="224" t="s">
        <v>778</v>
      </c>
      <c r="H1450" s="225">
        <v>1</v>
      </c>
      <c r="I1450" s="226"/>
      <c r="J1450" s="227">
        <f>ROUND(I1450*H1450,2)</f>
        <v>0</v>
      </c>
      <c r="K1450" s="223" t="s">
        <v>22</v>
      </c>
      <c r="L1450" s="72"/>
      <c r="M1450" s="228" t="s">
        <v>22</v>
      </c>
      <c r="N1450" s="229" t="s">
        <v>44</v>
      </c>
      <c r="O1450" s="47"/>
      <c r="P1450" s="230">
        <f>O1450*H1450</f>
        <v>0</v>
      </c>
      <c r="Q1450" s="230">
        <v>0</v>
      </c>
      <c r="R1450" s="230">
        <f>Q1450*H1450</f>
        <v>0</v>
      </c>
      <c r="S1450" s="230">
        <v>0</v>
      </c>
      <c r="T1450" s="231">
        <f>S1450*H1450</f>
        <v>0</v>
      </c>
      <c r="AR1450" s="24" t="s">
        <v>239</v>
      </c>
      <c r="AT1450" s="24" t="s">
        <v>155</v>
      </c>
      <c r="AU1450" s="24" t="s">
        <v>82</v>
      </c>
      <c r="AY1450" s="24" t="s">
        <v>153</v>
      </c>
      <c r="BE1450" s="232">
        <f>IF(N1450="základní",J1450,0)</f>
        <v>0</v>
      </c>
      <c r="BF1450" s="232">
        <f>IF(N1450="snížená",J1450,0)</f>
        <v>0</v>
      </c>
      <c r="BG1450" s="232">
        <f>IF(N1450="zákl. přenesená",J1450,0)</f>
        <v>0</v>
      </c>
      <c r="BH1450" s="232">
        <f>IF(N1450="sníž. přenesená",J1450,0)</f>
        <v>0</v>
      </c>
      <c r="BI1450" s="232">
        <f>IF(N1450="nulová",J1450,0)</f>
        <v>0</v>
      </c>
      <c r="BJ1450" s="24" t="s">
        <v>24</v>
      </c>
      <c r="BK1450" s="232">
        <f>ROUND(I1450*H1450,2)</f>
        <v>0</v>
      </c>
      <c r="BL1450" s="24" t="s">
        <v>239</v>
      </c>
      <c r="BM1450" s="24" t="s">
        <v>2767</v>
      </c>
    </row>
    <row r="1451" spans="2:65" s="1" customFormat="1" ht="38.25" customHeight="1">
      <c r="B1451" s="46"/>
      <c r="C1451" s="221" t="s">
        <v>2768</v>
      </c>
      <c r="D1451" s="221" t="s">
        <v>155</v>
      </c>
      <c r="E1451" s="222" t="s">
        <v>1063</v>
      </c>
      <c r="F1451" s="223" t="s">
        <v>1712</v>
      </c>
      <c r="G1451" s="224" t="s">
        <v>187</v>
      </c>
      <c r="H1451" s="225">
        <v>207</v>
      </c>
      <c r="I1451" s="226"/>
      <c r="J1451" s="227">
        <f>ROUND(I1451*H1451,2)</f>
        <v>0</v>
      </c>
      <c r="K1451" s="223" t="s">
        <v>22</v>
      </c>
      <c r="L1451" s="72"/>
      <c r="M1451" s="228" t="s">
        <v>22</v>
      </c>
      <c r="N1451" s="229" t="s">
        <v>44</v>
      </c>
      <c r="O1451" s="47"/>
      <c r="P1451" s="230">
        <f>O1451*H1451</f>
        <v>0</v>
      </c>
      <c r="Q1451" s="230">
        <v>0</v>
      </c>
      <c r="R1451" s="230">
        <f>Q1451*H1451</f>
        <v>0</v>
      </c>
      <c r="S1451" s="230">
        <v>0</v>
      </c>
      <c r="T1451" s="231">
        <f>S1451*H1451</f>
        <v>0</v>
      </c>
      <c r="AR1451" s="24" t="s">
        <v>239</v>
      </c>
      <c r="AT1451" s="24" t="s">
        <v>155</v>
      </c>
      <c r="AU1451" s="24" t="s">
        <v>82</v>
      </c>
      <c r="AY1451" s="24" t="s">
        <v>153</v>
      </c>
      <c r="BE1451" s="232">
        <f>IF(N1451="základní",J1451,0)</f>
        <v>0</v>
      </c>
      <c r="BF1451" s="232">
        <f>IF(N1451="snížená",J1451,0)</f>
        <v>0</v>
      </c>
      <c r="BG1451" s="232">
        <f>IF(N1451="zákl. přenesená",J1451,0)</f>
        <v>0</v>
      </c>
      <c r="BH1451" s="232">
        <f>IF(N1451="sníž. přenesená",J1451,0)</f>
        <v>0</v>
      </c>
      <c r="BI1451" s="232">
        <f>IF(N1451="nulová",J1451,0)</f>
        <v>0</v>
      </c>
      <c r="BJ1451" s="24" t="s">
        <v>24</v>
      </c>
      <c r="BK1451" s="232">
        <f>ROUND(I1451*H1451,2)</f>
        <v>0</v>
      </c>
      <c r="BL1451" s="24" t="s">
        <v>239</v>
      </c>
      <c r="BM1451" s="24" t="s">
        <v>2769</v>
      </c>
    </row>
    <row r="1452" spans="2:47" s="1" customFormat="1" ht="13.5">
      <c r="B1452" s="46"/>
      <c r="C1452" s="74"/>
      <c r="D1452" s="235" t="s">
        <v>378</v>
      </c>
      <c r="E1452" s="74"/>
      <c r="F1452" s="276" t="s">
        <v>1066</v>
      </c>
      <c r="G1452" s="74"/>
      <c r="H1452" s="74"/>
      <c r="I1452" s="191"/>
      <c r="J1452" s="74"/>
      <c r="K1452" s="74"/>
      <c r="L1452" s="72"/>
      <c r="M1452" s="277"/>
      <c r="N1452" s="47"/>
      <c r="O1452" s="47"/>
      <c r="P1452" s="47"/>
      <c r="Q1452" s="47"/>
      <c r="R1452" s="47"/>
      <c r="S1452" s="47"/>
      <c r="T1452" s="95"/>
      <c r="AT1452" s="24" t="s">
        <v>378</v>
      </c>
      <c r="AU1452" s="24" t="s">
        <v>82</v>
      </c>
    </row>
    <row r="1453" spans="2:51" s="11" customFormat="1" ht="13.5">
      <c r="B1453" s="233"/>
      <c r="C1453" s="234"/>
      <c r="D1453" s="235" t="s">
        <v>162</v>
      </c>
      <c r="E1453" s="236" t="s">
        <v>22</v>
      </c>
      <c r="F1453" s="237" t="s">
        <v>1714</v>
      </c>
      <c r="G1453" s="234"/>
      <c r="H1453" s="236" t="s">
        <v>22</v>
      </c>
      <c r="I1453" s="238"/>
      <c r="J1453" s="234"/>
      <c r="K1453" s="234"/>
      <c r="L1453" s="239"/>
      <c r="M1453" s="240"/>
      <c r="N1453" s="241"/>
      <c r="O1453" s="241"/>
      <c r="P1453" s="241"/>
      <c r="Q1453" s="241"/>
      <c r="R1453" s="241"/>
      <c r="S1453" s="241"/>
      <c r="T1453" s="242"/>
      <c r="AT1453" s="243" t="s">
        <v>162</v>
      </c>
      <c r="AU1453" s="243" t="s">
        <v>82</v>
      </c>
      <c r="AV1453" s="11" t="s">
        <v>24</v>
      </c>
      <c r="AW1453" s="11" t="s">
        <v>37</v>
      </c>
      <c r="AX1453" s="11" t="s">
        <v>73</v>
      </c>
      <c r="AY1453" s="243" t="s">
        <v>153</v>
      </c>
    </row>
    <row r="1454" spans="2:51" s="12" customFormat="1" ht="13.5">
      <c r="B1454" s="244"/>
      <c r="C1454" s="245"/>
      <c r="D1454" s="235" t="s">
        <v>162</v>
      </c>
      <c r="E1454" s="246" t="s">
        <v>22</v>
      </c>
      <c r="F1454" s="247" t="s">
        <v>2500</v>
      </c>
      <c r="G1454" s="245"/>
      <c r="H1454" s="248">
        <v>207</v>
      </c>
      <c r="I1454" s="249"/>
      <c r="J1454" s="245"/>
      <c r="K1454" s="245"/>
      <c r="L1454" s="250"/>
      <c r="M1454" s="251"/>
      <c r="N1454" s="252"/>
      <c r="O1454" s="252"/>
      <c r="P1454" s="252"/>
      <c r="Q1454" s="252"/>
      <c r="R1454" s="252"/>
      <c r="S1454" s="252"/>
      <c r="T1454" s="253"/>
      <c r="AT1454" s="254" t="s">
        <v>162</v>
      </c>
      <c r="AU1454" s="254" t="s">
        <v>82</v>
      </c>
      <c r="AV1454" s="12" t="s">
        <v>82</v>
      </c>
      <c r="AW1454" s="12" t="s">
        <v>37</v>
      </c>
      <c r="AX1454" s="12" t="s">
        <v>24</v>
      </c>
      <c r="AY1454" s="254" t="s">
        <v>153</v>
      </c>
    </row>
    <row r="1455" spans="2:65" s="1" customFormat="1" ht="25.5" customHeight="1">
      <c r="B1455" s="46"/>
      <c r="C1455" s="221" t="s">
        <v>2770</v>
      </c>
      <c r="D1455" s="221" t="s">
        <v>155</v>
      </c>
      <c r="E1455" s="222" t="s">
        <v>1069</v>
      </c>
      <c r="F1455" s="223" t="s">
        <v>1070</v>
      </c>
      <c r="G1455" s="224" t="s">
        <v>187</v>
      </c>
      <c r="H1455" s="225">
        <v>50</v>
      </c>
      <c r="I1455" s="226"/>
      <c r="J1455" s="227">
        <f>ROUND(I1455*H1455,2)</f>
        <v>0</v>
      </c>
      <c r="K1455" s="223" t="s">
        <v>22</v>
      </c>
      <c r="L1455" s="72"/>
      <c r="M1455" s="228" t="s">
        <v>22</v>
      </c>
      <c r="N1455" s="229" t="s">
        <v>44</v>
      </c>
      <c r="O1455" s="47"/>
      <c r="P1455" s="230">
        <f>O1455*H1455</f>
        <v>0</v>
      </c>
      <c r="Q1455" s="230">
        <v>0</v>
      </c>
      <c r="R1455" s="230">
        <f>Q1455*H1455</f>
        <v>0</v>
      </c>
      <c r="S1455" s="230">
        <v>0</v>
      </c>
      <c r="T1455" s="231">
        <f>S1455*H1455</f>
        <v>0</v>
      </c>
      <c r="AR1455" s="24" t="s">
        <v>239</v>
      </c>
      <c r="AT1455" s="24" t="s">
        <v>155</v>
      </c>
      <c r="AU1455" s="24" t="s">
        <v>82</v>
      </c>
      <c r="AY1455" s="24" t="s">
        <v>153</v>
      </c>
      <c r="BE1455" s="232">
        <f>IF(N1455="základní",J1455,0)</f>
        <v>0</v>
      </c>
      <c r="BF1455" s="232">
        <f>IF(N1455="snížená",J1455,0)</f>
        <v>0</v>
      </c>
      <c r="BG1455" s="232">
        <f>IF(N1455="zákl. přenesená",J1455,0)</f>
        <v>0</v>
      </c>
      <c r="BH1455" s="232">
        <f>IF(N1455="sníž. přenesená",J1455,0)</f>
        <v>0</v>
      </c>
      <c r="BI1455" s="232">
        <f>IF(N1455="nulová",J1455,0)</f>
        <v>0</v>
      </c>
      <c r="BJ1455" s="24" t="s">
        <v>24</v>
      </c>
      <c r="BK1455" s="232">
        <f>ROUND(I1455*H1455,2)</f>
        <v>0</v>
      </c>
      <c r="BL1455" s="24" t="s">
        <v>239</v>
      </c>
      <c r="BM1455" s="24" t="s">
        <v>2771</v>
      </c>
    </row>
    <row r="1456" spans="2:47" s="1" customFormat="1" ht="13.5">
      <c r="B1456" s="46"/>
      <c r="C1456" s="74"/>
      <c r="D1456" s="235" t="s">
        <v>378</v>
      </c>
      <c r="E1456" s="74"/>
      <c r="F1456" s="276" t="s">
        <v>1066</v>
      </c>
      <c r="G1456" s="74"/>
      <c r="H1456" s="74"/>
      <c r="I1456" s="191"/>
      <c r="J1456" s="74"/>
      <c r="K1456" s="74"/>
      <c r="L1456" s="72"/>
      <c r="M1456" s="277"/>
      <c r="N1456" s="47"/>
      <c r="O1456" s="47"/>
      <c r="P1456" s="47"/>
      <c r="Q1456" s="47"/>
      <c r="R1456" s="47"/>
      <c r="S1456" s="47"/>
      <c r="T1456" s="95"/>
      <c r="AT1456" s="24" t="s">
        <v>378</v>
      </c>
      <c r="AU1456" s="24" t="s">
        <v>82</v>
      </c>
    </row>
    <row r="1457" spans="2:51" s="12" customFormat="1" ht="13.5">
      <c r="B1457" s="244"/>
      <c r="C1457" s="245"/>
      <c r="D1457" s="235" t="s">
        <v>162</v>
      </c>
      <c r="E1457" s="246" t="s">
        <v>22</v>
      </c>
      <c r="F1457" s="247" t="s">
        <v>1072</v>
      </c>
      <c r="G1457" s="245"/>
      <c r="H1457" s="248">
        <v>50</v>
      </c>
      <c r="I1457" s="249"/>
      <c r="J1457" s="245"/>
      <c r="K1457" s="245"/>
      <c r="L1457" s="250"/>
      <c r="M1457" s="251"/>
      <c r="N1457" s="252"/>
      <c r="O1457" s="252"/>
      <c r="P1457" s="252"/>
      <c r="Q1457" s="252"/>
      <c r="R1457" s="252"/>
      <c r="S1457" s="252"/>
      <c r="T1457" s="253"/>
      <c r="AT1457" s="254" t="s">
        <v>162</v>
      </c>
      <c r="AU1457" s="254" t="s">
        <v>82</v>
      </c>
      <c r="AV1457" s="12" t="s">
        <v>82</v>
      </c>
      <c r="AW1457" s="12" t="s">
        <v>37</v>
      </c>
      <c r="AX1457" s="12" t="s">
        <v>24</v>
      </c>
      <c r="AY1457" s="254" t="s">
        <v>153</v>
      </c>
    </row>
    <row r="1458" spans="2:65" s="1" customFormat="1" ht="25.5" customHeight="1">
      <c r="B1458" s="46"/>
      <c r="C1458" s="221" t="s">
        <v>2772</v>
      </c>
      <c r="D1458" s="221" t="s">
        <v>155</v>
      </c>
      <c r="E1458" s="222" t="s">
        <v>1074</v>
      </c>
      <c r="F1458" s="223" t="s">
        <v>1075</v>
      </c>
      <c r="G1458" s="224" t="s">
        <v>158</v>
      </c>
      <c r="H1458" s="225">
        <v>50</v>
      </c>
      <c r="I1458" s="226"/>
      <c r="J1458" s="227">
        <f>ROUND(I1458*H1458,2)</f>
        <v>0</v>
      </c>
      <c r="K1458" s="223" t="s">
        <v>22</v>
      </c>
      <c r="L1458" s="72"/>
      <c r="M1458" s="228" t="s">
        <v>22</v>
      </c>
      <c r="N1458" s="229" t="s">
        <v>44</v>
      </c>
      <c r="O1458" s="47"/>
      <c r="P1458" s="230">
        <f>O1458*H1458</f>
        <v>0</v>
      </c>
      <c r="Q1458" s="230">
        <v>0</v>
      </c>
      <c r="R1458" s="230">
        <f>Q1458*H1458</f>
        <v>0</v>
      </c>
      <c r="S1458" s="230">
        <v>0</v>
      </c>
      <c r="T1458" s="231">
        <f>S1458*H1458</f>
        <v>0</v>
      </c>
      <c r="AR1458" s="24" t="s">
        <v>239</v>
      </c>
      <c r="AT1458" s="24" t="s">
        <v>155</v>
      </c>
      <c r="AU1458" s="24" t="s">
        <v>82</v>
      </c>
      <c r="AY1458" s="24" t="s">
        <v>153</v>
      </c>
      <c r="BE1458" s="232">
        <f>IF(N1458="základní",J1458,0)</f>
        <v>0</v>
      </c>
      <c r="BF1458" s="232">
        <f>IF(N1458="snížená",J1458,0)</f>
        <v>0</v>
      </c>
      <c r="BG1458" s="232">
        <f>IF(N1458="zákl. přenesená",J1458,0)</f>
        <v>0</v>
      </c>
      <c r="BH1458" s="232">
        <f>IF(N1458="sníž. přenesená",J1458,0)</f>
        <v>0</v>
      </c>
      <c r="BI1458" s="232">
        <f>IF(N1458="nulová",J1458,0)</f>
        <v>0</v>
      </c>
      <c r="BJ1458" s="24" t="s">
        <v>24</v>
      </c>
      <c r="BK1458" s="232">
        <f>ROUND(I1458*H1458,2)</f>
        <v>0</v>
      </c>
      <c r="BL1458" s="24" t="s">
        <v>239</v>
      </c>
      <c r="BM1458" s="24" t="s">
        <v>2773</v>
      </c>
    </row>
    <row r="1459" spans="2:47" s="1" customFormat="1" ht="13.5">
      <c r="B1459" s="46"/>
      <c r="C1459" s="74"/>
      <c r="D1459" s="235" t="s">
        <v>378</v>
      </c>
      <c r="E1459" s="74"/>
      <c r="F1459" s="276" t="s">
        <v>1066</v>
      </c>
      <c r="G1459" s="74"/>
      <c r="H1459" s="74"/>
      <c r="I1459" s="191"/>
      <c r="J1459" s="74"/>
      <c r="K1459" s="74"/>
      <c r="L1459" s="72"/>
      <c r="M1459" s="277"/>
      <c r="N1459" s="47"/>
      <c r="O1459" s="47"/>
      <c r="P1459" s="47"/>
      <c r="Q1459" s="47"/>
      <c r="R1459" s="47"/>
      <c r="S1459" s="47"/>
      <c r="T1459" s="95"/>
      <c r="AT1459" s="24" t="s">
        <v>378</v>
      </c>
      <c r="AU1459" s="24" t="s">
        <v>82</v>
      </c>
    </row>
    <row r="1460" spans="2:51" s="12" customFormat="1" ht="13.5">
      <c r="B1460" s="244"/>
      <c r="C1460" s="245"/>
      <c r="D1460" s="235" t="s">
        <v>162</v>
      </c>
      <c r="E1460" s="246" t="s">
        <v>22</v>
      </c>
      <c r="F1460" s="247" t="s">
        <v>1072</v>
      </c>
      <c r="G1460" s="245"/>
      <c r="H1460" s="248">
        <v>50</v>
      </c>
      <c r="I1460" s="249"/>
      <c r="J1460" s="245"/>
      <c r="K1460" s="245"/>
      <c r="L1460" s="250"/>
      <c r="M1460" s="251"/>
      <c r="N1460" s="252"/>
      <c r="O1460" s="252"/>
      <c r="P1460" s="252"/>
      <c r="Q1460" s="252"/>
      <c r="R1460" s="252"/>
      <c r="S1460" s="252"/>
      <c r="T1460" s="253"/>
      <c r="AT1460" s="254" t="s">
        <v>162</v>
      </c>
      <c r="AU1460" s="254" t="s">
        <v>82</v>
      </c>
      <c r="AV1460" s="12" t="s">
        <v>82</v>
      </c>
      <c r="AW1460" s="12" t="s">
        <v>37</v>
      </c>
      <c r="AX1460" s="12" t="s">
        <v>24</v>
      </c>
      <c r="AY1460" s="254" t="s">
        <v>153</v>
      </c>
    </row>
    <row r="1461" spans="2:63" s="10" customFormat="1" ht="29.85" customHeight="1">
      <c r="B1461" s="205"/>
      <c r="C1461" s="206"/>
      <c r="D1461" s="207" t="s">
        <v>72</v>
      </c>
      <c r="E1461" s="219" t="s">
        <v>1091</v>
      </c>
      <c r="F1461" s="219" t="s">
        <v>1092</v>
      </c>
      <c r="G1461" s="206"/>
      <c r="H1461" s="206"/>
      <c r="I1461" s="209"/>
      <c r="J1461" s="220">
        <f>BK1461</f>
        <v>0</v>
      </c>
      <c r="K1461" s="206"/>
      <c r="L1461" s="211"/>
      <c r="M1461" s="212"/>
      <c r="N1461" s="213"/>
      <c r="O1461" s="213"/>
      <c r="P1461" s="214">
        <f>SUM(P1462:P1477)</f>
        <v>0</v>
      </c>
      <c r="Q1461" s="213"/>
      <c r="R1461" s="214">
        <f>SUM(R1462:R1477)</f>
        <v>3.1231</v>
      </c>
      <c r="S1461" s="213"/>
      <c r="T1461" s="215">
        <f>SUM(T1462:T1477)</f>
        <v>0</v>
      </c>
      <c r="AR1461" s="216" t="s">
        <v>82</v>
      </c>
      <c r="AT1461" s="217" t="s">
        <v>72</v>
      </c>
      <c r="AU1461" s="217" t="s">
        <v>24</v>
      </c>
      <c r="AY1461" s="216" t="s">
        <v>153</v>
      </c>
      <c r="BK1461" s="218">
        <f>SUM(BK1462:BK1477)</f>
        <v>0</v>
      </c>
    </row>
    <row r="1462" spans="2:65" s="1" customFormat="1" ht="25.5" customHeight="1">
      <c r="B1462" s="46"/>
      <c r="C1462" s="221" t="s">
        <v>2774</v>
      </c>
      <c r="D1462" s="221" t="s">
        <v>155</v>
      </c>
      <c r="E1462" s="222" t="s">
        <v>1094</v>
      </c>
      <c r="F1462" s="223" t="s">
        <v>1095</v>
      </c>
      <c r="G1462" s="224" t="s">
        <v>187</v>
      </c>
      <c r="H1462" s="225">
        <v>6.75</v>
      </c>
      <c r="I1462" s="226"/>
      <c r="J1462" s="227">
        <f>ROUND(I1462*H1462,2)</f>
        <v>0</v>
      </c>
      <c r="K1462" s="223" t="s">
        <v>22</v>
      </c>
      <c r="L1462" s="72"/>
      <c r="M1462" s="228" t="s">
        <v>22</v>
      </c>
      <c r="N1462" s="229" t="s">
        <v>44</v>
      </c>
      <c r="O1462" s="47"/>
      <c r="P1462" s="230">
        <f>O1462*H1462</f>
        <v>0</v>
      </c>
      <c r="Q1462" s="230">
        <v>0</v>
      </c>
      <c r="R1462" s="230">
        <f>Q1462*H1462</f>
        <v>0</v>
      </c>
      <c r="S1462" s="230">
        <v>0</v>
      </c>
      <c r="T1462" s="231">
        <f>S1462*H1462</f>
        <v>0</v>
      </c>
      <c r="AR1462" s="24" t="s">
        <v>239</v>
      </c>
      <c r="AT1462" s="24" t="s">
        <v>155</v>
      </c>
      <c r="AU1462" s="24" t="s">
        <v>82</v>
      </c>
      <c r="AY1462" s="24" t="s">
        <v>153</v>
      </c>
      <c r="BE1462" s="232">
        <f>IF(N1462="základní",J1462,0)</f>
        <v>0</v>
      </c>
      <c r="BF1462" s="232">
        <f>IF(N1462="snížená",J1462,0)</f>
        <v>0</v>
      </c>
      <c r="BG1462" s="232">
        <f>IF(N1462="zákl. přenesená",J1462,0)</f>
        <v>0</v>
      </c>
      <c r="BH1462" s="232">
        <f>IF(N1462="sníž. přenesená",J1462,0)</f>
        <v>0</v>
      </c>
      <c r="BI1462" s="232">
        <f>IF(N1462="nulová",J1462,0)</f>
        <v>0</v>
      </c>
      <c r="BJ1462" s="24" t="s">
        <v>24</v>
      </c>
      <c r="BK1462" s="232">
        <f>ROUND(I1462*H1462,2)</f>
        <v>0</v>
      </c>
      <c r="BL1462" s="24" t="s">
        <v>239</v>
      </c>
      <c r="BM1462" s="24" t="s">
        <v>2775</v>
      </c>
    </row>
    <row r="1463" spans="2:51" s="11" customFormat="1" ht="13.5">
      <c r="B1463" s="233"/>
      <c r="C1463" s="234"/>
      <c r="D1463" s="235" t="s">
        <v>162</v>
      </c>
      <c r="E1463" s="236" t="s">
        <v>22</v>
      </c>
      <c r="F1463" s="237" t="s">
        <v>2086</v>
      </c>
      <c r="G1463" s="234"/>
      <c r="H1463" s="236" t="s">
        <v>22</v>
      </c>
      <c r="I1463" s="238"/>
      <c r="J1463" s="234"/>
      <c r="K1463" s="234"/>
      <c r="L1463" s="239"/>
      <c r="M1463" s="240"/>
      <c r="N1463" s="241"/>
      <c r="O1463" s="241"/>
      <c r="P1463" s="241"/>
      <c r="Q1463" s="241"/>
      <c r="R1463" s="241"/>
      <c r="S1463" s="241"/>
      <c r="T1463" s="242"/>
      <c r="AT1463" s="243" t="s">
        <v>162</v>
      </c>
      <c r="AU1463" s="243" t="s">
        <v>82</v>
      </c>
      <c r="AV1463" s="11" t="s">
        <v>24</v>
      </c>
      <c r="AW1463" s="11" t="s">
        <v>37</v>
      </c>
      <c r="AX1463" s="11" t="s">
        <v>73</v>
      </c>
      <c r="AY1463" s="243" t="s">
        <v>153</v>
      </c>
    </row>
    <row r="1464" spans="2:51" s="11" customFormat="1" ht="13.5">
      <c r="B1464" s="233"/>
      <c r="C1464" s="234"/>
      <c r="D1464" s="235" t="s">
        <v>162</v>
      </c>
      <c r="E1464" s="236" t="s">
        <v>22</v>
      </c>
      <c r="F1464" s="237" t="s">
        <v>2087</v>
      </c>
      <c r="G1464" s="234"/>
      <c r="H1464" s="236" t="s">
        <v>22</v>
      </c>
      <c r="I1464" s="238"/>
      <c r="J1464" s="234"/>
      <c r="K1464" s="234"/>
      <c r="L1464" s="239"/>
      <c r="M1464" s="240"/>
      <c r="N1464" s="241"/>
      <c r="O1464" s="241"/>
      <c r="P1464" s="241"/>
      <c r="Q1464" s="241"/>
      <c r="R1464" s="241"/>
      <c r="S1464" s="241"/>
      <c r="T1464" s="242"/>
      <c r="AT1464" s="243" t="s">
        <v>162</v>
      </c>
      <c r="AU1464" s="243" t="s">
        <v>82</v>
      </c>
      <c r="AV1464" s="11" t="s">
        <v>24</v>
      </c>
      <c r="AW1464" s="11" t="s">
        <v>37</v>
      </c>
      <c r="AX1464" s="11" t="s">
        <v>73</v>
      </c>
      <c r="AY1464" s="243" t="s">
        <v>153</v>
      </c>
    </row>
    <row r="1465" spans="2:51" s="12" customFormat="1" ht="13.5">
      <c r="B1465" s="244"/>
      <c r="C1465" s="245"/>
      <c r="D1465" s="235" t="s">
        <v>162</v>
      </c>
      <c r="E1465" s="246" t="s">
        <v>22</v>
      </c>
      <c r="F1465" s="247" t="s">
        <v>2776</v>
      </c>
      <c r="G1465" s="245"/>
      <c r="H1465" s="248">
        <v>6.75</v>
      </c>
      <c r="I1465" s="249"/>
      <c r="J1465" s="245"/>
      <c r="K1465" s="245"/>
      <c r="L1465" s="250"/>
      <c r="M1465" s="251"/>
      <c r="N1465" s="252"/>
      <c r="O1465" s="252"/>
      <c r="P1465" s="252"/>
      <c r="Q1465" s="252"/>
      <c r="R1465" s="252"/>
      <c r="S1465" s="252"/>
      <c r="T1465" s="253"/>
      <c r="AT1465" s="254" t="s">
        <v>162</v>
      </c>
      <c r="AU1465" s="254" t="s">
        <v>82</v>
      </c>
      <c r="AV1465" s="12" t="s">
        <v>82</v>
      </c>
      <c r="AW1465" s="12" t="s">
        <v>37</v>
      </c>
      <c r="AX1465" s="12" t="s">
        <v>24</v>
      </c>
      <c r="AY1465" s="254" t="s">
        <v>153</v>
      </c>
    </row>
    <row r="1466" spans="2:65" s="1" customFormat="1" ht="25.5" customHeight="1">
      <c r="B1466" s="46"/>
      <c r="C1466" s="221" t="s">
        <v>2777</v>
      </c>
      <c r="D1466" s="221" t="s">
        <v>155</v>
      </c>
      <c r="E1466" s="222" t="s">
        <v>1104</v>
      </c>
      <c r="F1466" s="223" t="s">
        <v>1105</v>
      </c>
      <c r="G1466" s="224" t="s">
        <v>187</v>
      </c>
      <c r="H1466" s="225">
        <v>5</v>
      </c>
      <c r="I1466" s="226"/>
      <c r="J1466" s="227">
        <f>ROUND(I1466*H1466,2)</f>
        <v>0</v>
      </c>
      <c r="K1466" s="223" t="s">
        <v>22</v>
      </c>
      <c r="L1466" s="72"/>
      <c r="M1466" s="228" t="s">
        <v>22</v>
      </c>
      <c r="N1466" s="229" t="s">
        <v>44</v>
      </c>
      <c r="O1466" s="47"/>
      <c r="P1466" s="230">
        <f>O1466*H1466</f>
        <v>0</v>
      </c>
      <c r="Q1466" s="230">
        <v>0.00062</v>
      </c>
      <c r="R1466" s="230">
        <f>Q1466*H1466</f>
        <v>0.0031</v>
      </c>
      <c r="S1466" s="230">
        <v>0</v>
      </c>
      <c r="T1466" s="231">
        <f>S1466*H1466</f>
        <v>0</v>
      </c>
      <c r="AR1466" s="24" t="s">
        <v>239</v>
      </c>
      <c r="AT1466" s="24" t="s">
        <v>155</v>
      </c>
      <c r="AU1466" s="24" t="s">
        <v>82</v>
      </c>
      <c r="AY1466" s="24" t="s">
        <v>153</v>
      </c>
      <c r="BE1466" s="232">
        <f>IF(N1466="základní",J1466,0)</f>
        <v>0</v>
      </c>
      <c r="BF1466" s="232">
        <f>IF(N1466="snížená",J1466,0)</f>
        <v>0</v>
      </c>
      <c r="BG1466" s="232">
        <f>IF(N1466="zákl. přenesená",J1466,0)</f>
        <v>0</v>
      </c>
      <c r="BH1466" s="232">
        <f>IF(N1466="sníž. přenesená",J1466,0)</f>
        <v>0</v>
      </c>
      <c r="BI1466" s="232">
        <f>IF(N1466="nulová",J1466,0)</f>
        <v>0</v>
      </c>
      <c r="BJ1466" s="24" t="s">
        <v>24</v>
      </c>
      <c r="BK1466" s="232">
        <f>ROUND(I1466*H1466,2)</f>
        <v>0</v>
      </c>
      <c r="BL1466" s="24" t="s">
        <v>239</v>
      </c>
      <c r="BM1466" s="24" t="s">
        <v>2778</v>
      </c>
    </row>
    <row r="1467" spans="2:51" s="11" customFormat="1" ht="13.5">
      <c r="B1467" s="233"/>
      <c r="C1467" s="234"/>
      <c r="D1467" s="235" t="s">
        <v>162</v>
      </c>
      <c r="E1467" s="236" t="s">
        <v>22</v>
      </c>
      <c r="F1467" s="237" t="s">
        <v>1911</v>
      </c>
      <c r="G1467" s="234"/>
      <c r="H1467" s="236" t="s">
        <v>22</v>
      </c>
      <c r="I1467" s="238"/>
      <c r="J1467" s="234"/>
      <c r="K1467" s="234"/>
      <c r="L1467" s="239"/>
      <c r="M1467" s="240"/>
      <c r="N1467" s="241"/>
      <c r="O1467" s="241"/>
      <c r="P1467" s="241"/>
      <c r="Q1467" s="241"/>
      <c r="R1467" s="241"/>
      <c r="S1467" s="241"/>
      <c r="T1467" s="242"/>
      <c r="AT1467" s="243" t="s">
        <v>162</v>
      </c>
      <c r="AU1467" s="243" t="s">
        <v>82</v>
      </c>
      <c r="AV1467" s="11" t="s">
        <v>24</v>
      </c>
      <c r="AW1467" s="11" t="s">
        <v>37</v>
      </c>
      <c r="AX1467" s="11" t="s">
        <v>73</v>
      </c>
      <c r="AY1467" s="243" t="s">
        <v>153</v>
      </c>
    </row>
    <row r="1468" spans="2:51" s="11" customFormat="1" ht="13.5">
      <c r="B1468" s="233"/>
      <c r="C1468" s="234"/>
      <c r="D1468" s="235" t="s">
        <v>162</v>
      </c>
      <c r="E1468" s="236" t="s">
        <v>22</v>
      </c>
      <c r="F1468" s="237" t="s">
        <v>557</v>
      </c>
      <c r="G1468" s="234"/>
      <c r="H1468" s="236" t="s">
        <v>22</v>
      </c>
      <c r="I1468" s="238"/>
      <c r="J1468" s="234"/>
      <c r="K1468" s="234"/>
      <c r="L1468" s="239"/>
      <c r="M1468" s="240"/>
      <c r="N1468" s="241"/>
      <c r="O1468" s="241"/>
      <c r="P1468" s="241"/>
      <c r="Q1468" s="241"/>
      <c r="R1468" s="241"/>
      <c r="S1468" s="241"/>
      <c r="T1468" s="242"/>
      <c r="AT1468" s="243" t="s">
        <v>162</v>
      </c>
      <c r="AU1468" s="243" t="s">
        <v>82</v>
      </c>
      <c r="AV1468" s="11" t="s">
        <v>24</v>
      </c>
      <c r="AW1468" s="11" t="s">
        <v>37</v>
      </c>
      <c r="AX1468" s="11" t="s">
        <v>73</v>
      </c>
      <c r="AY1468" s="243" t="s">
        <v>153</v>
      </c>
    </row>
    <row r="1469" spans="2:51" s="12" customFormat="1" ht="13.5">
      <c r="B1469" s="244"/>
      <c r="C1469" s="245"/>
      <c r="D1469" s="235" t="s">
        <v>162</v>
      </c>
      <c r="E1469" s="246" t="s">
        <v>22</v>
      </c>
      <c r="F1469" s="247" t="s">
        <v>2779</v>
      </c>
      <c r="G1469" s="245"/>
      <c r="H1469" s="248">
        <v>5</v>
      </c>
      <c r="I1469" s="249"/>
      <c r="J1469" s="245"/>
      <c r="K1469" s="245"/>
      <c r="L1469" s="250"/>
      <c r="M1469" s="251"/>
      <c r="N1469" s="252"/>
      <c r="O1469" s="252"/>
      <c r="P1469" s="252"/>
      <c r="Q1469" s="252"/>
      <c r="R1469" s="252"/>
      <c r="S1469" s="252"/>
      <c r="T1469" s="253"/>
      <c r="AT1469" s="254" t="s">
        <v>162</v>
      </c>
      <c r="AU1469" s="254" t="s">
        <v>82</v>
      </c>
      <c r="AV1469" s="12" t="s">
        <v>82</v>
      </c>
      <c r="AW1469" s="12" t="s">
        <v>37</v>
      </c>
      <c r="AX1469" s="12" t="s">
        <v>24</v>
      </c>
      <c r="AY1469" s="254" t="s">
        <v>153</v>
      </c>
    </row>
    <row r="1470" spans="2:65" s="1" customFormat="1" ht="16.5" customHeight="1">
      <c r="B1470" s="46"/>
      <c r="C1470" s="221" t="s">
        <v>2780</v>
      </c>
      <c r="D1470" s="221" t="s">
        <v>155</v>
      </c>
      <c r="E1470" s="222" t="s">
        <v>1111</v>
      </c>
      <c r="F1470" s="223" t="s">
        <v>1112</v>
      </c>
      <c r="G1470" s="224" t="s">
        <v>158</v>
      </c>
      <c r="H1470" s="225">
        <v>30</v>
      </c>
      <c r="I1470" s="226"/>
      <c r="J1470" s="227">
        <f>ROUND(I1470*H1470,2)</f>
        <v>0</v>
      </c>
      <c r="K1470" s="223" t="s">
        <v>159</v>
      </c>
      <c r="L1470" s="72"/>
      <c r="M1470" s="228" t="s">
        <v>22</v>
      </c>
      <c r="N1470" s="229" t="s">
        <v>44</v>
      </c>
      <c r="O1470" s="47"/>
      <c r="P1470" s="230">
        <f>O1470*H1470</f>
        <v>0</v>
      </c>
      <c r="Q1470" s="230">
        <v>0.0039</v>
      </c>
      <c r="R1470" s="230">
        <f>Q1470*H1470</f>
        <v>0.11699999999999999</v>
      </c>
      <c r="S1470" s="230">
        <v>0</v>
      </c>
      <c r="T1470" s="231">
        <f>S1470*H1470</f>
        <v>0</v>
      </c>
      <c r="AR1470" s="24" t="s">
        <v>239</v>
      </c>
      <c r="AT1470" s="24" t="s">
        <v>155</v>
      </c>
      <c r="AU1470" s="24" t="s">
        <v>82</v>
      </c>
      <c r="AY1470" s="24" t="s">
        <v>153</v>
      </c>
      <c r="BE1470" s="232">
        <f>IF(N1470="základní",J1470,0)</f>
        <v>0</v>
      </c>
      <c r="BF1470" s="232">
        <f>IF(N1470="snížená",J1470,0)</f>
        <v>0</v>
      </c>
      <c r="BG1470" s="232">
        <f>IF(N1470="zákl. přenesená",J1470,0)</f>
        <v>0</v>
      </c>
      <c r="BH1470" s="232">
        <f>IF(N1470="sníž. přenesená",J1470,0)</f>
        <v>0</v>
      </c>
      <c r="BI1470" s="232">
        <f>IF(N1470="nulová",J1470,0)</f>
        <v>0</v>
      </c>
      <c r="BJ1470" s="24" t="s">
        <v>24</v>
      </c>
      <c r="BK1470" s="232">
        <f>ROUND(I1470*H1470,2)</f>
        <v>0</v>
      </c>
      <c r="BL1470" s="24" t="s">
        <v>239</v>
      </c>
      <c r="BM1470" s="24" t="s">
        <v>2781</v>
      </c>
    </row>
    <row r="1471" spans="2:51" s="11" customFormat="1" ht="13.5">
      <c r="B1471" s="233"/>
      <c r="C1471" s="234"/>
      <c r="D1471" s="235" t="s">
        <v>162</v>
      </c>
      <c r="E1471" s="236" t="s">
        <v>22</v>
      </c>
      <c r="F1471" s="237" t="s">
        <v>1911</v>
      </c>
      <c r="G1471" s="234"/>
      <c r="H1471" s="236" t="s">
        <v>22</v>
      </c>
      <c r="I1471" s="238"/>
      <c r="J1471" s="234"/>
      <c r="K1471" s="234"/>
      <c r="L1471" s="239"/>
      <c r="M1471" s="240"/>
      <c r="N1471" s="241"/>
      <c r="O1471" s="241"/>
      <c r="P1471" s="241"/>
      <c r="Q1471" s="241"/>
      <c r="R1471" s="241"/>
      <c r="S1471" s="241"/>
      <c r="T1471" s="242"/>
      <c r="AT1471" s="243" t="s">
        <v>162</v>
      </c>
      <c r="AU1471" s="243" t="s">
        <v>82</v>
      </c>
      <c r="AV1471" s="11" t="s">
        <v>24</v>
      </c>
      <c r="AW1471" s="11" t="s">
        <v>37</v>
      </c>
      <c r="AX1471" s="11" t="s">
        <v>73</v>
      </c>
      <c r="AY1471" s="243" t="s">
        <v>153</v>
      </c>
    </row>
    <row r="1472" spans="2:51" s="11" customFormat="1" ht="13.5">
      <c r="B1472" s="233"/>
      <c r="C1472" s="234"/>
      <c r="D1472" s="235" t="s">
        <v>162</v>
      </c>
      <c r="E1472" s="236" t="s">
        <v>22</v>
      </c>
      <c r="F1472" s="237" t="s">
        <v>557</v>
      </c>
      <c r="G1472" s="234"/>
      <c r="H1472" s="236" t="s">
        <v>22</v>
      </c>
      <c r="I1472" s="238"/>
      <c r="J1472" s="234"/>
      <c r="K1472" s="234"/>
      <c r="L1472" s="239"/>
      <c r="M1472" s="240"/>
      <c r="N1472" s="241"/>
      <c r="O1472" s="241"/>
      <c r="P1472" s="241"/>
      <c r="Q1472" s="241"/>
      <c r="R1472" s="241"/>
      <c r="S1472" s="241"/>
      <c r="T1472" s="242"/>
      <c r="AT1472" s="243" t="s">
        <v>162</v>
      </c>
      <c r="AU1472" s="243" t="s">
        <v>82</v>
      </c>
      <c r="AV1472" s="11" t="s">
        <v>24</v>
      </c>
      <c r="AW1472" s="11" t="s">
        <v>37</v>
      </c>
      <c r="AX1472" s="11" t="s">
        <v>73</v>
      </c>
      <c r="AY1472" s="243" t="s">
        <v>153</v>
      </c>
    </row>
    <row r="1473" spans="2:51" s="12" customFormat="1" ht="13.5">
      <c r="B1473" s="244"/>
      <c r="C1473" s="245"/>
      <c r="D1473" s="235" t="s">
        <v>162</v>
      </c>
      <c r="E1473" s="246" t="s">
        <v>22</v>
      </c>
      <c r="F1473" s="247" t="s">
        <v>2255</v>
      </c>
      <c r="G1473" s="245"/>
      <c r="H1473" s="248">
        <v>30</v>
      </c>
      <c r="I1473" s="249"/>
      <c r="J1473" s="245"/>
      <c r="K1473" s="245"/>
      <c r="L1473" s="250"/>
      <c r="M1473" s="251"/>
      <c r="N1473" s="252"/>
      <c r="O1473" s="252"/>
      <c r="P1473" s="252"/>
      <c r="Q1473" s="252"/>
      <c r="R1473" s="252"/>
      <c r="S1473" s="252"/>
      <c r="T1473" s="253"/>
      <c r="AT1473" s="254" t="s">
        <v>162</v>
      </c>
      <c r="AU1473" s="254" t="s">
        <v>82</v>
      </c>
      <c r="AV1473" s="12" t="s">
        <v>82</v>
      </c>
      <c r="AW1473" s="12" t="s">
        <v>37</v>
      </c>
      <c r="AX1473" s="12" t="s">
        <v>24</v>
      </c>
      <c r="AY1473" s="254" t="s">
        <v>153</v>
      </c>
    </row>
    <row r="1474" spans="2:65" s="1" customFormat="1" ht="16.5" customHeight="1">
      <c r="B1474" s="46"/>
      <c r="C1474" s="266" t="s">
        <v>2782</v>
      </c>
      <c r="D1474" s="266" t="s">
        <v>246</v>
      </c>
      <c r="E1474" s="267" t="s">
        <v>1115</v>
      </c>
      <c r="F1474" s="268" t="s">
        <v>1116</v>
      </c>
      <c r="G1474" s="269" t="s">
        <v>158</v>
      </c>
      <c r="H1474" s="270">
        <v>33</v>
      </c>
      <c r="I1474" s="271"/>
      <c r="J1474" s="272">
        <f>ROUND(I1474*H1474,2)</f>
        <v>0</v>
      </c>
      <c r="K1474" s="268" t="s">
        <v>159</v>
      </c>
      <c r="L1474" s="273"/>
      <c r="M1474" s="274" t="s">
        <v>22</v>
      </c>
      <c r="N1474" s="275" t="s">
        <v>44</v>
      </c>
      <c r="O1474" s="47"/>
      <c r="P1474" s="230">
        <f>O1474*H1474</f>
        <v>0</v>
      </c>
      <c r="Q1474" s="230">
        <v>0.091</v>
      </c>
      <c r="R1474" s="230">
        <f>Q1474*H1474</f>
        <v>3.003</v>
      </c>
      <c r="S1474" s="230">
        <v>0</v>
      </c>
      <c r="T1474" s="231">
        <f>S1474*H1474</f>
        <v>0</v>
      </c>
      <c r="AR1474" s="24" t="s">
        <v>199</v>
      </c>
      <c r="AT1474" s="24" t="s">
        <v>246</v>
      </c>
      <c r="AU1474" s="24" t="s">
        <v>82</v>
      </c>
      <c r="AY1474" s="24" t="s">
        <v>153</v>
      </c>
      <c r="BE1474" s="232">
        <f>IF(N1474="základní",J1474,0)</f>
        <v>0</v>
      </c>
      <c r="BF1474" s="232">
        <f>IF(N1474="snížená",J1474,0)</f>
        <v>0</v>
      </c>
      <c r="BG1474" s="232">
        <f>IF(N1474="zákl. přenesená",J1474,0)</f>
        <v>0</v>
      </c>
      <c r="BH1474" s="232">
        <f>IF(N1474="sníž. přenesená",J1474,0)</f>
        <v>0</v>
      </c>
      <c r="BI1474" s="232">
        <f>IF(N1474="nulová",J1474,0)</f>
        <v>0</v>
      </c>
      <c r="BJ1474" s="24" t="s">
        <v>24</v>
      </c>
      <c r="BK1474" s="232">
        <f>ROUND(I1474*H1474,2)</f>
        <v>0</v>
      </c>
      <c r="BL1474" s="24" t="s">
        <v>160</v>
      </c>
      <c r="BM1474" s="24" t="s">
        <v>2783</v>
      </c>
    </row>
    <row r="1475" spans="2:47" s="1" customFormat="1" ht="13.5">
      <c r="B1475" s="46"/>
      <c r="C1475" s="74"/>
      <c r="D1475" s="235" t="s">
        <v>378</v>
      </c>
      <c r="E1475" s="74"/>
      <c r="F1475" s="276" t="s">
        <v>1118</v>
      </c>
      <c r="G1475" s="74"/>
      <c r="H1475" s="74"/>
      <c r="I1475" s="191"/>
      <c r="J1475" s="74"/>
      <c r="K1475" s="74"/>
      <c r="L1475" s="72"/>
      <c r="M1475" s="277"/>
      <c r="N1475" s="47"/>
      <c r="O1475" s="47"/>
      <c r="P1475" s="47"/>
      <c r="Q1475" s="47"/>
      <c r="R1475" s="47"/>
      <c r="S1475" s="47"/>
      <c r="T1475" s="95"/>
      <c r="AT1475" s="24" t="s">
        <v>378</v>
      </c>
      <c r="AU1475" s="24" t="s">
        <v>82</v>
      </c>
    </row>
    <row r="1476" spans="2:51" s="12" customFormat="1" ht="13.5">
      <c r="B1476" s="244"/>
      <c r="C1476" s="245"/>
      <c r="D1476" s="235" t="s">
        <v>162</v>
      </c>
      <c r="E1476" s="246" t="s">
        <v>22</v>
      </c>
      <c r="F1476" s="247" t="s">
        <v>2784</v>
      </c>
      <c r="G1476" s="245"/>
      <c r="H1476" s="248">
        <v>33</v>
      </c>
      <c r="I1476" s="249"/>
      <c r="J1476" s="245"/>
      <c r="K1476" s="245"/>
      <c r="L1476" s="250"/>
      <c r="M1476" s="251"/>
      <c r="N1476" s="252"/>
      <c r="O1476" s="252"/>
      <c r="P1476" s="252"/>
      <c r="Q1476" s="252"/>
      <c r="R1476" s="252"/>
      <c r="S1476" s="252"/>
      <c r="T1476" s="253"/>
      <c r="AT1476" s="254" t="s">
        <v>162</v>
      </c>
      <c r="AU1476" s="254" t="s">
        <v>82</v>
      </c>
      <c r="AV1476" s="12" t="s">
        <v>82</v>
      </c>
      <c r="AW1476" s="12" t="s">
        <v>37</v>
      </c>
      <c r="AX1476" s="12" t="s">
        <v>24</v>
      </c>
      <c r="AY1476" s="254" t="s">
        <v>153</v>
      </c>
    </row>
    <row r="1477" spans="2:65" s="1" customFormat="1" ht="16.5" customHeight="1">
      <c r="B1477" s="46"/>
      <c r="C1477" s="221" t="s">
        <v>2785</v>
      </c>
      <c r="D1477" s="221" t="s">
        <v>155</v>
      </c>
      <c r="E1477" s="222" t="s">
        <v>1121</v>
      </c>
      <c r="F1477" s="223" t="s">
        <v>1122</v>
      </c>
      <c r="G1477" s="224" t="s">
        <v>778</v>
      </c>
      <c r="H1477" s="225">
        <v>1</v>
      </c>
      <c r="I1477" s="226"/>
      <c r="J1477" s="227">
        <f>ROUND(I1477*H1477,2)</f>
        <v>0</v>
      </c>
      <c r="K1477" s="223" t="s">
        <v>22</v>
      </c>
      <c r="L1477" s="72"/>
      <c r="M1477" s="228" t="s">
        <v>22</v>
      </c>
      <c r="N1477" s="229" t="s">
        <v>44</v>
      </c>
      <c r="O1477" s="47"/>
      <c r="P1477" s="230">
        <f>O1477*H1477</f>
        <v>0</v>
      </c>
      <c r="Q1477" s="230">
        <v>0</v>
      </c>
      <c r="R1477" s="230">
        <f>Q1477*H1477</f>
        <v>0</v>
      </c>
      <c r="S1477" s="230">
        <v>0</v>
      </c>
      <c r="T1477" s="231">
        <f>S1477*H1477</f>
        <v>0</v>
      </c>
      <c r="AR1477" s="24" t="s">
        <v>239</v>
      </c>
      <c r="AT1477" s="24" t="s">
        <v>155</v>
      </c>
      <c r="AU1477" s="24" t="s">
        <v>82</v>
      </c>
      <c r="AY1477" s="24" t="s">
        <v>153</v>
      </c>
      <c r="BE1477" s="232">
        <f>IF(N1477="základní",J1477,0)</f>
        <v>0</v>
      </c>
      <c r="BF1477" s="232">
        <f>IF(N1477="snížená",J1477,0)</f>
        <v>0</v>
      </c>
      <c r="BG1477" s="232">
        <f>IF(N1477="zákl. přenesená",J1477,0)</f>
        <v>0</v>
      </c>
      <c r="BH1477" s="232">
        <f>IF(N1477="sníž. přenesená",J1477,0)</f>
        <v>0</v>
      </c>
      <c r="BI1477" s="232">
        <f>IF(N1477="nulová",J1477,0)</f>
        <v>0</v>
      </c>
      <c r="BJ1477" s="24" t="s">
        <v>24</v>
      </c>
      <c r="BK1477" s="232">
        <f>ROUND(I1477*H1477,2)</f>
        <v>0</v>
      </c>
      <c r="BL1477" s="24" t="s">
        <v>239</v>
      </c>
      <c r="BM1477" s="24" t="s">
        <v>2786</v>
      </c>
    </row>
    <row r="1478" spans="2:63" s="10" customFormat="1" ht="29.85" customHeight="1">
      <c r="B1478" s="205"/>
      <c r="C1478" s="206"/>
      <c r="D1478" s="207" t="s">
        <v>72</v>
      </c>
      <c r="E1478" s="219" t="s">
        <v>1124</v>
      </c>
      <c r="F1478" s="219" t="s">
        <v>1125</v>
      </c>
      <c r="G1478" s="206"/>
      <c r="H1478" s="206"/>
      <c r="I1478" s="209"/>
      <c r="J1478" s="220">
        <f>BK1478</f>
        <v>0</v>
      </c>
      <c r="K1478" s="206"/>
      <c r="L1478" s="211"/>
      <c r="M1478" s="212"/>
      <c r="N1478" s="213"/>
      <c r="O1478" s="213"/>
      <c r="P1478" s="214">
        <f>SUM(P1479:P1511)</f>
        <v>0</v>
      </c>
      <c r="Q1478" s="213"/>
      <c r="R1478" s="214">
        <f>SUM(R1479:R1511)</f>
        <v>3.1090759999999995</v>
      </c>
      <c r="S1478" s="213"/>
      <c r="T1478" s="215">
        <f>SUM(T1479:T1511)</f>
        <v>0</v>
      </c>
      <c r="AR1478" s="216" t="s">
        <v>82</v>
      </c>
      <c r="AT1478" s="217" t="s">
        <v>72</v>
      </c>
      <c r="AU1478" s="217" t="s">
        <v>24</v>
      </c>
      <c r="AY1478" s="216" t="s">
        <v>153</v>
      </c>
      <c r="BK1478" s="218">
        <f>SUM(BK1479:BK1511)</f>
        <v>0</v>
      </c>
    </row>
    <row r="1479" spans="2:65" s="1" customFormat="1" ht="16.5" customHeight="1">
      <c r="B1479" s="46"/>
      <c r="C1479" s="221" t="s">
        <v>2787</v>
      </c>
      <c r="D1479" s="221" t="s">
        <v>155</v>
      </c>
      <c r="E1479" s="222" t="s">
        <v>1127</v>
      </c>
      <c r="F1479" s="223" t="s">
        <v>1128</v>
      </c>
      <c r="G1479" s="224" t="s">
        <v>187</v>
      </c>
      <c r="H1479" s="225">
        <v>926.25</v>
      </c>
      <c r="I1479" s="226"/>
      <c r="J1479" s="227">
        <f>ROUND(I1479*H1479,2)</f>
        <v>0</v>
      </c>
      <c r="K1479" s="223" t="s">
        <v>22</v>
      </c>
      <c r="L1479" s="72"/>
      <c r="M1479" s="228" t="s">
        <v>22</v>
      </c>
      <c r="N1479" s="229" t="s">
        <v>44</v>
      </c>
      <c r="O1479" s="47"/>
      <c r="P1479" s="230">
        <f>O1479*H1479</f>
        <v>0</v>
      </c>
      <c r="Q1479" s="230">
        <v>0</v>
      </c>
      <c r="R1479" s="230">
        <f>Q1479*H1479</f>
        <v>0</v>
      </c>
      <c r="S1479" s="230">
        <v>0</v>
      </c>
      <c r="T1479" s="231">
        <f>S1479*H1479</f>
        <v>0</v>
      </c>
      <c r="AR1479" s="24" t="s">
        <v>239</v>
      </c>
      <c r="AT1479" s="24" t="s">
        <v>155</v>
      </c>
      <c r="AU1479" s="24" t="s">
        <v>82</v>
      </c>
      <c r="AY1479" s="24" t="s">
        <v>153</v>
      </c>
      <c r="BE1479" s="232">
        <f>IF(N1479="základní",J1479,0)</f>
        <v>0</v>
      </c>
      <c r="BF1479" s="232">
        <f>IF(N1479="snížená",J1479,0)</f>
        <v>0</v>
      </c>
      <c r="BG1479" s="232">
        <f>IF(N1479="zákl. přenesená",J1479,0)</f>
        <v>0</v>
      </c>
      <c r="BH1479" s="232">
        <f>IF(N1479="sníž. přenesená",J1479,0)</f>
        <v>0</v>
      </c>
      <c r="BI1479" s="232">
        <f>IF(N1479="nulová",J1479,0)</f>
        <v>0</v>
      </c>
      <c r="BJ1479" s="24" t="s">
        <v>24</v>
      </c>
      <c r="BK1479" s="232">
        <f>ROUND(I1479*H1479,2)</f>
        <v>0</v>
      </c>
      <c r="BL1479" s="24" t="s">
        <v>239</v>
      </c>
      <c r="BM1479" s="24" t="s">
        <v>2788</v>
      </c>
    </row>
    <row r="1480" spans="2:51" s="11" customFormat="1" ht="13.5">
      <c r="B1480" s="233"/>
      <c r="C1480" s="234"/>
      <c r="D1480" s="235" t="s">
        <v>162</v>
      </c>
      <c r="E1480" s="236" t="s">
        <v>22</v>
      </c>
      <c r="F1480" s="237" t="s">
        <v>544</v>
      </c>
      <c r="G1480" s="234"/>
      <c r="H1480" s="236" t="s">
        <v>22</v>
      </c>
      <c r="I1480" s="238"/>
      <c r="J1480" s="234"/>
      <c r="K1480" s="234"/>
      <c r="L1480" s="239"/>
      <c r="M1480" s="240"/>
      <c r="N1480" s="241"/>
      <c r="O1480" s="241"/>
      <c r="P1480" s="241"/>
      <c r="Q1480" s="241"/>
      <c r="R1480" s="241"/>
      <c r="S1480" s="241"/>
      <c r="T1480" s="242"/>
      <c r="AT1480" s="243" t="s">
        <v>162</v>
      </c>
      <c r="AU1480" s="243" t="s">
        <v>82</v>
      </c>
      <c r="AV1480" s="11" t="s">
        <v>24</v>
      </c>
      <c r="AW1480" s="11" t="s">
        <v>37</v>
      </c>
      <c r="AX1480" s="11" t="s">
        <v>73</v>
      </c>
      <c r="AY1480" s="243" t="s">
        <v>153</v>
      </c>
    </row>
    <row r="1481" spans="2:51" s="11" customFormat="1" ht="13.5">
      <c r="B1481" s="233"/>
      <c r="C1481" s="234"/>
      <c r="D1481" s="235" t="s">
        <v>162</v>
      </c>
      <c r="E1481" s="236" t="s">
        <v>22</v>
      </c>
      <c r="F1481" s="237" t="s">
        <v>1130</v>
      </c>
      <c r="G1481" s="234"/>
      <c r="H1481" s="236" t="s">
        <v>22</v>
      </c>
      <c r="I1481" s="238"/>
      <c r="J1481" s="234"/>
      <c r="K1481" s="234"/>
      <c r="L1481" s="239"/>
      <c r="M1481" s="240"/>
      <c r="N1481" s="241"/>
      <c r="O1481" s="241"/>
      <c r="P1481" s="241"/>
      <c r="Q1481" s="241"/>
      <c r="R1481" s="241"/>
      <c r="S1481" s="241"/>
      <c r="T1481" s="242"/>
      <c r="AT1481" s="243" t="s">
        <v>162</v>
      </c>
      <c r="AU1481" s="243" t="s">
        <v>82</v>
      </c>
      <c r="AV1481" s="11" t="s">
        <v>24</v>
      </c>
      <c r="AW1481" s="11" t="s">
        <v>37</v>
      </c>
      <c r="AX1481" s="11" t="s">
        <v>73</v>
      </c>
      <c r="AY1481" s="243" t="s">
        <v>153</v>
      </c>
    </row>
    <row r="1482" spans="2:51" s="11" customFormat="1" ht="13.5">
      <c r="B1482" s="233"/>
      <c r="C1482" s="234"/>
      <c r="D1482" s="235" t="s">
        <v>162</v>
      </c>
      <c r="E1482" s="236" t="s">
        <v>22</v>
      </c>
      <c r="F1482" s="237" t="s">
        <v>2789</v>
      </c>
      <c r="G1482" s="234"/>
      <c r="H1482" s="236" t="s">
        <v>22</v>
      </c>
      <c r="I1482" s="238"/>
      <c r="J1482" s="234"/>
      <c r="K1482" s="234"/>
      <c r="L1482" s="239"/>
      <c r="M1482" s="240"/>
      <c r="N1482" s="241"/>
      <c r="O1482" s="241"/>
      <c r="P1482" s="241"/>
      <c r="Q1482" s="241"/>
      <c r="R1482" s="241"/>
      <c r="S1482" s="241"/>
      <c r="T1482" s="242"/>
      <c r="AT1482" s="243" t="s">
        <v>162</v>
      </c>
      <c r="AU1482" s="243" t="s">
        <v>82</v>
      </c>
      <c r="AV1482" s="11" t="s">
        <v>24</v>
      </c>
      <c r="AW1482" s="11" t="s">
        <v>37</v>
      </c>
      <c r="AX1482" s="11" t="s">
        <v>73</v>
      </c>
      <c r="AY1482" s="243" t="s">
        <v>153</v>
      </c>
    </row>
    <row r="1483" spans="2:51" s="12" customFormat="1" ht="13.5">
      <c r="B1483" s="244"/>
      <c r="C1483" s="245"/>
      <c r="D1483" s="235" t="s">
        <v>162</v>
      </c>
      <c r="E1483" s="246" t="s">
        <v>22</v>
      </c>
      <c r="F1483" s="247" t="s">
        <v>2790</v>
      </c>
      <c r="G1483" s="245"/>
      <c r="H1483" s="248">
        <v>871.8</v>
      </c>
      <c r="I1483" s="249"/>
      <c r="J1483" s="245"/>
      <c r="K1483" s="245"/>
      <c r="L1483" s="250"/>
      <c r="M1483" s="251"/>
      <c r="N1483" s="252"/>
      <c r="O1483" s="252"/>
      <c r="P1483" s="252"/>
      <c r="Q1483" s="252"/>
      <c r="R1483" s="252"/>
      <c r="S1483" s="252"/>
      <c r="T1483" s="253"/>
      <c r="AT1483" s="254" t="s">
        <v>162</v>
      </c>
      <c r="AU1483" s="254" t="s">
        <v>82</v>
      </c>
      <c r="AV1483" s="12" t="s">
        <v>82</v>
      </c>
      <c r="AW1483" s="12" t="s">
        <v>37</v>
      </c>
      <c r="AX1483" s="12" t="s">
        <v>73</v>
      </c>
      <c r="AY1483" s="254" t="s">
        <v>153</v>
      </c>
    </row>
    <row r="1484" spans="2:51" s="11" customFormat="1" ht="13.5">
      <c r="B1484" s="233"/>
      <c r="C1484" s="234"/>
      <c r="D1484" s="235" t="s">
        <v>162</v>
      </c>
      <c r="E1484" s="236" t="s">
        <v>22</v>
      </c>
      <c r="F1484" s="237" t="s">
        <v>2791</v>
      </c>
      <c r="G1484" s="234"/>
      <c r="H1484" s="236" t="s">
        <v>22</v>
      </c>
      <c r="I1484" s="238"/>
      <c r="J1484" s="234"/>
      <c r="K1484" s="234"/>
      <c r="L1484" s="239"/>
      <c r="M1484" s="240"/>
      <c r="N1484" s="241"/>
      <c r="O1484" s="241"/>
      <c r="P1484" s="241"/>
      <c r="Q1484" s="241"/>
      <c r="R1484" s="241"/>
      <c r="S1484" s="241"/>
      <c r="T1484" s="242"/>
      <c r="AT1484" s="243" t="s">
        <v>162</v>
      </c>
      <c r="AU1484" s="243" t="s">
        <v>82</v>
      </c>
      <c r="AV1484" s="11" t="s">
        <v>24</v>
      </c>
      <c r="AW1484" s="11" t="s">
        <v>37</v>
      </c>
      <c r="AX1484" s="11" t="s">
        <v>73</v>
      </c>
      <c r="AY1484" s="243" t="s">
        <v>153</v>
      </c>
    </row>
    <row r="1485" spans="2:51" s="12" customFormat="1" ht="13.5">
      <c r="B1485" s="244"/>
      <c r="C1485" s="245"/>
      <c r="D1485" s="235" t="s">
        <v>162</v>
      </c>
      <c r="E1485" s="246" t="s">
        <v>22</v>
      </c>
      <c r="F1485" s="247" t="s">
        <v>2792</v>
      </c>
      <c r="G1485" s="245"/>
      <c r="H1485" s="248">
        <v>21.85</v>
      </c>
      <c r="I1485" s="249"/>
      <c r="J1485" s="245"/>
      <c r="K1485" s="245"/>
      <c r="L1485" s="250"/>
      <c r="M1485" s="251"/>
      <c r="N1485" s="252"/>
      <c r="O1485" s="252"/>
      <c r="P1485" s="252"/>
      <c r="Q1485" s="252"/>
      <c r="R1485" s="252"/>
      <c r="S1485" s="252"/>
      <c r="T1485" s="253"/>
      <c r="AT1485" s="254" t="s">
        <v>162</v>
      </c>
      <c r="AU1485" s="254" t="s">
        <v>82</v>
      </c>
      <c r="AV1485" s="12" t="s">
        <v>82</v>
      </c>
      <c r="AW1485" s="12" t="s">
        <v>37</v>
      </c>
      <c r="AX1485" s="12" t="s">
        <v>73</v>
      </c>
      <c r="AY1485" s="254" t="s">
        <v>153</v>
      </c>
    </row>
    <row r="1486" spans="2:51" s="11" customFormat="1" ht="13.5">
      <c r="B1486" s="233"/>
      <c r="C1486" s="234"/>
      <c r="D1486" s="235" t="s">
        <v>162</v>
      </c>
      <c r="E1486" s="236" t="s">
        <v>22</v>
      </c>
      <c r="F1486" s="237" t="s">
        <v>2793</v>
      </c>
      <c r="G1486" s="234"/>
      <c r="H1486" s="236" t="s">
        <v>22</v>
      </c>
      <c r="I1486" s="238"/>
      <c r="J1486" s="234"/>
      <c r="K1486" s="234"/>
      <c r="L1486" s="239"/>
      <c r="M1486" s="240"/>
      <c r="N1486" s="241"/>
      <c r="O1486" s="241"/>
      <c r="P1486" s="241"/>
      <c r="Q1486" s="241"/>
      <c r="R1486" s="241"/>
      <c r="S1486" s="241"/>
      <c r="T1486" s="242"/>
      <c r="AT1486" s="243" t="s">
        <v>162</v>
      </c>
      <c r="AU1486" s="243" t="s">
        <v>82</v>
      </c>
      <c r="AV1486" s="11" t="s">
        <v>24</v>
      </c>
      <c r="AW1486" s="11" t="s">
        <v>37</v>
      </c>
      <c r="AX1486" s="11" t="s">
        <v>73</v>
      </c>
      <c r="AY1486" s="243" t="s">
        <v>153</v>
      </c>
    </row>
    <row r="1487" spans="2:51" s="12" customFormat="1" ht="13.5">
      <c r="B1487" s="244"/>
      <c r="C1487" s="245"/>
      <c r="D1487" s="235" t="s">
        <v>162</v>
      </c>
      <c r="E1487" s="246" t="s">
        <v>22</v>
      </c>
      <c r="F1487" s="247" t="s">
        <v>2794</v>
      </c>
      <c r="G1487" s="245"/>
      <c r="H1487" s="248">
        <v>32.6</v>
      </c>
      <c r="I1487" s="249"/>
      <c r="J1487" s="245"/>
      <c r="K1487" s="245"/>
      <c r="L1487" s="250"/>
      <c r="M1487" s="251"/>
      <c r="N1487" s="252"/>
      <c r="O1487" s="252"/>
      <c r="P1487" s="252"/>
      <c r="Q1487" s="252"/>
      <c r="R1487" s="252"/>
      <c r="S1487" s="252"/>
      <c r="T1487" s="253"/>
      <c r="AT1487" s="254" t="s">
        <v>162</v>
      </c>
      <c r="AU1487" s="254" t="s">
        <v>82</v>
      </c>
      <c r="AV1487" s="12" t="s">
        <v>82</v>
      </c>
      <c r="AW1487" s="12" t="s">
        <v>37</v>
      </c>
      <c r="AX1487" s="12" t="s">
        <v>73</v>
      </c>
      <c r="AY1487" s="254" t="s">
        <v>153</v>
      </c>
    </row>
    <row r="1488" spans="2:51" s="13" customFormat="1" ht="13.5">
      <c r="B1488" s="255"/>
      <c r="C1488" s="256"/>
      <c r="D1488" s="235" t="s">
        <v>162</v>
      </c>
      <c r="E1488" s="257" t="s">
        <v>22</v>
      </c>
      <c r="F1488" s="258" t="s">
        <v>172</v>
      </c>
      <c r="G1488" s="256"/>
      <c r="H1488" s="259">
        <v>926.25</v>
      </c>
      <c r="I1488" s="260"/>
      <c r="J1488" s="256"/>
      <c r="K1488" s="256"/>
      <c r="L1488" s="261"/>
      <c r="M1488" s="262"/>
      <c r="N1488" s="263"/>
      <c r="O1488" s="263"/>
      <c r="P1488" s="263"/>
      <c r="Q1488" s="263"/>
      <c r="R1488" s="263"/>
      <c r="S1488" s="263"/>
      <c r="T1488" s="264"/>
      <c r="AT1488" s="265" t="s">
        <v>162</v>
      </c>
      <c r="AU1488" s="265" t="s">
        <v>82</v>
      </c>
      <c r="AV1488" s="13" t="s">
        <v>160</v>
      </c>
      <c r="AW1488" s="13" t="s">
        <v>37</v>
      </c>
      <c r="AX1488" s="13" t="s">
        <v>24</v>
      </c>
      <c r="AY1488" s="265" t="s">
        <v>153</v>
      </c>
    </row>
    <row r="1489" spans="2:65" s="1" customFormat="1" ht="25.5" customHeight="1">
      <c r="B1489" s="46"/>
      <c r="C1489" s="221" t="s">
        <v>2795</v>
      </c>
      <c r="D1489" s="221" t="s">
        <v>155</v>
      </c>
      <c r="E1489" s="222" t="s">
        <v>1134</v>
      </c>
      <c r="F1489" s="223" t="s">
        <v>1135</v>
      </c>
      <c r="G1489" s="224" t="s">
        <v>187</v>
      </c>
      <c r="H1489" s="225">
        <v>926.25</v>
      </c>
      <c r="I1489" s="226"/>
      <c r="J1489" s="227">
        <f>ROUND(I1489*H1489,2)</f>
        <v>0</v>
      </c>
      <c r="K1489" s="223" t="s">
        <v>22</v>
      </c>
      <c r="L1489" s="72"/>
      <c r="M1489" s="228" t="s">
        <v>22</v>
      </c>
      <c r="N1489" s="229" t="s">
        <v>44</v>
      </c>
      <c r="O1489" s="47"/>
      <c r="P1489" s="230">
        <f>O1489*H1489</f>
        <v>0</v>
      </c>
      <c r="Q1489" s="230">
        <v>0</v>
      </c>
      <c r="R1489" s="230">
        <f>Q1489*H1489</f>
        <v>0</v>
      </c>
      <c r="S1489" s="230">
        <v>0</v>
      </c>
      <c r="T1489" s="231">
        <f>S1489*H1489</f>
        <v>0</v>
      </c>
      <c r="AR1489" s="24" t="s">
        <v>239</v>
      </c>
      <c r="AT1489" s="24" t="s">
        <v>155</v>
      </c>
      <c r="AU1489" s="24" t="s">
        <v>82</v>
      </c>
      <c r="AY1489" s="24" t="s">
        <v>153</v>
      </c>
      <c r="BE1489" s="232">
        <f>IF(N1489="základní",J1489,0)</f>
        <v>0</v>
      </c>
      <c r="BF1489" s="232">
        <f>IF(N1489="snížená",J1489,0)</f>
        <v>0</v>
      </c>
      <c r="BG1489" s="232">
        <f>IF(N1489="zákl. přenesená",J1489,0)</f>
        <v>0</v>
      </c>
      <c r="BH1489" s="232">
        <f>IF(N1489="sníž. přenesená",J1489,0)</f>
        <v>0</v>
      </c>
      <c r="BI1489" s="232">
        <f>IF(N1489="nulová",J1489,0)</f>
        <v>0</v>
      </c>
      <c r="BJ1489" s="24" t="s">
        <v>24</v>
      </c>
      <c r="BK1489" s="232">
        <f>ROUND(I1489*H1489,2)</f>
        <v>0</v>
      </c>
      <c r="BL1489" s="24" t="s">
        <v>239</v>
      </c>
      <c r="BM1489" s="24" t="s">
        <v>2796</v>
      </c>
    </row>
    <row r="1490" spans="2:51" s="11" customFormat="1" ht="13.5">
      <c r="B1490" s="233"/>
      <c r="C1490" s="234"/>
      <c r="D1490" s="235" t="s">
        <v>162</v>
      </c>
      <c r="E1490" s="236" t="s">
        <v>22</v>
      </c>
      <c r="F1490" s="237" t="s">
        <v>544</v>
      </c>
      <c r="G1490" s="234"/>
      <c r="H1490" s="236" t="s">
        <v>22</v>
      </c>
      <c r="I1490" s="238"/>
      <c r="J1490" s="234"/>
      <c r="K1490" s="234"/>
      <c r="L1490" s="239"/>
      <c r="M1490" s="240"/>
      <c r="N1490" s="241"/>
      <c r="O1490" s="241"/>
      <c r="P1490" s="241"/>
      <c r="Q1490" s="241"/>
      <c r="R1490" s="241"/>
      <c r="S1490" s="241"/>
      <c r="T1490" s="242"/>
      <c r="AT1490" s="243" t="s">
        <v>162</v>
      </c>
      <c r="AU1490" s="243" t="s">
        <v>82</v>
      </c>
      <c r="AV1490" s="11" t="s">
        <v>24</v>
      </c>
      <c r="AW1490" s="11" t="s">
        <v>37</v>
      </c>
      <c r="AX1490" s="11" t="s">
        <v>73</v>
      </c>
      <c r="AY1490" s="243" t="s">
        <v>153</v>
      </c>
    </row>
    <row r="1491" spans="2:51" s="11" customFormat="1" ht="13.5">
      <c r="B1491" s="233"/>
      <c r="C1491" s="234"/>
      <c r="D1491" s="235" t="s">
        <v>162</v>
      </c>
      <c r="E1491" s="236" t="s">
        <v>22</v>
      </c>
      <c r="F1491" s="237" t="s">
        <v>1130</v>
      </c>
      <c r="G1491" s="234"/>
      <c r="H1491" s="236" t="s">
        <v>22</v>
      </c>
      <c r="I1491" s="238"/>
      <c r="J1491" s="234"/>
      <c r="K1491" s="234"/>
      <c r="L1491" s="239"/>
      <c r="M1491" s="240"/>
      <c r="N1491" s="241"/>
      <c r="O1491" s="241"/>
      <c r="P1491" s="241"/>
      <c r="Q1491" s="241"/>
      <c r="R1491" s="241"/>
      <c r="S1491" s="241"/>
      <c r="T1491" s="242"/>
      <c r="AT1491" s="243" t="s">
        <v>162</v>
      </c>
      <c r="AU1491" s="243" t="s">
        <v>82</v>
      </c>
      <c r="AV1491" s="11" t="s">
        <v>24</v>
      </c>
      <c r="AW1491" s="11" t="s">
        <v>37</v>
      </c>
      <c r="AX1491" s="11" t="s">
        <v>73</v>
      </c>
      <c r="AY1491" s="243" t="s">
        <v>153</v>
      </c>
    </row>
    <row r="1492" spans="2:51" s="11" customFormat="1" ht="13.5">
      <c r="B1492" s="233"/>
      <c r="C1492" s="234"/>
      <c r="D1492" s="235" t="s">
        <v>162</v>
      </c>
      <c r="E1492" s="236" t="s">
        <v>22</v>
      </c>
      <c r="F1492" s="237" t="s">
        <v>2789</v>
      </c>
      <c r="G1492" s="234"/>
      <c r="H1492" s="236" t="s">
        <v>22</v>
      </c>
      <c r="I1492" s="238"/>
      <c r="J1492" s="234"/>
      <c r="K1492" s="234"/>
      <c r="L1492" s="239"/>
      <c r="M1492" s="240"/>
      <c r="N1492" s="241"/>
      <c r="O1492" s="241"/>
      <c r="P1492" s="241"/>
      <c r="Q1492" s="241"/>
      <c r="R1492" s="241"/>
      <c r="S1492" s="241"/>
      <c r="T1492" s="242"/>
      <c r="AT1492" s="243" t="s">
        <v>162</v>
      </c>
      <c r="AU1492" s="243" t="s">
        <v>82</v>
      </c>
      <c r="AV1492" s="11" t="s">
        <v>24</v>
      </c>
      <c r="AW1492" s="11" t="s">
        <v>37</v>
      </c>
      <c r="AX1492" s="11" t="s">
        <v>73</v>
      </c>
      <c r="AY1492" s="243" t="s">
        <v>153</v>
      </c>
    </row>
    <row r="1493" spans="2:51" s="12" customFormat="1" ht="13.5">
      <c r="B1493" s="244"/>
      <c r="C1493" s="245"/>
      <c r="D1493" s="235" t="s">
        <v>162</v>
      </c>
      <c r="E1493" s="246" t="s">
        <v>22</v>
      </c>
      <c r="F1493" s="247" t="s">
        <v>2790</v>
      </c>
      <c r="G1493" s="245"/>
      <c r="H1493" s="248">
        <v>871.8</v>
      </c>
      <c r="I1493" s="249"/>
      <c r="J1493" s="245"/>
      <c r="K1493" s="245"/>
      <c r="L1493" s="250"/>
      <c r="M1493" s="251"/>
      <c r="N1493" s="252"/>
      <c r="O1493" s="252"/>
      <c r="P1493" s="252"/>
      <c r="Q1493" s="252"/>
      <c r="R1493" s="252"/>
      <c r="S1493" s="252"/>
      <c r="T1493" s="253"/>
      <c r="AT1493" s="254" t="s">
        <v>162</v>
      </c>
      <c r="AU1493" s="254" t="s">
        <v>82</v>
      </c>
      <c r="AV1493" s="12" t="s">
        <v>82</v>
      </c>
      <c r="AW1493" s="12" t="s">
        <v>37</v>
      </c>
      <c r="AX1493" s="12" t="s">
        <v>73</v>
      </c>
      <c r="AY1493" s="254" t="s">
        <v>153</v>
      </c>
    </row>
    <row r="1494" spans="2:51" s="11" customFormat="1" ht="13.5">
      <c r="B1494" s="233"/>
      <c r="C1494" s="234"/>
      <c r="D1494" s="235" t="s">
        <v>162</v>
      </c>
      <c r="E1494" s="236" t="s">
        <v>22</v>
      </c>
      <c r="F1494" s="237" t="s">
        <v>2791</v>
      </c>
      <c r="G1494" s="234"/>
      <c r="H1494" s="236" t="s">
        <v>22</v>
      </c>
      <c r="I1494" s="238"/>
      <c r="J1494" s="234"/>
      <c r="K1494" s="234"/>
      <c r="L1494" s="239"/>
      <c r="M1494" s="240"/>
      <c r="N1494" s="241"/>
      <c r="O1494" s="241"/>
      <c r="P1494" s="241"/>
      <c r="Q1494" s="241"/>
      <c r="R1494" s="241"/>
      <c r="S1494" s="241"/>
      <c r="T1494" s="242"/>
      <c r="AT1494" s="243" t="s">
        <v>162</v>
      </c>
      <c r="AU1494" s="243" t="s">
        <v>82</v>
      </c>
      <c r="AV1494" s="11" t="s">
        <v>24</v>
      </c>
      <c r="AW1494" s="11" t="s">
        <v>37</v>
      </c>
      <c r="AX1494" s="11" t="s">
        <v>73</v>
      </c>
      <c r="AY1494" s="243" t="s">
        <v>153</v>
      </c>
    </row>
    <row r="1495" spans="2:51" s="12" customFormat="1" ht="13.5">
      <c r="B1495" s="244"/>
      <c r="C1495" s="245"/>
      <c r="D1495" s="235" t="s">
        <v>162</v>
      </c>
      <c r="E1495" s="246" t="s">
        <v>22</v>
      </c>
      <c r="F1495" s="247" t="s">
        <v>2792</v>
      </c>
      <c r="G1495" s="245"/>
      <c r="H1495" s="248">
        <v>21.85</v>
      </c>
      <c r="I1495" s="249"/>
      <c r="J1495" s="245"/>
      <c r="K1495" s="245"/>
      <c r="L1495" s="250"/>
      <c r="M1495" s="251"/>
      <c r="N1495" s="252"/>
      <c r="O1495" s="252"/>
      <c r="P1495" s="252"/>
      <c r="Q1495" s="252"/>
      <c r="R1495" s="252"/>
      <c r="S1495" s="252"/>
      <c r="T1495" s="253"/>
      <c r="AT1495" s="254" t="s">
        <v>162</v>
      </c>
      <c r="AU1495" s="254" t="s">
        <v>82</v>
      </c>
      <c r="AV1495" s="12" t="s">
        <v>82</v>
      </c>
      <c r="AW1495" s="12" t="s">
        <v>37</v>
      </c>
      <c r="AX1495" s="12" t="s">
        <v>73</v>
      </c>
      <c r="AY1495" s="254" t="s">
        <v>153</v>
      </c>
    </row>
    <row r="1496" spans="2:51" s="11" customFormat="1" ht="13.5">
      <c r="B1496" s="233"/>
      <c r="C1496" s="234"/>
      <c r="D1496" s="235" t="s">
        <v>162</v>
      </c>
      <c r="E1496" s="236" t="s">
        <v>22</v>
      </c>
      <c r="F1496" s="237" t="s">
        <v>2793</v>
      </c>
      <c r="G1496" s="234"/>
      <c r="H1496" s="236" t="s">
        <v>22</v>
      </c>
      <c r="I1496" s="238"/>
      <c r="J1496" s="234"/>
      <c r="K1496" s="234"/>
      <c r="L1496" s="239"/>
      <c r="M1496" s="240"/>
      <c r="N1496" s="241"/>
      <c r="O1496" s="241"/>
      <c r="P1496" s="241"/>
      <c r="Q1496" s="241"/>
      <c r="R1496" s="241"/>
      <c r="S1496" s="241"/>
      <c r="T1496" s="242"/>
      <c r="AT1496" s="243" t="s">
        <v>162</v>
      </c>
      <c r="AU1496" s="243" t="s">
        <v>82</v>
      </c>
      <c r="AV1496" s="11" t="s">
        <v>24</v>
      </c>
      <c r="AW1496" s="11" t="s">
        <v>37</v>
      </c>
      <c r="AX1496" s="11" t="s">
        <v>73</v>
      </c>
      <c r="AY1496" s="243" t="s">
        <v>153</v>
      </c>
    </row>
    <row r="1497" spans="2:51" s="12" customFormat="1" ht="13.5">
      <c r="B1497" s="244"/>
      <c r="C1497" s="245"/>
      <c r="D1497" s="235" t="s">
        <v>162</v>
      </c>
      <c r="E1497" s="246" t="s">
        <v>22</v>
      </c>
      <c r="F1497" s="247" t="s">
        <v>2794</v>
      </c>
      <c r="G1497" s="245"/>
      <c r="H1497" s="248">
        <v>32.6</v>
      </c>
      <c r="I1497" s="249"/>
      <c r="J1497" s="245"/>
      <c r="K1497" s="245"/>
      <c r="L1497" s="250"/>
      <c r="M1497" s="251"/>
      <c r="N1497" s="252"/>
      <c r="O1497" s="252"/>
      <c r="P1497" s="252"/>
      <c r="Q1497" s="252"/>
      <c r="R1497" s="252"/>
      <c r="S1497" s="252"/>
      <c r="T1497" s="253"/>
      <c r="AT1497" s="254" t="s">
        <v>162</v>
      </c>
      <c r="AU1497" s="254" t="s">
        <v>82</v>
      </c>
      <c r="AV1497" s="12" t="s">
        <v>82</v>
      </c>
      <c r="AW1497" s="12" t="s">
        <v>37</v>
      </c>
      <c r="AX1497" s="12" t="s">
        <v>73</v>
      </c>
      <c r="AY1497" s="254" t="s">
        <v>153</v>
      </c>
    </row>
    <row r="1498" spans="2:51" s="13" customFormat="1" ht="13.5">
      <c r="B1498" s="255"/>
      <c r="C1498" s="256"/>
      <c r="D1498" s="235" t="s">
        <v>162</v>
      </c>
      <c r="E1498" s="257" t="s">
        <v>22</v>
      </c>
      <c r="F1498" s="258" t="s">
        <v>172</v>
      </c>
      <c r="G1498" s="256"/>
      <c r="H1498" s="259">
        <v>926.25</v>
      </c>
      <c r="I1498" s="260"/>
      <c r="J1498" s="256"/>
      <c r="K1498" s="256"/>
      <c r="L1498" s="261"/>
      <c r="M1498" s="262"/>
      <c r="N1498" s="263"/>
      <c r="O1498" s="263"/>
      <c r="P1498" s="263"/>
      <c r="Q1498" s="263"/>
      <c r="R1498" s="263"/>
      <c r="S1498" s="263"/>
      <c r="T1498" s="264"/>
      <c r="AT1498" s="265" t="s">
        <v>162</v>
      </c>
      <c r="AU1498" s="265" t="s">
        <v>82</v>
      </c>
      <c r="AV1498" s="13" t="s">
        <v>160</v>
      </c>
      <c r="AW1498" s="13" t="s">
        <v>37</v>
      </c>
      <c r="AX1498" s="13" t="s">
        <v>24</v>
      </c>
      <c r="AY1498" s="265" t="s">
        <v>153</v>
      </c>
    </row>
    <row r="1499" spans="2:65" s="1" customFormat="1" ht="16.5" customHeight="1">
      <c r="B1499" s="46"/>
      <c r="C1499" s="221" t="s">
        <v>2797</v>
      </c>
      <c r="D1499" s="221" t="s">
        <v>155</v>
      </c>
      <c r="E1499" s="222" t="s">
        <v>1731</v>
      </c>
      <c r="F1499" s="223" t="s">
        <v>1732</v>
      </c>
      <c r="G1499" s="224" t="s">
        <v>187</v>
      </c>
      <c r="H1499" s="225">
        <v>114</v>
      </c>
      <c r="I1499" s="226"/>
      <c r="J1499" s="227">
        <f>ROUND(I1499*H1499,2)</f>
        <v>0</v>
      </c>
      <c r="K1499" s="223" t="s">
        <v>22</v>
      </c>
      <c r="L1499" s="72"/>
      <c r="M1499" s="228" t="s">
        <v>22</v>
      </c>
      <c r="N1499" s="229" t="s">
        <v>44</v>
      </c>
      <c r="O1499" s="47"/>
      <c r="P1499" s="230">
        <f>O1499*H1499</f>
        <v>0</v>
      </c>
      <c r="Q1499" s="230">
        <v>0.02029</v>
      </c>
      <c r="R1499" s="230">
        <f>Q1499*H1499</f>
        <v>2.3130599999999997</v>
      </c>
      <c r="S1499" s="230">
        <v>0</v>
      </c>
      <c r="T1499" s="231">
        <f>S1499*H1499</f>
        <v>0</v>
      </c>
      <c r="AR1499" s="24" t="s">
        <v>239</v>
      </c>
      <c r="AT1499" s="24" t="s">
        <v>155</v>
      </c>
      <c r="AU1499" s="24" t="s">
        <v>82</v>
      </c>
      <c r="AY1499" s="24" t="s">
        <v>153</v>
      </c>
      <c r="BE1499" s="232">
        <f>IF(N1499="základní",J1499,0)</f>
        <v>0</v>
      </c>
      <c r="BF1499" s="232">
        <f>IF(N1499="snížená",J1499,0)</f>
        <v>0</v>
      </c>
      <c r="BG1499" s="232">
        <f>IF(N1499="zákl. přenesená",J1499,0)</f>
        <v>0</v>
      </c>
      <c r="BH1499" s="232">
        <f>IF(N1499="sníž. přenesená",J1499,0)</f>
        <v>0</v>
      </c>
      <c r="BI1499" s="232">
        <f>IF(N1499="nulová",J1499,0)</f>
        <v>0</v>
      </c>
      <c r="BJ1499" s="24" t="s">
        <v>24</v>
      </c>
      <c r="BK1499" s="232">
        <f>ROUND(I1499*H1499,2)</f>
        <v>0</v>
      </c>
      <c r="BL1499" s="24" t="s">
        <v>239</v>
      </c>
      <c r="BM1499" s="24" t="s">
        <v>2798</v>
      </c>
    </row>
    <row r="1500" spans="2:51" s="11" customFormat="1" ht="13.5">
      <c r="B1500" s="233"/>
      <c r="C1500" s="234"/>
      <c r="D1500" s="235" t="s">
        <v>162</v>
      </c>
      <c r="E1500" s="236" t="s">
        <v>22</v>
      </c>
      <c r="F1500" s="237" t="s">
        <v>1911</v>
      </c>
      <c r="G1500" s="234"/>
      <c r="H1500" s="236" t="s">
        <v>22</v>
      </c>
      <c r="I1500" s="238"/>
      <c r="J1500" s="234"/>
      <c r="K1500" s="234"/>
      <c r="L1500" s="239"/>
      <c r="M1500" s="240"/>
      <c r="N1500" s="241"/>
      <c r="O1500" s="241"/>
      <c r="P1500" s="241"/>
      <c r="Q1500" s="241"/>
      <c r="R1500" s="241"/>
      <c r="S1500" s="241"/>
      <c r="T1500" s="242"/>
      <c r="AT1500" s="243" t="s">
        <v>162</v>
      </c>
      <c r="AU1500" s="243" t="s">
        <v>82</v>
      </c>
      <c r="AV1500" s="11" t="s">
        <v>24</v>
      </c>
      <c r="AW1500" s="11" t="s">
        <v>37</v>
      </c>
      <c r="AX1500" s="11" t="s">
        <v>73</v>
      </c>
      <c r="AY1500" s="243" t="s">
        <v>153</v>
      </c>
    </row>
    <row r="1501" spans="2:51" s="11" customFormat="1" ht="13.5">
      <c r="B1501" s="233"/>
      <c r="C1501" s="234"/>
      <c r="D1501" s="235" t="s">
        <v>162</v>
      </c>
      <c r="E1501" s="236" t="s">
        <v>22</v>
      </c>
      <c r="F1501" s="237" t="s">
        <v>557</v>
      </c>
      <c r="G1501" s="234"/>
      <c r="H1501" s="236" t="s">
        <v>22</v>
      </c>
      <c r="I1501" s="238"/>
      <c r="J1501" s="234"/>
      <c r="K1501" s="234"/>
      <c r="L1501" s="239"/>
      <c r="M1501" s="240"/>
      <c r="N1501" s="241"/>
      <c r="O1501" s="241"/>
      <c r="P1501" s="241"/>
      <c r="Q1501" s="241"/>
      <c r="R1501" s="241"/>
      <c r="S1501" s="241"/>
      <c r="T1501" s="242"/>
      <c r="AT1501" s="243" t="s">
        <v>162</v>
      </c>
      <c r="AU1501" s="243" t="s">
        <v>82</v>
      </c>
      <c r="AV1501" s="11" t="s">
        <v>24</v>
      </c>
      <c r="AW1501" s="11" t="s">
        <v>37</v>
      </c>
      <c r="AX1501" s="11" t="s">
        <v>73</v>
      </c>
      <c r="AY1501" s="243" t="s">
        <v>153</v>
      </c>
    </row>
    <row r="1502" spans="2:51" s="12" customFormat="1" ht="13.5">
      <c r="B1502" s="244"/>
      <c r="C1502" s="245"/>
      <c r="D1502" s="235" t="s">
        <v>162</v>
      </c>
      <c r="E1502" s="246" t="s">
        <v>22</v>
      </c>
      <c r="F1502" s="247" t="s">
        <v>2799</v>
      </c>
      <c r="G1502" s="245"/>
      <c r="H1502" s="248">
        <v>114</v>
      </c>
      <c r="I1502" s="249"/>
      <c r="J1502" s="245"/>
      <c r="K1502" s="245"/>
      <c r="L1502" s="250"/>
      <c r="M1502" s="251"/>
      <c r="N1502" s="252"/>
      <c r="O1502" s="252"/>
      <c r="P1502" s="252"/>
      <c r="Q1502" s="252"/>
      <c r="R1502" s="252"/>
      <c r="S1502" s="252"/>
      <c r="T1502" s="253"/>
      <c r="AT1502" s="254" t="s">
        <v>162</v>
      </c>
      <c r="AU1502" s="254" t="s">
        <v>82</v>
      </c>
      <c r="AV1502" s="12" t="s">
        <v>82</v>
      </c>
      <c r="AW1502" s="12" t="s">
        <v>37</v>
      </c>
      <c r="AX1502" s="12" t="s">
        <v>24</v>
      </c>
      <c r="AY1502" s="254" t="s">
        <v>153</v>
      </c>
    </row>
    <row r="1503" spans="2:65" s="1" customFormat="1" ht="25.5" customHeight="1">
      <c r="B1503" s="46"/>
      <c r="C1503" s="221" t="s">
        <v>2800</v>
      </c>
      <c r="D1503" s="221" t="s">
        <v>155</v>
      </c>
      <c r="E1503" s="222" t="s">
        <v>2801</v>
      </c>
      <c r="F1503" s="223" t="s">
        <v>2802</v>
      </c>
      <c r="G1503" s="224" t="s">
        <v>158</v>
      </c>
      <c r="H1503" s="225">
        <v>10.4</v>
      </c>
      <c r="I1503" s="226"/>
      <c r="J1503" s="227">
        <f>ROUND(I1503*H1503,2)</f>
        <v>0</v>
      </c>
      <c r="K1503" s="223" t="s">
        <v>159</v>
      </c>
      <c r="L1503" s="72"/>
      <c r="M1503" s="228" t="s">
        <v>22</v>
      </c>
      <c r="N1503" s="229" t="s">
        <v>44</v>
      </c>
      <c r="O1503" s="47"/>
      <c r="P1503" s="230">
        <f>O1503*H1503</f>
        <v>0</v>
      </c>
      <c r="Q1503" s="230">
        <v>0.07654</v>
      </c>
      <c r="R1503" s="230">
        <f>Q1503*H1503</f>
        <v>0.796016</v>
      </c>
      <c r="S1503" s="230">
        <v>0</v>
      </c>
      <c r="T1503" s="231">
        <f>S1503*H1503</f>
        <v>0</v>
      </c>
      <c r="AR1503" s="24" t="s">
        <v>239</v>
      </c>
      <c r="AT1503" s="24" t="s">
        <v>155</v>
      </c>
      <c r="AU1503" s="24" t="s">
        <v>82</v>
      </c>
      <c r="AY1503" s="24" t="s">
        <v>153</v>
      </c>
      <c r="BE1503" s="232">
        <f>IF(N1503="základní",J1503,0)</f>
        <v>0</v>
      </c>
      <c r="BF1503" s="232">
        <f>IF(N1503="snížená",J1503,0)</f>
        <v>0</v>
      </c>
      <c r="BG1503" s="232">
        <f>IF(N1503="zákl. přenesená",J1503,0)</f>
        <v>0</v>
      </c>
      <c r="BH1503" s="232">
        <f>IF(N1503="sníž. přenesená",J1503,0)</f>
        <v>0</v>
      </c>
      <c r="BI1503" s="232">
        <f>IF(N1503="nulová",J1503,0)</f>
        <v>0</v>
      </c>
      <c r="BJ1503" s="24" t="s">
        <v>24</v>
      </c>
      <c r="BK1503" s="232">
        <f>ROUND(I1503*H1503,2)</f>
        <v>0</v>
      </c>
      <c r="BL1503" s="24" t="s">
        <v>239</v>
      </c>
      <c r="BM1503" s="24" t="s">
        <v>2803</v>
      </c>
    </row>
    <row r="1504" spans="2:51" s="11" customFormat="1" ht="13.5">
      <c r="B1504" s="233"/>
      <c r="C1504" s="234"/>
      <c r="D1504" s="235" t="s">
        <v>162</v>
      </c>
      <c r="E1504" s="236" t="s">
        <v>22</v>
      </c>
      <c r="F1504" s="237" t="s">
        <v>1911</v>
      </c>
      <c r="G1504" s="234"/>
      <c r="H1504" s="236" t="s">
        <v>22</v>
      </c>
      <c r="I1504" s="238"/>
      <c r="J1504" s="234"/>
      <c r="K1504" s="234"/>
      <c r="L1504" s="239"/>
      <c r="M1504" s="240"/>
      <c r="N1504" s="241"/>
      <c r="O1504" s="241"/>
      <c r="P1504" s="241"/>
      <c r="Q1504" s="241"/>
      <c r="R1504" s="241"/>
      <c r="S1504" s="241"/>
      <c r="T1504" s="242"/>
      <c r="AT1504" s="243" t="s">
        <v>162</v>
      </c>
      <c r="AU1504" s="243" t="s">
        <v>82</v>
      </c>
      <c r="AV1504" s="11" t="s">
        <v>24</v>
      </c>
      <c r="AW1504" s="11" t="s">
        <v>37</v>
      </c>
      <c r="AX1504" s="11" t="s">
        <v>73</v>
      </c>
      <c r="AY1504" s="243" t="s">
        <v>153</v>
      </c>
    </row>
    <row r="1505" spans="2:51" s="11" customFormat="1" ht="13.5">
      <c r="B1505" s="233"/>
      <c r="C1505" s="234"/>
      <c r="D1505" s="235" t="s">
        <v>162</v>
      </c>
      <c r="E1505" s="236" t="s">
        <v>22</v>
      </c>
      <c r="F1505" s="237" t="s">
        <v>557</v>
      </c>
      <c r="G1505" s="234"/>
      <c r="H1505" s="236" t="s">
        <v>22</v>
      </c>
      <c r="I1505" s="238"/>
      <c r="J1505" s="234"/>
      <c r="K1505" s="234"/>
      <c r="L1505" s="239"/>
      <c r="M1505" s="240"/>
      <c r="N1505" s="241"/>
      <c r="O1505" s="241"/>
      <c r="P1505" s="241"/>
      <c r="Q1505" s="241"/>
      <c r="R1505" s="241"/>
      <c r="S1505" s="241"/>
      <c r="T1505" s="242"/>
      <c r="AT1505" s="243" t="s">
        <v>162</v>
      </c>
      <c r="AU1505" s="243" t="s">
        <v>82</v>
      </c>
      <c r="AV1505" s="11" t="s">
        <v>24</v>
      </c>
      <c r="AW1505" s="11" t="s">
        <v>37</v>
      </c>
      <c r="AX1505" s="11" t="s">
        <v>73</v>
      </c>
      <c r="AY1505" s="243" t="s">
        <v>153</v>
      </c>
    </row>
    <row r="1506" spans="2:51" s="12" customFormat="1" ht="13.5">
      <c r="B1506" s="244"/>
      <c r="C1506" s="245"/>
      <c r="D1506" s="235" t="s">
        <v>162</v>
      </c>
      <c r="E1506" s="246" t="s">
        <v>22</v>
      </c>
      <c r="F1506" s="247" t="s">
        <v>2089</v>
      </c>
      <c r="G1506" s="245"/>
      <c r="H1506" s="248">
        <v>10.4</v>
      </c>
      <c r="I1506" s="249"/>
      <c r="J1506" s="245"/>
      <c r="K1506" s="245"/>
      <c r="L1506" s="250"/>
      <c r="M1506" s="251"/>
      <c r="N1506" s="252"/>
      <c r="O1506" s="252"/>
      <c r="P1506" s="252"/>
      <c r="Q1506" s="252"/>
      <c r="R1506" s="252"/>
      <c r="S1506" s="252"/>
      <c r="T1506" s="253"/>
      <c r="AT1506" s="254" t="s">
        <v>162</v>
      </c>
      <c r="AU1506" s="254" t="s">
        <v>82</v>
      </c>
      <c r="AV1506" s="12" t="s">
        <v>82</v>
      </c>
      <c r="AW1506" s="12" t="s">
        <v>37</v>
      </c>
      <c r="AX1506" s="12" t="s">
        <v>24</v>
      </c>
      <c r="AY1506" s="254" t="s">
        <v>153</v>
      </c>
    </row>
    <row r="1507" spans="2:65" s="1" customFormat="1" ht="16.5" customHeight="1">
      <c r="B1507" s="46"/>
      <c r="C1507" s="221" t="s">
        <v>2804</v>
      </c>
      <c r="D1507" s="221" t="s">
        <v>155</v>
      </c>
      <c r="E1507" s="222" t="s">
        <v>1736</v>
      </c>
      <c r="F1507" s="223" t="s">
        <v>1737</v>
      </c>
      <c r="G1507" s="224" t="s">
        <v>158</v>
      </c>
      <c r="H1507" s="225">
        <v>49.02</v>
      </c>
      <c r="I1507" s="226"/>
      <c r="J1507" s="227">
        <f>ROUND(I1507*H1507,2)</f>
        <v>0</v>
      </c>
      <c r="K1507" s="223" t="s">
        <v>22</v>
      </c>
      <c r="L1507" s="72"/>
      <c r="M1507" s="228" t="s">
        <v>22</v>
      </c>
      <c r="N1507" s="229" t="s">
        <v>44</v>
      </c>
      <c r="O1507" s="47"/>
      <c r="P1507" s="230">
        <f>O1507*H1507</f>
        <v>0</v>
      </c>
      <c r="Q1507" s="230">
        <v>0</v>
      </c>
      <c r="R1507" s="230">
        <f>Q1507*H1507</f>
        <v>0</v>
      </c>
      <c r="S1507" s="230">
        <v>0</v>
      </c>
      <c r="T1507" s="231">
        <f>S1507*H1507</f>
        <v>0</v>
      </c>
      <c r="AR1507" s="24" t="s">
        <v>239</v>
      </c>
      <c r="AT1507" s="24" t="s">
        <v>155</v>
      </c>
      <c r="AU1507" s="24" t="s">
        <v>82</v>
      </c>
      <c r="AY1507" s="24" t="s">
        <v>153</v>
      </c>
      <c r="BE1507" s="232">
        <f>IF(N1507="základní",J1507,0)</f>
        <v>0</v>
      </c>
      <c r="BF1507" s="232">
        <f>IF(N1507="snížená",J1507,0)</f>
        <v>0</v>
      </c>
      <c r="BG1507" s="232">
        <f>IF(N1507="zákl. přenesená",J1507,0)</f>
        <v>0</v>
      </c>
      <c r="BH1507" s="232">
        <f>IF(N1507="sníž. přenesená",J1507,0)</f>
        <v>0</v>
      </c>
      <c r="BI1507" s="232">
        <f>IF(N1507="nulová",J1507,0)</f>
        <v>0</v>
      </c>
      <c r="BJ1507" s="24" t="s">
        <v>24</v>
      </c>
      <c r="BK1507" s="232">
        <f>ROUND(I1507*H1507,2)</f>
        <v>0</v>
      </c>
      <c r="BL1507" s="24" t="s">
        <v>239</v>
      </c>
      <c r="BM1507" s="24" t="s">
        <v>2805</v>
      </c>
    </row>
    <row r="1508" spans="2:51" s="11" customFormat="1" ht="13.5">
      <c r="B1508" s="233"/>
      <c r="C1508" s="234"/>
      <c r="D1508" s="235" t="s">
        <v>162</v>
      </c>
      <c r="E1508" s="236" t="s">
        <v>22</v>
      </c>
      <c r="F1508" s="237" t="s">
        <v>1911</v>
      </c>
      <c r="G1508" s="234"/>
      <c r="H1508" s="236" t="s">
        <v>22</v>
      </c>
      <c r="I1508" s="238"/>
      <c r="J1508" s="234"/>
      <c r="K1508" s="234"/>
      <c r="L1508" s="239"/>
      <c r="M1508" s="240"/>
      <c r="N1508" s="241"/>
      <c r="O1508" s="241"/>
      <c r="P1508" s="241"/>
      <c r="Q1508" s="241"/>
      <c r="R1508" s="241"/>
      <c r="S1508" s="241"/>
      <c r="T1508" s="242"/>
      <c r="AT1508" s="243" t="s">
        <v>162</v>
      </c>
      <c r="AU1508" s="243" t="s">
        <v>82</v>
      </c>
      <c r="AV1508" s="11" t="s">
        <v>24</v>
      </c>
      <c r="AW1508" s="11" t="s">
        <v>37</v>
      </c>
      <c r="AX1508" s="11" t="s">
        <v>73</v>
      </c>
      <c r="AY1508" s="243" t="s">
        <v>153</v>
      </c>
    </row>
    <row r="1509" spans="2:51" s="11" customFormat="1" ht="13.5">
      <c r="B1509" s="233"/>
      <c r="C1509" s="234"/>
      <c r="D1509" s="235" t="s">
        <v>162</v>
      </c>
      <c r="E1509" s="236" t="s">
        <v>22</v>
      </c>
      <c r="F1509" s="237" t="s">
        <v>557</v>
      </c>
      <c r="G1509" s="234"/>
      <c r="H1509" s="236" t="s">
        <v>22</v>
      </c>
      <c r="I1509" s="238"/>
      <c r="J1509" s="234"/>
      <c r="K1509" s="234"/>
      <c r="L1509" s="239"/>
      <c r="M1509" s="240"/>
      <c r="N1509" s="241"/>
      <c r="O1509" s="241"/>
      <c r="P1509" s="241"/>
      <c r="Q1509" s="241"/>
      <c r="R1509" s="241"/>
      <c r="S1509" s="241"/>
      <c r="T1509" s="242"/>
      <c r="AT1509" s="243" t="s">
        <v>162</v>
      </c>
      <c r="AU1509" s="243" t="s">
        <v>82</v>
      </c>
      <c r="AV1509" s="11" t="s">
        <v>24</v>
      </c>
      <c r="AW1509" s="11" t="s">
        <v>37</v>
      </c>
      <c r="AX1509" s="11" t="s">
        <v>73</v>
      </c>
      <c r="AY1509" s="243" t="s">
        <v>153</v>
      </c>
    </row>
    <row r="1510" spans="2:51" s="12" customFormat="1" ht="13.5">
      <c r="B1510" s="244"/>
      <c r="C1510" s="245"/>
      <c r="D1510" s="235" t="s">
        <v>162</v>
      </c>
      <c r="E1510" s="246" t="s">
        <v>22</v>
      </c>
      <c r="F1510" s="247" t="s">
        <v>2806</v>
      </c>
      <c r="G1510" s="245"/>
      <c r="H1510" s="248">
        <v>49.02</v>
      </c>
      <c r="I1510" s="249"/>
      <c r="J1510" s="245"/>
      <c r="K1510" s="245"/>
      <c r="L1510" s="250"/>
      <c r="M1510" s="251"/>
      <c r="N1510" s="252"/>
      <c r="O1510" s="252"/>
      <c r="P1510" s="252"/>
      <c r="Q1510" s="252"/>
      <c r="R1510" s="252"/>
      <c r="S1510" s="252"/>
      <c r="T1510" s="253"/>
      <c r="AT1510" s="254" t="s">
        <v>162</v>
      </c>
      <c r="AU1510" s="254" t="s">
        <v>82</v>
      </c>
      <c r="AV1510" s="12" t="s">
        <v>82</v>
      </c>
      <c r="AW1510" s="12" t="s">
        <v>37</v>
      </c>
      <c r="AX1510" s="12" t="s">
        <v>24</v>
      </c>
      <c r="AY1510" s="254" t="s">
        <v>153</v>
      </c>
    </row>
    <row r="1511" spans="2:65" s="1" customFormat="1" ht="16.5" customHeight="1">
      <c r="B1511" s="46"/>
      <c r="C1511" s="221" t="s">
        <v>2807</v>
      </c>
      <c r="D1511" s="221" t="s">
        <v>155</v>
      </c>
      <c r="E1511" s="222" t="s">
        <v>1138</v>
      </c>
      <c r="F1511" s="223" t="s">
        <v>1139</v>
      </c>
      <c r="G1511" s="224" t="s">
        <v>778</v>
      </c>
      <c r="H1511" s="225">
        <v>1</v>
      </c>
      <c r="I1511" s="226"/>
      <c r="J1511" s="227">
        <f>ROUND(I1511*H1511,2)</f>
        <v>0</v>
      </c>
      <c r="K1511" s="223" t="s">
        <v>22</v>
      </c>
      <c r="L1511" s="72"/>
      <c r="M1511" s="228" t="s">
        <v>22</v>
      </c>
      <c r="N1511" s="229" t="s">
        <v>44</v>
      </c>
      <c r="O1511" s="47"/>
      <c r="P1511" s="230">
        <f>O1511*H1511</f>
        <v>0</v>
      </c>
      <c r="Q1511" s="230">
        <v>0</v>
      </c>
      <c r="R1511" s="230">
        <f>Q1511*H1511</f>
        <v>0</v>
      </c>
      <c r="S1511" s="230">
        <v>0</v>
      </c>
      <c r="T1511" s="231">
        <f>S1511*H1511</f>
        <v>0</v>
      </c>
      <c r="AR1511" s="24" t="s">
        <v>239</v>
      </c>
      <c r="AT1511" s="24" t="s">
        <v>155</v>
      </c>
      <c r="AU1511" s="24" t="s">
        <v>82</v>
      </c>
      <c r="AY1511" s="24" t="s">
        <v>153</v>
      </c>
      <c r="BE1511" s="232">
        <f>IF(N1511="základní",J1511,0)</f>
        <v>0</v>
      </c>
      <c r="BF1511" s="232">
        <f>IF(N1511="snížená",J1511,0)</f>
        <v>0</v>
      </c>
      <c r="BG1511" s="232">
        <f>IF(N1511="zákl. přenesená",J1511,0)</f>
        <v>0</v>
      </c>
      <c r="BH1511" s="232">
        <f>IF(N1511="sníž. přenesená",J1511,0)</f>
        <v>0</v>
      </c>
      <c r="BI1511" s="232">
        <f>IF(N1511="nulová",J1511,0)</f>
        <v>0</v>
      </c>
      <c r="BJ1511" s="24" t="s">
        <v>24</v>
      </c>
      <c r="BK1511" s="232">
        <f>ROUND(I1511*H1511,2)</f>
        <v>0</v>
      </c>
      <c r="BL1511" s="24" t="s">
        <v>239</v>
      </c>
      <c r="BM1511" s="24" t="s">
        <v>2808</v>
      </c>
    </row>
    <row r="1512" spans="2:63" s="10" customFormat="1" ht="29.85" customHeight="1">
      <c r="B1512" s="205"/>
      <c r="C1512" s="206"/>
      <c r="D1512" s="207" t="s">
        <v>72</v>
      </c>
      <c r="E1512" s="219" t="s">
        <v>1141</v>
      </c>
      <c r="F1512" s="219" t="s">
        <v>1142</v>
      </c>
      <c r="G1512" s="206"/>
      <c r="H1512" s="206"/>
      <c r="I1512" s="209"/>
      <c r="J1512" s="220">
        <f>BK1512</f>
        <v>0</v>
      </c>
      <c r="K1512" s="206"/>
      <c r="L1512" s="211"/>
      <c r="M1512" s="212"/>
      <c r="N1512" s="213"/>
      <c r="O1512" s="213"/>
      <c r="P1512" s="214">
        <f>SUM(P1513:P1527)</f>
        <v>0</v>
      </c>
      <c r="Q1512" s="213"/>
      <c r="R1512" s="214">
        <f>SUM(R1513:R1527)</f>
        <v>0</v>
      </c>
      <c r="S1512" s="213"/>
      <c r="T1512" s="215">
        <f>SUM(T1513:T1527)</f>
        <v>0</v>
      </c>
      <c r="AR1512" s="216" t="s">
        <v>82</v>
      </c>
      <c r="AT1512" s="217" t="s">
        <v>72</v>
      </c>
      <c r="AU1512" s="217" t="s">
        <v>24</v>
      </c>
      <c r="AY1512" s="216" t="s">
        <v>153</v>
      </c>
      <c r="BK1512" s="218">
        <f>SUM(BK1513:BK1527)</f>
        <v>0</v>
      </c>
    </row>
    <row r="1513" spans="2:65" s="1" customFormat="1" ht="25.5" customHeight="1">
      <c r="B1513" s="46"/>
      <c r="C1513" s="221" t="s">
        <v>2809</v>
      </c>
      <c r="D1513" s="221" t="s">
        <v>155</v>
      </c>
      <c r="E1513" s="222" t="s">
        <v>1144</v>
      </c>
      <c r="F1513" s="223" t="s">
        <v>1145</v>
      </c>
      <c r="G1513" s="224" t="s">
        <v>158</v>
      </c>
      <c r="H1513" s="225">
        <v>5209</v>
      </c>
      <c r="I1513" s="226"/>
      <c r="J1513" s="227">
        <f>ROUND(I1513*H1513,2)</f>
        <v>0</v>
      </c>
      <c r="K1513" s="223" t="s">
        <v>22</v>
      </c>
      <c r="L1513" s="72"/>
      <c r="M1513" s="228" t="s">
        <v>22</v>
      </c>
      <c r="N1513" s="229" t="s">
        <v>44</v>
      </c>
      <c r="O1513" s="47"/>
      <c r="P1513" s="230">
        <f>O1513*H1513</f>
        <v>0</v>
      </c>
      <c r="Q1513" s="230">
        <v>0</v>
      </c>
      <c r="R1513" s="230">
        <f>Q1513*H1513</f>
        <v>0</v>
      </c>
      <c r="S1513" s="230">
        <v>0</v>
      </c>
      <c r="T1513" s="231">
        <f>S1513*H1513</f>
        <v>0</v>
      </c>
      <c r="AR1513" s="24" t="s">
        <v>239</v>
      </c>
      <c r="AT1513" s="24" t="s">
        <v>155</v>
      </c>
      <c r="AU1513" s="24" t="s">
        <v>82</v>
      </c>
      <c r="AY1513" s="24" t="s">
        <v>153</v>
      </c>
      <c r="BE1513" s="232">
        <f>IF(N1513="základní",J1513,0)</f>
        <v>0</v>
      </c>
      <c r="BF1513" s="232">
        <f>IF(N1513="snížená",J1513,0)</f>
        <v>0</v>
      </c>
      <c r="BG1513" s="232">
        <f>IF(N1513="zákl. přenesená",J1513,0)</f>
        <v>0</v>
      </c>
      <c r="BH1513" s="232">
        <f>IF(N1513="sníž. přenesená",J1513,0)</f>
        <v>0</v>
      </c>
      <c r="BI1513" s="232">
        <f>IF(N1513="nulová",J1513,0)</f>
        <v>0</v>
      </c>
      <c r="BJ1513" s="24" t="s">
        <v>24</v>
      </c>
      <c r="BK1513" s="232">
        <f>ROUND(I1513*H1513,2)</f>
        <v>0</v>
      </c>
      <c r="BL1513" s="24" t="s">
        <v>239</v>
      </c>
      <c r="BM1513" s="24" t="s">
        <v>2810</v>
      </c>
    </row>
    <row r="1514" spans="2:51" s="11" customFormat="1" ht="13.5">
      <c r="B1514" s="233"/>
      <c r="C1514" s="234"/>
      <c r="D1514" s="235" t="s">
        <v>162</v>
      </c>
      <c r="E1514" s="236" t="s">
        <v>22</v>
      </c>
      <c r="F1514" s="237" t="s">
        <v>1886</v>
      </c>
      <c r="G1514" s="234"/>
      <c r="H1514" s="236" t="s">
        <v>22</v>
      </c>
      <c r="I1514" s="238"/>
      <c r="J1514" s="234"/>
      <c r="K1514" s="234"/>
      <c r="L1514" s="239"/>
      <c r="M1514" s="240"/>
      <c r="N1514" s="241"/>
      <c r="O1514" s="241"/>
      <c r="P1514" s="241"/>
      <c r="Q1514" s="241"/>
      <c r="R1514" s="241"/>
      <c r="S1514" s="241"/>
      <c r="T1514" s="242"/>
      <c r="AT1514" s="243" t="s">
        <v>162</v>
      </c>
      <c r="AU1514" s="243" t="s">
        <v>82</v>
      </c>
      <c r="AV1514" s="11" t="s">
        <v>24</v>
      </c>
      <c r="AW1514" s="11" t="s">
        <v>37</v>
      </c>
      <c r="AX1514" s="11" t="s">
        <v>73</v>
      </c>
      <c r="AY1514" s="243" t="s">
        <v>153</v>
      </c>
    </row>
    <row r="1515" spans="2:51" s="11" customFormat="1" ht="13.5">
      <c r="B1515" s="233"/>
      <c r="C1515" s="234"/>
      <c r="D1515" s="235" t="s">
        <v>162</v>
      </c>
      <c r="E1515" s="236" t="s">
        <v>22</v>
      </c>
      <c r="F1515" s="237" t="s">
        <v>1148</v>
      </c>
      <c r="G1515" s="234"/>
      <c r="H1515" s="236" t="s">
        <v>22</v>
      </c>
      <c r="I1515" s="238"/>
      <c r="J1515" s="234"/>
      <c r="K1515" s="234"/>
      <c r="L1515" s="239"/>
      <c r="M1515" s="240"/>
      <c r="N1515" s="241"/>
      <c r="O1515" s="241"/>
      <c r="P1515" s="241"/>
      <c r="Q1515" s="241"/>
      <c r="R1515" s="241"/>
      <c r="S1515" s="241"/>
      <c r="T1515" s="242"/>
      <c r="AT1515" s="243" t="s">
        <v>162</v>
      </c>
      <c r="AU1515" s="243" t="s">
        <v>82</v>
      </c>
      <c r="AV1515" s="11" t="s">
        <v>24</v>
      </c>
      <c r="AW1515" s="11" t="s">
        <v>37</v>
      </c>
      <c r="AX1515" s="11" t="s">
        <v>73</v>
      </c>
      <c r="AY1515" s="243" t="s">
        <v>153</v>
      </c>
    </row>
    <row r="1516" spans="2:51" s="11" customFormat="1" ht="13.5">
      <c r="B1516" s="233"/>
      <c r="C1516" s="234"/>
      <c r="D1516" s="235" t="s">
        <v>162</v>
      </c>
      <c r="E1516" s="236" t="s">
        <v>22</v>
      </c>
      <c r="F1516" s="237" t="s">
        <v>618</v>
      </c>
      <c r="G1516" s="234"/>
      <c r="H1516" s="236" t="s">
        <v>22</v>
      </c>
      <c r="I1516" s="238"/>
      <c r="J1516" s="234"/>
      <c r="K1516" s="234"/>
      <c r="L1516" s="239"/>
      <c r="M1516" s="240"/>
      <c r="N1516" s="241"/>
      <c r="O1516" s="241"/>
      <c r="P1516" s="241"/>
      <c r="Q1516" s="241"/>
      <c r="R1516" s="241"/>
      <c r="S1516" s="241"/>
      <c r="T1516" s="242"/>
      <c r="AT1516" s="243" t="s">
        <v>162</v>
      </c>
      <c r="AU1516" s="243" t="s">
        <v>82</v>
      </c>
      <c r="AV1516" s="11" t="s">
        <v>24</v>
      </c>
      <c r="AW1516" s="11" t="s">
        <v>37</v>
      </c>
      <c r="AX1516" s="11" t="s">
        <v>73</v>
      </c>
      <c r="AY1516" s="243" t="s">
        <v>153</v>
      </c>
    </row>
    <row r="1517" spans="2:51" s="12" customFormat="1" ht="13.5">
      <c r="B1517" s="244"/>
      <c r="C1517" s="245"/>
      <c r="D1517" s="235" t="s">
        <v>162</v>
      </c>
      <c r="E1517" s="246" t="s">
        <v>22</v>
      </c>
      <c r="F1517" s="247" t="s">
        <v>2811</v>
      </c>
      <c r="G1517" s="245"/>
      <c r="H1517" s="248">
        <v>770.4</v>
      </c>
      <c r="I1517" s="249"/>
      <c r="J1517" s="245"/>
      <c r="K1517" s="245"/>
      <c r="L1517" s="250"/>
      <c r="M1517" s="251"/>
      <c r="N1517" s="252"/>
      <c r="O1517" s="252"/>
      <c r="P1517" s="252"/>
      <c r="Q1517" s="252"/>
      <c r="R1517" s="252"/>
      <c r="S1517" s="252"/>
      <c r="T1517" s="253"/>
      <c r="AT1517" s="254" t="s">
        <v>162</v>
      </c>
      <c r="AU1517" s="254" t="s">
        <v>82</v>
      </c>
      <c r="AV1517" s="12" t="s">
        <v>82</v>
      </c>
      <c r="AW1517" s="12" t="s">
        <v>37</v>
      </c>
      <c r="AX1517" s="12" t="s">
        <v>73</v>
      </c>
      <c r="AY1517" s="254" t="s">
        <v>153</v>
      </c>
    </row>
    <row r="1518" spans="2:51" s="11" customFormat="1" ht="13.5">
      <c r="B1518" s="233"/>
      <c r="C1518" s="234"/>
      <c r="D1518" s="235" t="s">
        <v>162</v>
      </c>
      <c r="E1518" s="236" t="s">
        <v>22</v>
      </c>
      <c r="F1518" s="237" t="s">
        <v>1150</v>
      </c>
      <c r="G1518" s="234"/>
      <c r="H1518" s="236" t="s">
        <v>22</v>
      </c>
      <c r="I1518" s="238"/>
      <c r="J1518" s="234"/>
      <c r="K1518" s="234"/>
      <c r="L1518" s="239"/>
      <c r="M1518" s="240"/>
      <c r="N1518" s="241"/>
      <c r="O1518" s="241"/>
      <c r="P1518" s="241"/>
      <c r="Q1518" s="241"/>
      <c r="R1518" s="241"/>
      <c r="S1518" s="241"/>
      <c r="T1518" s="242"/>
      <c r="AT1518" s="243" t="s">
        <v>162</v>
      </c>
      <c r="AU1518" s="243" t="s">
        <v>82</v>
      </c>
      <c r="AV1518" s="11" t="s">
        <v>24</v>
      </c>
      <c r="AW1518" s="11" t="s">
        <v>37</v>
      </c>
      <c r="AX1518" s="11" t="s">
        <v>73</v>
      </c>
      <c r="AY1518" s="243" t="s">
        <v>153</v>
      </c>
    </row>
    <row r="1519" spans="2:51" s="12" customFormat="1" ht="13.5">
      <c r="B1519" s="244"/>
      <c r="C1519" s="245"/>
      <c r="D1519" s="235" t="s">
        <v>162</v>
      </c>
      <c r="E1519" s="246" t="s">
        <v>22</v>
      </c>
      <c r="F1519" s="247" t="s">
        <v>2812</v>
      </c>
      <c r="G1519" s="245"/>
      <c r="H1519" s="248">
        <v>1467</v>
      </c>
      <c r="I1519" s="249"/>
      <c r="J1519" s="245"/>
      <c r="K1519" s="245"/>
      <c r="L1519" s="250"/>
      <c r="M1519" s="251"/>
      <c r="N1519" s="252"/>
      <c r="O1519" s="252"/>
      <c r="P1519" s="252"/>
      <c r="Q1519" s="252"/>
      <c r="R1519" s="252"/>
      <c r="S1519" s="252"/>
      <c r="T1519" s="253"/>
      <c r="AT1519" s="254" t="s">
        <v>162</v>
      </c>
      <c r="AU1519" s="254" t="s">
        <v>82</v>
      </c>
      <c r="AV1519" s="12" t="s">
        <v>82</v>
      </c>
      <c r="AW1519" s="12" t="s">
        <v>37</v>
      </c>
      <c r="AX1519" s="12" t="s">
        <v>73</v>
      </c>
      <c r="AY1519" s="254" t="s">
        <v>153</v>
      </c>
    </row>
    <row r="1520" spans="2:51" s="11" customFormat="1" ht="13.5">
      <c r="B1520" s="233"/>
      <c r="C1520" s="234"/>
      <c r="D1520" s="235" t="s">
        <v>162</v>
      </c>
      <c r="E1520" s="236" t="s">
        <v>22</v>
      </c>
      <c r="F1520" s="237" t="s">
        <v>1152</v>
      </c>
      <c r="G1520" s="234"/>
      <c r="H1520" s="236" t="s">
        <v>22</v>
      </c>
      <c r="I1520" s="238"/>
      <c r="J1520" s="234"/>
      <c r="K1520" s="234"/>
      <c r="L1520" s="239"/>
      <c r="M1520" s="240"/>
      <c r="N1520" s="241"/>
      <c r="O1520" s="241"/>
      <c r="P1520" s="241"/>
      <c r="Q1520" s="241"/>
      <c r="R1520" s="241"/>
      <c r="S1520" s="241"/>
      <c r="T1520" s="242"/>
      <c r="AT1520" s="243" t="s">
        <v>162</v>
      </c>
      <c r="AU1520" s="243" t="s">
        <v>82</v>
      </c>
      <c r="AV1520" s="11" t="s">
        <v>24</v>
      </c>
      <c r="AW1520" s="11" t="s">
        <v>37</v>
      </c>
      <c r="AX1520" s="11" t="s">
        <v>73</v>
      </c>
      <c r="AY1520" s="243" t="s">
        <v>153</v>
      </c>
    </row>
    <row r="1521" spans="2:51" s="12" customFormat="1" ht="13.5">
      <c r="B1521" s="244"/>
      <c r="C1521" s="245"/>
      <c r="D1521" s="235" t="s">
        <v>162</v>
      </c>
      <c r="E1521" s="246" t="s">
        <v>22</v>
      </c>
      <c r="F1521" s="247" t="s">
        <v>2813</v>
      </c>
      <c r="G1521" s="245"/>
      <c r="H1521" s="248">
        <v>1386</v>
      </c>
      <c r="I1521" s="249"/>
      <c r="J1521" s="245"/>
      <c r="K1521" s="245"/>
      <c r="L1521" s="250"/>
      <c r="M1521" s="251"/>
      <c r="N1521" s="252"/>
      <c r="O1521" s="252"/>
      <c r="P1521" s="252"/>
      <c r="Q1521" s="252"/>
      <c r="R1521" s="252"/>
      <c r="S1521" s="252"/>
      <c r="T1521" s="253"/>
      <c r="AT1521" s="254" t="s">
        <v>162</v>
      </c>
      <c r="AU1521" s="254" t="s">
        <v>82</v>
      </c>
      <c r="AV1521" s="12" t="s">
        <v>82</v>
      </c>
      <c r="AW1521" s="12" t="s">
        <v>37</v>
      </c>
      <c r="AX1521" s="12" t="s">
        <v>73</v>
      </c>
      <c r="AY1521" s="254" t="s">
        <v>153</v>
      </c>
    </row>
    <row r="1522" spans="2:51" s="11" customFormat="1" ht="13.5">
      <c r="B1522" s="233"/>
      <c r="C1522" s="234"/>
      <c r="D1522" s="235" t="s">
        <v>162</v>
      </c>
      <c r="E1522" s="236" t="s">
        <v>22</v>
      </c>
      <c r="F1522" s="237" t="s">
        <v>2237</v>
      </c>
      <c r="G1522" s="234"/>
      <c r="H1522" s="236" t="s">
        <v>22</v>
      </c>
      <c r="I1522" s="238"/>
      <c r="J1522" s="234"/>
      <c r="K1522" s="234"/>
      <c r="L1522" s="239"/>
      <c r="M1522" s="240"/>
      <c r="N1522" s="241"/>
      <c r="O1522" s="241"/>
      <c r="P1522" s="241"/>
      <c r="Q1522" s="241"/>
      <c r="R1522" s="241"/>
      <c r="S1522" s="241"/>
      <c r="T1522" s="242"/>
      <c r="AT1522" s="243" t="s">
        <v>162</v>
      </c>
      <c r="AU1522" s="243" t="s">
        <v>82</v>
      </c>
      <c r="AV1522" s="11" t="s">
        <v>24</v>
      </c>
      <c r="AW1522" s="11" t="s">
        <v>37</v>
      </c>
      <c r="AX1522" s="11" t="s">
        <v>73</v>
      </c>
      <c r="AY1522" s="243" t="s">
        <v>153</v>
      </c>
    </row>
    <row r="1523" spans="2:51" s="12" customFormat="1" ht="13.5">
      <c r="B1523" s="244"/>
      <c r="C1523" s="245"/>
      <c r="D1523" s="235" t="s">
        <v>162</v>
      </c>
      <c r="E1523" s="246" t="s">
        <v>22</v>
      </c>
      <c r="F1523" s="247" t="s">
        <v>2814</v>
      </c>
      <c r="G1523" s="245"/>
      <c r="H1523" s="248">
        <v>1350</v>
      </c>
      <c r="I1523" s="249"/>
      <c r="J1523" s="245"/>
      <c r="K1523" s="245"/>
      <c r="L1523" s="250"/>
      <c r="M1523" s="251"/>
      <c r="N1523" s="252"/>
      <c r="O1523" s="252"/>
      <c r="P1523" s="252"/>
      <c r="Q1523" s="252"/>
      <c r="R1523" s="252"/>
      <c r="S1523" s="252"/>
      <c r="T1523" s="253"/>
      <c r="AT1523" s="254" t="s">
        <v>162</v>
      </c>
      <c r="AU1523" s="254" t="s">
        <v>82</v>
      </c>
      <c r="AV1523" s="12" t="s">
        <v>82</v>
      </c>
      <c r="AW1523" s="12" t="s">
        <v>37</v>
      </c>
      <c r="AX1523" s="12" t="s">
        <v>73</v>
      </c>
      <c r="AY1523" s="254" t="s">
        <v>153</v>
      </c>
    </row>
    <row r="1524" spans="2:51" s="11" customFormat="1" ht="13.5">
      <c r="B1524" s="233"/>
      <c r="C1524" s="234"/>
      <c r="D1524" s="235" t="s">
        <v>162</v>
      </c>
      <c r="E1524" s="236" t="s">
        <v>22</v>
      </c>
      <c r="F1524" s="237" t="s">
        <v>2195</v>
      </c>
      <c r="G1524" s="234"/>
      <c r="H1524" s="236" t="s">
        <v>22</v>
      </c>
      <c r="I1524" s="238"/>
      <c r="J1524" s="234"/>
      <c r="K1524" s="234"/>
      <c r="L1524" s="239"/>
      <c r="M1524" s="240"/>
      <c r="N1524" s="241"/>
      <c r="O1524" s="241"/>
      <c r="P1524" s="241"/>
      <c r="Q1524" s="241"/>
      <c r="R1524" s="241"/>
      <c r="S1524" s="241"/>
      <c r="T1524" s="242"/>
      <c r="AT1524" s="243" t="s">
        <v>162</v>
      </c>
      <c r="AU1524" s="243" t="s">
        <v>82</v>
      </c>
      <c r="AV1524" s="11" t="s">
        <v>24</v>
      </c>
      <c r="AW1524" s="11" t="s">
        <v>37</v>
      </c>
      <c r="AX1524" s="11" t="s">
        <v>73</v>
      </c>
      <c r="AY1524" s="243" t="s">
        <v>153</v>
      </c>
    </row>
    <row r="1525" spans="2:51" s="12" customFormat="1" ht="13.5">
      <c r="B1525" s="244"/>
      <c r="C1525" s="245"/>
      <c r="D1525" s="235" t="s">
        <v>162</v>
      </c>
      <c r="E1525" s="246" t="s">
        <v>22</v>
      </c>
      <c r="F1525" s="247" t="s">
        <v>2815</v>
      </c>
      <c r="G1525" s="245"/>
      <c r="H1525" s="248">
        <v>235.2</v>
      </c>
      <c r="I1525" s="249"/>
      <c r="J1525" s="245"/>
      <c r="K1525" s="245"/>
      <c r="L1525" s="250"/>
      <c r="M1525" s="251"/>
      <c r="N1525" s="252"/>
      <c r="O1525" s="252"/>
      <c r="P1525" s="252"/>
      <c r="Q1525" s="252"/>
      <c r="R1525" s="252"/>
      <c r="S1525" s="252"/>
      <c r="T1525" s="253"/>
      <c r="AT1525" s="254" t="s">
        <v>162</v>
      </c>
      <c r="AU1525" s="254" t="s">
        <v>82</v>
      </c>
      <c r="AV1525" s="12" t="s">
        <v>82</v>
      </c>
      <c r="AW1525" s="12" t="s">
        <v>37</v>
      </c>
      <c r="AX1525" s="12" t="s">
        <v>73</v>
      </c>
      <c r="AY1525" s="254" t="s">
        <v>153</v>
      </c>
    </row>
    <row r="1526" spans="2:51" s="12" customFormat="1" ht="13.5">
      <c r="B1526" s="244"/>
      <c r="C1526" s="245"/>
      <c r="D1526" s="235" t="s">
        <v>162</v>
      </c>
      <c r="E1526" s="246" t="s">
        <v>22</v>
      </c>
      <c r="F1526" s="247" t="s">
        <v>2816</v>
      </c>
      <c r="G1526" s="245"/>
      <c r="H1526" s="248">
        <v>0.4</v>
      </c>
      <c r="I1526" s="249"/>
      <c r="J1526" s="245"/>
      <c r="K1526" s="245"/>
      <c r="L1526" s="250"/>
      <c r="M1526" s="251"/>
      <c r="N1526" s="252"/>
      <c r="O1526" s="252"/>
      <c r="P1526" s="252"/>
      <c r="Q1526" s="252"/>
      <c r="R1526" s="252"/>
      <c r="S1526" s="252"/>
      <c r="T1526" s="253"/>
      <c r="AT1526" s="254" t="s">
        <v>162</v>
      </c>
      <c r="AU1526" s="254" t="s">
        <v>82</v>
      </c>
      <c r="AV1526" s="12" t="s">
        <v>82</v>
      </c>
      <c r="AW1526" s="12" t="s">
        <v>37</v>
      </c>
      <c r="AX1526" s="12" t="s">
        <v>73</v>
      </c>
      <c r="AY1526" s="254" t="s">
        <v>153</v>
      </c>
    </row>
    <row r="1527" spans="2:51" s="13" customFormat="1" ht="13.5">
      <c r="B1527" s="255"/>
      <c r="C1527" s="256"/>
      <c r="D1527" s="235" t="s">
        <v>162</v>
      </c>
      <c r="E1527" s="257" t="s">
        <v>22</v>
      </c>
      <c r="F1527" s="258" t="s">
        <v>172</v>
      </c>
      <c r="G1527" s="256"/>
      <c r="H1527" s="259">
        <v>5209</v>
      </c>
      <c r="I1527" s="260"/>
      <c r="J1527" s="256"/>
      <c r="K1527" s="256"/>
      <c r="L1527" s="261"/>
      <c r="M1527" s="262"/>
      <c r="N1527" s="263"/>
      <c r="O1527" s="263"/>
      <c r="P1527" s="263"/>
      <c r="Q1527" s="263"/>
      <c r="R1527" s="263"/>
      <c r="S1527" s="263"/>
      <c r="T1527" s="264"/>
      <c r="AT1527" s="265" t="s">
        <v>162</v>
      </c>
      <c r="AU1527" s="265" t="s">
        <v>82</v>
      </c>
      <c r="AV1527" s="13" t="s">
        <v>160</v>
      </c>
      <c r="AW1527" s="13" t="s">
        <v>37</v>
      </c>
      <c r="AX1527" s="13" t="s">
        <v>24</v>
      </c>
      <c r="AY1527" s="265" t="s">
        <v>153</v>
      </c>
    </row>
    <row r="1528" spans="2:63" s="10" customFormat="1" ht="37.4" customHeight="1">
      <c r="B1528" s="205"/>
      <c r="C1528" s="206"/>
      <c r="D1528" s="207" t="s">
        <v>72</v>
      </c>
      <c r="E1528" s="208" t="s">
        <v>246</v>
      </c>
      <c r="F1528" s="208" t="s">
        <v>1155</v>
      </c>
      <c r="G1528" s="206"/>
      <c r="H1528" s="206"/>
      <c r="I1528" s="209"/>
      <c r="J1528" s="210">
        <f>BK1528</f>
        <v>0</v>
      </c>
      <c r="K1528" s="206"/>
      <c r="L1528" s="211"/>
      <c r="M1528" s="212"/>
      <c r="N1528" s="213"/>
      <c r="O1528" s="213"/>
      <c r="P1528" s="214">
        <f>P1529</f>
        <v>0</v>
      </c>
      <c r="Q1528" s="213"/>
      <c r="R1528" s="214">
        <f>R1529</f>
        <v>0</v>
      </c>
      <c r="S1528" s="213"/>
      <c r="T1528" s="215">
        <f>T1529</f>
        <v>0</v>
      </c>
      <c r="AR1528" s="216" t="s">
        <v>173</v>
      </c>
      <c r="AT1528" s="217" t="s">
        <v>72</v>
      </c>
      <c r="AU1528" s="217" t="s">
        <v>73</v>
      </c>
      <c r="AY1528" s="216" t="s">
        <v>153</v>
      </c>
      <c r="BK1528" s="218">
        <f>BK1529</f>
        <v>0</v>
      </c>
    </row>
    <row r="1529" spans="2:63" s="10" customFormat="1" ht="19.9" customHeight="1">
      <c r="B1529" s="205"/>
      <c r="C1529" s="206"/>
      <c r="D1529" s="207" t="s">
        <v>72</v>
      </c>
      <c r="E1529" s="219" t="s">
        <v>1156</v>
      </c>
      <c r="F1529" s="219" t="s">
        <v>1157</v>
      </c>
      <c r="G1529" s="206"/>
      <c r="H1529" s="206"/>
      <c r="I1529" s="209"/>
      <c r="J1529" s="220">
        <f>BK1529</f>
        <v>0</v>
      </c>
      <c r="K1529" s="206"/>
      <c r="L1529" s="211"/>
      <c r="M1529" s="212"/>
      <c r="N1529" s="213"/>
      <c r="O1529" s="213"/>
      <c r="P1529" s="214">
        <f>P1530</f>
        <v>0</v>
      </c>
      <c r="Q1529" s="213"/>
      <c r="R1529" s="214">
        <f>R1530</f>
        <v>0</v>
      </c>
      <c r="S1529" s="213"/>
      <c r="T1529" s="215">
        <f>T1530</f>
        <v>0</v>
      </c>
      <c r="AR1529" s="216" t="s">
        <v>173</v>
      </c>
      <c r="AT1529" s="217" t="s">
        <v>72</v>
      </c>
      <c r="AU1529" s="217" t="s">
        <v>24</v>
      </c>
      <c r="AY1529" s="216" t="s">
        <v>153</v>
      </c>
      <c r="BK1529" s="218">
        <f>BK1530</f>
        <v>0</v>
      </c>
    </row>
    <row r="1530" spans="2:65" s="1" customFormat="1" ht="25.5" customHeight="1">
      <c r="B1530" s="46"/>
      <c r="C1530" s="221" t="s">
        <v>2817</v>
      </c>
      <c r="D1530" s="221" t="s">
        <v>155</v>
      </c>
      <c r="E1530" s="222" t="s">
        <v>1159</v>
      </c>
      <c r="F1530" s="223" t="s">
        <v>1160</v>
      </c>
      <c r="G1530" s="224" t="s">
        <v>1161</v>
      </c>
      <c r="H1530" s="225">
        <v>1</v>
      </c>
      <c r="I1530" s="226"/>
      <c r="J1530" s="227">
        <f>ROUND(I1530*H1530,2)</f>
        <v>0</v>
      </c>
      <c r="K1530" s="223" t="s">
        <v>22</v>
      </c>
      <c r="L1530" s="72"/>
      <c r="M1530" s="228" t="s">
        <v>22</v>
      </c>
      <c r="N1530" s="289" t="s">
        <v>44</v>
      </c>
      <c r="O1530" s="290"/>
      <c r="P1530" s="291">
        <f>O1530*H1530</f>
        <v>0</v>
      </c>
      <c r="Q1530" s="291">
        <v>0</v>
      </c>
      <c r="R1530" s="291">
        <f>Q1530*H1530</f>
        <v>0</v>
      </c>
      <c r="S1530" s="291">
        <v>0</v>
      </c>
      <c r="T1530" s="292">
        <f>S1530*H1530</f>
        <v>0</v>
      </c>
      <c r="AR1530" s="24" t="s">
        <v>515</v>
      </c>
      <c r="AT1530" s="24" t="s">
        <v>155</v>
      </c>
      <c r="AU1530" s="24" t="s">
        <v>82</v>
      </c>
      <c r="AY1530" s="24" t="s">
        <v>153</v>
      </c>
      <c r="BE1530" s="232">
        <f>IF(N1530="základní",J1530,0)</f>
        <v>0</v>
      </c>
      <c r="BF1530" s="232">
        <f>IF(N1530="snížená",J1530,0)</f>
        <v>0</v>
      </c>
      <c r="BG1530" s="232">
        <f>IF(N1530="zákl. přenesená",J1530,0)</f>
        <v>0</v>
      </c>
      <c r="BH1530" s="232">
        <f>IF(N1530="sníž. přenesená",J1530,0)</f>
        <v>0</v>
      </c>
      <c r="BI1530" s="232">
        <f>IF(N1530="nulová",J1530,0)</f>
        <v>0</v>
      </c>
      <c r="BJ1530" s="24" t="s">
        <v>24</v>
      </c>
      <c r="BK1530" s="232">
        <f>ROUND(I1530*H1530,2)</f>
        <v>0</v>
      </c>
      <c r="BL1530" s="24" t="s">
        <v>515</v>
      </c>
      <c r="BM1530" s="24" t="s">
        <v>2818</v>
      </c>
    </row>
    <row r="1531" spans="2:12" s="1" customFormat="1" ht="6.95" customHeight="1">
      <c r="B1531" s="67"/>
      <c r="C1531" s="68"/>
      <c r="D1531" s="68"/>
      <c r="E1531" s="68"/>
      <c r="F1531" s="68"/>
      <c r="G1531" s="68"/>
      <c r="H1531" s="68"/>
      <c r="I1531" s="166"/>
      <c r="J1531" s="68"/>
      <c r="K1531" s="68"/>
      <c r="L1531" s="72"/>
    </row>
  </sheetData>
  <sheetProtection password="CC35" sheet="1" objects="1" scenarios="1" formatColumns="0" formatRows="0" autoFilter="0"/>
  <autoFilter ref="C103:K1530"/>
  <mergeCells count="10">
    <mergeCell ref="E7:H7"/>
    <mergeCell ref="E9:H9"/>
    <mergeCell ref="E24:H24"/>
    <mergeCell ref="E45:H45"/>
    <mergeCell ref="E47:H47"/>
    <mergeCell ref="J51:J52"/>
    <mergeCell ref="E94:H94"/>
    <mergeCell ref="E96:H96"/>
    <mergeCell ref="G1:H1"/>
    <mergeCell ref="L2:V2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Administrativně výrobní a výukové centrum řemesel, pavilon B,D,E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2819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26</v>
      </c>
      <c r="G12" s="47"/>
      <c r="H12" s="47"/>
      <c r="I12" s="146" t="s">
        <v>27</v>
      </c>
      <c r="J12" s="147" t="str">
        <f>'Rekapitulace stavby'!AN8</f>
        <v>2. 4. 2018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29</v>
      </c>
      <c r="E14" s="47"/>
      <c r="F14" s="47"/>
      <c r="G14" s="47"/>
      <c r="H14" s="47"/>
      <c r="I14" s="146" t="s">
        <v>30</v>
      </c>
      <c r="J14" s="35" t="s">
        <v>22</v>
      </c>
      <c r="K14" s="51"/>
    </row>
    <row r="15" spans="2:11" s="1" customFormat="1" ht="18" customHeight="1">
      <c r="B15" s="46"/>
      <c r="C15" s="47"/>
      <c r="D15" s="47"/>
      <c r="E15" s="35" t="s">
        <v>103</v>
      </c>
      <c r="F15" s="47"/>
      <c r="G15" s="47"/>
      <c r="H15" s="47"/>
      <c r="I15" s="146" t="s">
        <v>32</v>
      </c>
      <c r="J15" s="35" t="s">
        <v>22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30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30</v>
      </c>
      <c r="J20" s="35" t="s">
        <v>22</v>
      </c>
      <c r="K20" s="51"/>
    </row>
    <row r="21" spans="2:11" s="1" customFormat="1" ht="18" customHeight="1">
      <c r="B21" s="46"/>
      <c r="C21" s="47"/>
      <c r="D21" s="47"/>
      <c r="E21" s="35" t="s">
        <v>36</v>
      </c>
      <c r="F21" s="47"/>
      <c r="G21" s="47"/>
      <c r="H21" s="47"/>
      <c r="I21" s="146" t="s">
        <v>32</v>
      </c>
      <c r="J21" s="35" t="s">
        <v>22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22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ROUND(J78,2)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ROUND(SUM(BE78:BE99),2)</f>
        <v>0</v>
      </c>
      <c r="G30" s="47"/>
      <c r="H30" s="47"/>
      <c r="I30" s="158">
        <v>0.21</v>
      </c>
      <c r="J30" s="157">
        <f>ROUND(ROUND((SUM(BE78:BE99)),2)*I30,2)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ROUND(SUM(BF78:BF99),2)</f>
        <v>0</v>
      </c>
      <c r="G31" s="47"/>
      <c r="H31" s="47"/>
      <c r="I31" s="158">
        <v>0.15</v>
      </c>
      <c r="J31" s="157">
        <f>ROUND(ROUND((SUM(BF78:BF99)),2)*I31,2)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ROUND(SUM(BG78:BG99),2)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ROUND(SUM(BH78:BH99),2)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ROUND(SUM(BI78:BI99),2)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104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Administrativně výrobní a výukové centrum řemesel, pavilon B,D,E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 xml:space="preserve">004 - Ostatní a vedlejší náklady 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>Kunčice nad Ostravicí</v>
      </c>
      <c r="G49" s="47"/>
      <c r="H49" s="47"/>
      <c r="I49" s="146" t="s">
        <v>27</v>
      </c>
      <c r="J49" s="147" t="str">
        <f>IF(J12="","",J12)</f>
        <v>2. 4. 2018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29</v>
      </c>
      <c r="D51" s="47"/>
      <c r="E51" s="47"/>
      <c r="F51" s="35" t="str">
        <f>E15</f>
        <v>ALPEKO plus, s.r.o.</v>
      </c>
      <c r="G51" s="47"/>
      <c r="H51" s="47"/>
      <c r="I51" s="146" t="s">
        <v>35</v>
      </c>
      <c r="J51" s="44" t="str">
        <f>E21</f>
        <v>ATRIS,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105</v>
      </c>
      <c r="D54" s="159"/>
      <c r="E54" s="159"/>
      <c r="F54" s="159"/>
      <c r="G54" s="159"/>
      <c r="H54" s="159"/>
      <c r="I54" s="173"/>
      <c r="J54" s="174" t="s">
        <v>106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107</v>
      </c>
      <c r="D56" s="47"/>
      <c r="E56" s="47"/>
      <c r="F56" s="47"/>
      <c r="G56" s="47"/>
      <c r="H56" s="47"/>
      <c r="I56" s="144"/>
      <c r="J56" s="155">
        <f>J78</f>
        <v>0</v>
      </c>
      <c r="K56" s="51"/>
      <c r="AU56" s="24" t="s">
        <v>108</v>
      </c>
    </row>
    <row r="57" spans="2:11" s="7" customFormat="1" ht="24.95" customHeight="1">
      <c r="B57" s="177"/>
      <c r="C57" s="178"/>
      <c r="D57" s="179" t="s">
        <v>2820</v>
      </c>
      <c r="E57" s="180"/>
      <c r="F57" s="180"/>
      <c r="G57" s="180"/>
      <c r="H57" s="180"/>
      <c r="I57" s="181"/>
      <c r="J57" s="182">
        <f>J79</f>
        <v>0</v>
      </c>
      <c r="K57" s="183"/>
    </row>
    <row r="58" spans="2:11" s="8" customFormat="1" ht="19.9" customHeight="1">
      <c r="B58" s="184"/>
      <c r="C58" s="185"/>
      <c r="D58" s="186" t="s">
        <v>2821</v>
      </c>
      <c r="E58" s="187"/>
      <c r="F58" s="187"/>
      <c r="G58" s="187"/>
      <c r="H58" s="187"/>
      <c r="I58" s="188"/>
      <c r="J58" s="189">
        <f>J80</f>
        <v>0</v>
      </c>
      <c r="K58" s="190"/>
    </row>
    <row r="59" spans="2:11" s="1" customFormat="1" ht="21.8" customHeight="1">
      <c r="B59" s="46"/>
      <c r="C59" s="47"/>
      <c r="D59" s="47"/>
      <c r="E59" s="47"/>
      <c r="F59" s="47"/>
      <c r="G59" s="47"/>
      <c r="H59" s="47"/>
      <c r="I59" s="144"/>
      <c r="J59" s="47"/>
      <c r="K59" s="51"/>
    </row>
    <row r="60" spans="2:11" s="1" customFormat="1" ht="6.95" customHeight="1">
      <c r="B60" s="67"/>
      <c r="C60" s="68"/>
      <c r="D60" s="68"/>
      <c r="E60" s="68"/>
      <c r="F60" s="68"/>
      <c r="G60" s="68"/>
      <c r="H60" s="68"/>
      <c r="I60" s="166"/>
      <c r="J60" s="68"/>
      <c r="K60" s="69"/>
    </row>
    <row r="64" spans="2:12" s="1" customFormat="1" ht="6.95" customHeight="1">
      <c r="B64" s="70"/>
      <c r="C64" s="71"/>
      <c r="D64" s="71"/>
      <c r="E64" s="71"/>
      <c r="F64" s="71"/>
      <c r="G64" s="71"/>
      <c r="H64" s="71"/>
      <c r="I64" s="169"/>
      <c r="J64" s="71"/>
      <c r="K64" s="71"/>
      <c r="L64" s="72"/>
    </row>
    <row r="65" spans="2:12" s="1" customFormat="1" ht="36.95" customHeight="1">
      <c r="B65" s="46"/>
      <c r="C65" s="73" t="s">
        <v>137</v>
      </c>
      <c r="D65" s="74"/>
      <c r="E65" s="74"/>
      <c r="F65" s="74"/>
      <c r="G65" s="74"/>
      <c r="H65" s="74"/>
      <c r="I65" s="191"/>
      <c r="J65" s="74"/>
      <c r="K65" s="74"/>
      <c r="L65" s="72"/>
    </row>
    <row r="66" spans="2:12" s="1" customFormat="1" ht="6.95" customHeight="1">
      <c r="B66" s="46"/>
      <c r="C66" s="74"/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14.4" customHeight="1">
      <c r="B67" s="46"/>
      <c r="C67" s="76" t="s">
        <v>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6.5" customHeight="1">
      <c r="B68" s="46"/>
      <c r="C68" s="74"/>
      <c r="D68" s="74"/>
      <c r="E68" s="192" t="str">
        <f>E7</f>
        <v>Administrativně výrobní a výukové centrum řemesel, pavilon B,D,E</v>
      </c>
      <c r="F68" s="76"/>
      <c r="G68" s="76"/>
      <c r="H68" s="76"/>
      <c r="I68" s="191"/>
      <c r="J68" s="74"/>
      <c r="K68" s="74"/>
      <c r="L68" s="72"/>
    </row>
    <row r="69" spans="2:12" s="1" customFormat="1" ht="14.4" customHeight="1">
      <c r="B69" s="46"/>
      <c r="C69" s="76" t="s">
        <v>101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7.25" customHeight="1">
      <c r="B70" s="46"/>
      <c r="C70" s="74"/>
      <c r="D70" s="74"/>
      <c r="E70" s="82" t="str">
        <f>E9</f>
        <v xml:space="preserve">004 - Ostatní a vedlejší náklady </v>
      </c>
      <c r="F70" s="74"/>
      <c r="G70" s="74"/>
      <c r="H70" s="74"/>
      <c r="I70" s="191"/>
      <c r="J70" s="74"/>
      <c r="K70" s="74"/>
      <c r="L70" s="72"/>
    </row>
    <row r="71" spans="2:12" s="1" customFormat="1" ht="6.95" customHeight="1">
      <c r="B71" s="46"/>
      <c r="C71" s="74"/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8" customHeight="1">
      <c r="B72" s="46"/>
      <c r="C72" s="76" t="s">
        <v>25</v>
      </c>
      <c r="D72" s="74"/>
      <c r="E72" s="74"/>
      <c r="F72" s="193" t="str">
        <f>F12</f>
        <v>Kunčice nad Ostravicí</v>
      </c>
      <c r="G72" s="74"/>
      <c r="H72" s="74"/>
      <c r="I72" s="194" t="s">
        <v>27</v>
      </c>
      <c r="J72" s="85" t="str">
        <f>IF(J12="","",J12)</f>
        <v>2. 4. 2018</v>
      </c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3.5">
      <c r="B74" s="46"/>
      <c r="C74" s="76" t="s">
        <v>29</v>
      </c>
      <c r="D74" s="74"/>
      <c r="E74" s="74"/>
      <c r="F74" s="193" t="str">
        <f>E15</f>
        <v>ALPEKO plus, s.r.o.</v>
      </c>
      <c r="G74" s="74"/>
      <c r="H74" s="74"/>
      <c r="I74" s="194" t="s">
        <v>35</v>
      </c>
      <c r="J74" s="193" t="str">
        <f>E21</f>
        <v>ATRIS, s.r.o.</v>
      </c>
      <c r="K74" s="74"/>
      <c r="L74" s="72"/>
    </row>
    <row r="75" spans="2:12" s="1" customFormat="1" ht="14.4" customHeight="1">
      <c r="B75" s="46"/>
      <c r="C75" s="76" t="s">
        <v>33</v>
      </c>
      <c r="D75" s="74"/>
      <c r="E75" s="74"/>
      <c r="F75" s="193" t="str">
        <f>IF(E18="","",E18)</f>
        <v/>
      </c>
      <c r="G75" s="74"/>
      <c r="H75" s="74"/>
      <c r="I75" s="191"/>
      <c r="J75" s="74"/>
      <c r="K75" s="74"/>
      <c r="L75" s="72"/>
    </row>
    <row r="76" spans="2:12" s="1" customFormat="1" ht="10.3" customHeight="1">
      <c r="B76" s="46"/>
      <c r="C76" s="74"/>
      <c r="D76" s="74"/>
      <c r="E76" s="74"/>
      <c r="F76" s="74"/>
      <c r="G76" s="74"/>
      <c r="H76" s="74"/>
      <c r="I76" s="191"/>
      <c r="J76" s="74"/>
      <c r="K76" s="74"/>
      <c r="L76" s="72"/>
    </row>
    <row r="77" spans="2:20" s="9" customFormat="1" ht="29.25" customHeight="1">
      <c r="B77" s="195"/>
      <c r="C77" s="196" t="s">
        <v>138</v>
      </c>
      <c r="D77" s="197" t="s">
        <v>58</v>
      </c>
      <c r="E77" s="197" t="s">
        <v>54</v>
      </c>
      <c r="F77" s="197" t="s">
        <v>139</v>
      </c>
      <c r="G77" s="197" t="s">
        <v>140</v>
      </c>
      <c r="H77" s="197" t="s">
        <v>141</v>
      </c>
      <c r="I77" s="198" t="s">
        <v>142</v>
      </c>
      <c r="J77" s="197" t="s">
        <v>106</v>
      </c>
      <c r="K77" s="199" t="s">
        <v>143</v>
      </c>
      <c r="L77" s="200"/>
      <c r="M77" s="102" t="s">
        <v>144</v>
      </c>
      <c r="N77" s="103" t="s">
        <v>43</v>
      </c>
      <c r="O77" s="103" t="s">
        <v>145</v>
      </c>
      <c r="P77" s="103" t="s">
        <v>146</v>
      </c>
      <c r="Q77" s="103" t="s">
        <v>147</v>
      </c>
      <c r="R77" s="103" t="s">
        <v>148</v>
      </c>
      <c r="S77" s="103" t="s">
        <v>149</v>
      </c>
      <c r="T77" s="104" t="s">
        <v>150</v>
      </c>
    </row>
    <row r="78" spans="2:63" s="1" customFormat="1" ht="29.25" customHeight="1">
      <c r="B78" s="46"/>
      <c r="C78" s="108" t="s">
        <v>107</v>
      </c>
      <c r="D78" s="74"/>
      <c r="E78" s="74"/>
      <c r="F78" s="74"/>
      <c r="G78" s="74"/>
      <c r="H78" s="74"/>
      <c r="I78" s="191"/>
      <c r="J78" s="201">
        <f>BK78</f>
        <v>0</v>
      </c>
      <c r="K78" s="74"/>
      <c r="L78" s="72"/>
      <c r="M78" s="105"/>
      <c r="N78" s="106"/>
      <c r="O78" s="106"/>
      <c r="P78" s="202">
        <f>P79</f>
        <v>0</v>
      </c>
      <c r="Q78" s="106"/>
      <c r="R78" s="202">
        <f>R79</f>
        <v>0</v>
      </c>
      <c r="S78" s="106"/>
      <c r="T78" s="203">
        <f>T79</f>
        <v>0</v>
      </c>
      <c r="AT78" s="24" t="s">
        <v>72</v>
      </c>
      <c r="AU78" s="24" t="s">
        <v>108</v>
      </c>
      <c r="BK78" s="204">
        <f>BK79</f>
        <v>0</v>
      </c>
    </row>
    <row r="79" spans="2:63" s="10" customFormat="1" ht="37.4" customHeight="1">
      <c r="B79" s="205"/>
      <c r="C79" s="206"/>
      <c r="D79" s="207" t="s">
        <v>72</v>
      </c>
      <c r="E79" s="208" t="s">
        <v>2822</v>
      </c>
      <c r="F79" s="208" t="s">
        <v>2822</v>
      </c>
      <c r="G79" s="206"/>
      <c r="H79" s="206"/>
      <c r="I79" s="209"/>
      <c r="J79" s="210">
        <f>BK79</f>
        <v>0</v>
      </c>
      <c r="K79" s="206"/>
      <c r="L79" s="211"/>
      <c r="M79" s="212"/>
      <c r="N79" s="213"/>
      <c r="O79" s="213"/>
      <c r="P79" s="214">
        <f>P80</f>
        <v>0</v>
      </c>
      <c r="Q79" s="213"/>
      <c r="R79" s="214">
        <f>R80</f>
        <v>0</v>
      </c>
      <c r="S79" s="213"/>
      <c r="T79" s="215">
        <f>T80</f>
        <v>0</v>
      </c>
      <c r="AR79" s="216" t="s">
        <v>180</v>
      </c>
      <c r="AT79" s="217" t="s">
        <v>72</v>
      </c>
      <c r="AU79" s="217" t="s">
        <v>73</v>
      </c>
      <c r="AY79" s="216" t="s">
        <v>153</v>
      </c>
      <c r="BK79" s="218">
        <f>BK80</f>
        <v>0</v>
      </c>
    </row>
    <row r="80" spans="2:63" s="10" customFormat="1" ht="19.9" customHeight="1">
      <c r="B80" s="205"/>
      <c r="C80" s="206"/>
      <c r="D80" s="207" t="s">
        <v>72</v>
      </c>
      <c r="E80" s="219" t="s">
        <v>2823</v>
      </c>
      <c r="F80" s="219" t="s">
        <v>2824</v>
      </c>
      <c r="G80" s="206"/>
      <c r="H80" s="206"/>
      <c r="I80" s="209"/>
      <c r="J80" s="220">
        <f>BK80</f>
        <v>0</v>
      </c>
      <c r="K80" s="206"/>
      <c r="L80" s="211"/>
      <c r="M80" s="212"/>
      <c r="N80" s="213"/>
      <c r="O80" s="213"/>
      <c r="P80" s="214">
        <f>SUM(P81:P99)</f>
        <v>0</v>
      </c>
      <c r="Q80" s="213"/>
      <c r="R80" s="214">
        <f>SUM(R81:R99)</f>
        <v>0</v>
      </c>
      <c r="S80" s="213"/>
      <c r="T80" s="215">
        <f>SUM(T81:T99)</f>
        <v>0</v>
      </c>
      <c r="AR80" s="216" t="s">
        <v>180</v>
      </c>
      <c r="AT80" s="217" t="s">
        <v>72</v>
      </c>
      <c r="AU80" s="217" t="s">
        <v>24</v>
      </c>
      <c r="AY80" s="216" t="s">
        <v>153</v>
      </c>
      <c r="BK80" s="218">
        <f>SUM(BK81:BK99)</f>
        <v>0</v>
      </c>
    </row>
    <row r="81" spans="2:65" s="1" customFormat="1" ht="16.5" customHeight="1">
      <c r="B81" s="46"/>
      <c r="C81" s="221" t="s">
        <v>24</v>
      </c>
      <c r="D81" s="221" t="s">
        <v>155</v>
      </c>
      <c r="E81" s="222" t="s">
        <v>2825</v>
      </c>
      <c r="F81" s="223" t="s">
        <v>2826</v>
      </c>
      <c r="G81" s="224" t="s">
        <v>1161</v>
      </c>
      <c r="H81" s="225">
        <v>1</v>
      </c>
      <c r="I81" s="226"/>
      <c r="J81" s="227">
        <f>ROUND(I81*H81,2)</f>
        <v>0</v>
      </c>
      <c r="K81" s="223" t="s">
        <v>22</v>
      </c>
      <c r="L81" s="72"/>
      <c r="M81" s="228" t="s">
        <v>22</v>
      </c>
      <c r="N81" s="229" t="s">
        <v>44</v>
      </c>
      <c r="O81" s="47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4" t="s">
        <v>160</v>
      </c>
      <c r="AT81" s="24" t="s">
        <v>155</v>
      </c>
      <c r="AU81" s="24" t="s">
        <v>82</v>
      </c>
      <c r="AY81" s="24" t="s">
        <v>153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4" t="s">
        <v>24</v>
      </c>
      <c r="BK81" s="232">
        <f>ROUND(I81*H81,2)</f>
        <v>0</v>
      </c>
      <c r="BL81" s="24" t="s">
        <v>160</v>
      </c>
      <c r="BM81" s="24" t="s">
        <v>2827</v>
      </c>
    </row>
    <row r="82" spans="2:47" s="1" customFormat="1" ht="13.5">
      <c r="B82" s="46"/>
      <c r="C82" s="74"/>
      <c r="D82" s="235" t="s">
        <v>378</v>
      </c>
      <c r="E82" s="74"/>
      <c r="F82" s="276" t="s">
        <v>2828</v>
      </c>
      <c r="G82" s="74"/>
      <c r="H82" s="74"/>
      <c r="I82" s="191"/>
      <c r="J82" s="74"/>
      <c r="K82" s="74"/>
      <c r="L82" s="72"/>
      <c r="M82" s="277"/>
      <c r="N82" s="47"/>
      <c r="O82" s="47"/>
      <c r="P82" s="47"/>
      <c r="Q82" s="47"/>
      <c r="R82" s="47"/>
      <c r="S82" s="47"/>
      <c r="T82" s="95"/>
      <c r="AT82" s="24" t="s">
        <v>378</v>
      </c>
      <c r="AU82" s="24" t="s">
        <v>82</v>
      </c>
    </row>
    <row r="83" spans="2:65" s="1" customFormat="1" ht="16.5" customHeight="1">
      <c r="B83" s="46"/>
      <c r="C83" s="221" t="s">
        <v>82</v>
      </c>
      <c r="D83" s="221" t="s">
        <v>155</v>
      </c>
      <c r="E83" s="222" t="s">
        <v>2829</v>
      </c>
      <c r="F83" s="223" t="s">
        <v>2830</v>
      </c>
      <c r="G83" s="224" t="s">
        <v>1161</v>
      </c>
      <c r="H83" s="225">
        <v>1</v>
      </c>
      <c r="I83" s="226"/>
      <c r="J83" s="227">
        <f>ROUND(I83*H83,2)</f>
        <v>0</v>
      </c>
      <c r="K83" s="223" t="s">
        <v>22</v>
      </c>
      <c r="L83" s="72"/>
      <c r="M83" s="228" t="s">
        <v>22</v>
      </c>
      <c r="N83" s="229" t="s">
        <v>44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160</v>
      </c>
      <c r="AT83" s="24" t="s">
        <v>155</v>
      </c>
      <c r="AU83" s="24" t="s">
        <v>82</v>
      </c>
      <c r="AY83" s="24" t="s">
        <v>153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24</v>
      </c>
      <c r="BK83" s="232">
        <f>ROUND(I83*H83,2)</f>
        <v>0</v>
      </c>
      <c r="BL83" s="24" t="s">
        <v>160</v>
      </c>
      <c r="BM83" s="24" t="s">
        <v>2831</v>
      </c>
    </row>
    <row r="84" spans="2:47" s="1" customFormat="1" ht="13.5">
      <c r="B84" s="46"/>
      <c r="C84" s="74"/>
      <c r="D84" s="235" t="s">
        <v>378</v>
      </c>
      <c r="E84" s="74"/>
      <c r="F84" s="276" t="s">
        <v>2832</v>
      </c>
      <c r="G84" s="74"/>
      <c r="H84" s="74"/>
      <c r="I84" s="191"/>
      <c r="J84" s="74"/>
      <c r="K84" s="74"/>
      <c r="L84" s="72"/>
      <c r="M84" s="277"/>
      <c r="N84" s="47"/>
      <c r="O84" s="47"/>
      <c r="P84" s="47"/>
      <c r="Q84" s="47"/>
      <c r="R84" s="47"/>
      <c r="S84" s="47"/>
      <c r="T84" s="95"/>
      <c r="AT84" s="24" t="s">
        <v>378</v>
      </c>
      <c r="AU84" s="24" t="s">
        <v>82</v>
      </c>
    </row>
    <row r="85" spans="2:65" s="1" customFormat="1" ht="25.5" customHeight="1">
      <c r="B85" s="46"/>
      <c r="C85" s="221" t="s">
        <v>173</v>
      </c>
      <c r="D85" s="221" t="s">
        <v>155</v>
      </c>
      <c r="E85" s="222" t="s">
        <v>2833</v>
      </c>
      <c r="F85" s="223" t="s">
        <v>2834</v>
      </c>
      <c r="G85" s="224" t="s">
        <v>1161</v>
      </c>
      <c r="H85" s="225">
        <v>1</v>
      </c>
      <c r="I85" s="226"/>
      <c r="J85" s="227">
        <f>ROUND(I85*H85,2)</f>
        <v>0</v>
      </c>
      <c r="K85" s="223" t="s">
        <v>22</v>
      </c>
      <c r="L85" s="72"/>
      <c r="M85" s="228" t="s">
        <v>22</v>
      </c>
      <c r="N85" s="229" t="s">
        <v>44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160</v>
      </c>
      <c r="AT85" s="24" t="s">
        <v>155</v>
      </c>
      <c r="AU85" s="24" t="s">
        <v>82</v>
      </c>
      <c r="AY85" s="24" t="s">
        <v>153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24</v>
      </c>
      <c r="BK85" s="232">
        <f>ROUND(I85*H85,2)</f>
        <v>0</v>
      </c>
      <c r="BL85" s="24" t="s">
        <v>160</v>
      </c>
      <c r="BM85" s="24" t="s">
        <v>2835</v>
      </c>
    </row>
    <row r="86" spans="2:47" s="1" customFormat="1" ht="13.5">
      <c r="B86" s="46"/>
      <c r="C86" s="74"/>
      <c r="D86" s="235" t="s">
        <v>378</v>
      </c>
      <c r="E86" s="74"/>
      <c r="F86" s="276" t="s">
        <v>2836</v>
      </c>
      <c r="G86" s="74"/>
      <c r="H86" s="74"/>
      <c r="I86" s="191"/>
      <c r="J86" s="74"/>
      <c r="K86" s="74"/>
      <c r="L86" s="72"/>
      <c r="M86" s="277"/>
      <c r="N86" s="47"/>
      <c r="O86" s="47"/>
      <c r="P86" s="47"/>
      <c r="Q86" s="47"/>
      <c r="R86" s="47"/>
      <c r="S86" s="47"/>
      <c r="T86" s="95"/>
      <c r="AT86" s="24" t="s">
        <v>378</v>
      </c>
      <c r="AU86" s="24" t="s">
        <v>82</v>
      </c>
    </row>
    <row r="87" spans="2:65" s="1" customFormat="1" ht="16.5" customHeight="1">
      <c r="B87" s="46"/>
      <c r="C87" s="221" t="s">
        <v>160</v>
      </c>
      <c r="D87" s="221" t="s">
        <v>155</v>
      </c>
      <c r="E87" s="222" t="s">
        <v>2837</v>
      </c>
      <c r="F87" s="223" t="s">
        <v>2838</v>
      </c>
      <c r="G87" s="224" t="s">
        <v>1161</v>
      </c>
      <c r="H87" s="225">
        <v>1</v>
      </c>
      <c r="I87" s="226"/>
      <c r="J87" s="227">
        <f>ROUND(I87*H87,2)</f>
        <v>0</v>
      </c>
      <c r="K87" s="223" t="s">
        <v>22</v>
      </c>
      <c r="L87" s="72"/>
      <c r="M87" s="228" t="s">
        <v>22</v>
      </c>
      <c r="N87" s="229" t="s">
        <v>44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160</v>
      </c>
      <c r="AT87" s="24" t="s">
        <v>155</v>
      </c>
      <c r="AU87" s="24" t="s">
        <v>82</v>
      </c>
      <c r="AY87" s="24" t="s">
        <v>153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24</v>
      </c>
      <c r="BK87" s="232">
        <f>ROUND(I87*H87,2)</f>
        <v>0</v>
      </c>
      <c r="BL87" s="24" t="s">
        <v>160</v>
      </c>
      <c r="BM87" s="24" t="s">
        <v>2839</v>
      </c>
    </row>
    <row r="88" spans="2:65" s="1" customFormat="1" ht="16.5" customHeight="1">
      <c r="B88" s="46"/>
      <c r="C88" s="221" t="s">
        <v>180</v>
      </c>
      <c r="D88" s="221" t="s">
        <v>155</v>
      </c>
      <c r="E88" s="222" t="s">
        <v>2840</v>
      </c>
      <c r="F88" s="223" t="s">
        <v>2841</v>
      </c>
      <c r="G88" s="224" t="s">
        <v>1161</v>
      </c>
      <c r="H88" s="225">
        <v>1</v>
      </c>
      <c r="I88" s="226"/>
      <c r="J88" s="227">
        <f>ROUND(I88*H88,2)</f>
        <v>0</v>
      </c>
      <c r="K88" s="223" t="s">
        <v>22</v>
      </c>
      <c r="L88" s="72"/>
      <c r="M88" s="228" t="s">
        <v>22</v>
      </c>
      <c r="N88" s="229" t="s">
        <v>44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160</v>
      </c>
      <c r="AT88" s="24" t="s">
        <v>155</v>
      </c>
      <c r="AU88" s="24" t="s">
        <v>82</v>
      </c>
      <c r="AY88" s="24" t="s">
        <v>153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24</v>
      </c>
      <c r="BK88" s="232">
        <f>ROUND(I88*H88,2)</f>
        <v>0</v>
      </c>
      <c r="BL88" s="24" t="s">
        <v>160</v>
      </c>
      <c r="BM88" s="24" t="s">
        <v>2842</v>
      </c>
    </row>
    <row r="89" spans="2:65" s="1" customFormat="1" ht="16.5" customHeight="1">
      <c r="B89" s="46"/>
      <c r="C89" s="221" t="s">
        <v>184</v>
      </c>
      <c r="D89" s="221" t="s">
        <v>155</v>
      </c>
      <c r="E89" s="222" t="s">
        <v>2843</v>
      </c>
      <c r="F89" s="223" t="s">
        <v>2844</v>
      </c>
      <c r="G89" s="224" t="s">
        <v>1161</v>
      </c>
      <c r="H89" s="225">
        <v>1</v>
      </c>
      <c r="I89" s="226"/>
      <c r="J89" s="227">
        <f>ROUND(I89*H89,2)</f>
        <v>0</v>
      </c>
      <c r="K89" s="223" t="s">
        <v>22</v>
      </c>
      <c r="L89" s="72"/>
      <c r="M89" s="228" t="s">
        <v>22</v>
      </c>
      <c r="N89" s="229" t="s">
        <v>44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160</v>
      </c>
      <c r="AT89" s="24" t="s">
        <v>155</v>
      </c>
      <c r="AU89" s="24" t="s">
        <v>82</v>
      </c>
      <c r="AY89" s="24" t="s">
        <v>153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24</v>
      </c>
      <c r="BK89" s="232">
        <f>ROUND(I89*H89,2)</f>
        <v>0</v>
      </c>
      <c r="BL89" s="24" t="s">
        <v>160</v>
      </c>
      <c r="BM89" s="24" t="s">
        <v>2845</v>
      </c>
    </row>
    <row r="90" spans="2:47" s="1" customFormat="1" ht="13.5">
      <c r="B90" s="46"/>
      <c r="C90" s="74"/>
      <c r="D90" s="235" t="s">
        <v>378</v>
      </c>
      <c r="E90" s="74"/>
      <c r="F90" s="276" t="s">
        <v>2846</v>
      </c>
      <c r="G90" s="74"/>
      <c r="H90" s="74"/>
      <c r="I90" s="191"/>
      <c r="J90" s="74"/>
      <c r="K90" s="74"/>
      <c r="L90" s="72"/>
      <c r="M90" s="277"/>
      <c r="N90" s="47"/>
      <c r="O90" s="47"/>
      <c r="P90" s="47"/>
      <c r="Q90" s="47"/>
      <c r="R90" s="47"/>
      <c r="S90" s="47"/>
      <c r="T90" s="95"/>
      <c r="AT90" s="24" t="s">
        <v>378</v>
      </c>
      <c r="AU90" s="24" t="s">
        <v>82</v>
      </c>
    </row>
    <row r="91" spans="2:65" s="1" customFormat="1" ht="16.5" customHeight="1">
      <c r="B91" s="46"/>
      <c r="C91" s="221" t="s">
        <v>191</v>
      </c>
      <c r="D91" s="221" t="s">
        <v>155</v>
      </c>
      <c r="E91" s="222" t="s">
        <v>2847</v>
      </c>
      <c r="F91" s="223" t="s">
        <v>2848</v>
      </c>
      <c r="G91" s="224" t="s">
        <v>1161</v>
      </c>
      <c r="H91" s="225">
        <v>1</v>
      </c>
      <c r="I91" s="226"/>
      <c r="J91" s="227">
        <f>ROUND(I91*H91,2)</f>
        <v>0</v>
      </c>
      <c r="K91" s="223" t="s">
        <v>22</v>
      </c>
      <c r="L91" s="72"/>
      <c r="M91" s="228" t="s">
        <v>22</v>
      </c>
      <c r="N91" s="229" t="s">
        <v>44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160</v>
      </c>
      <c r="AT91" s="24" t="s">
        <v>155</v>
      </c>
      <c r="AU91" s="24" t="s">
        <v>82</v>
      </c>
      <c r="AY91" s="24" t="s">
        <v>153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24</v>
      </c>
      <c r="BK91" s="232">
        <f>ROUND(I91*H91,2)</f>
        <v>0</v>
      </c>
      <c r="BL91" s="24" t="s">
        <v>160</v>
      </c>
      <c r="BM91" s="24" t="s">
        <v>2849</v>
      </c>
    </row>
    <row r="92" spans="2:47" s="1" customFormat="1" ht="13.5">
      <c r="B92" s="46"/>
      <c r="C92" s="74"/>
      <c r="D92" s="235" t="s">
        <v>378</v>
      </c>
      <c r="E92" s="74"/>
      <c r="F92" s="276" t="s">
        <v>2850</v>
      </c>
      <c r="G92" s="74"/>
      <c r="H92" s="74"/>
      <c r="I92" s="191"/>
      <c r="J92" s="74"/>
      <c r="K92" s="74"/>
      <c r="L92" s="72"/>
      <c r="M92" s="277"/>
      <c r="N92" s="47"/>
      <c r="O92" s="47"/>
      <c r="P92" s="47"/>
      <c r="Q92" s="47"/>
      <c r="R92" s="47"/>
      <c r="S92" s="47"/>
      <c r="T92" s="95"/>
      <c r="AT92" s="24" t="s">
        <v>378</v>
      </c>
      <c r="AU92" s="24" t="s">
        <v>82</v>
      </c>
    </row>
    <row r="93" spans="2:65" s="1" customFormat="1" ht="16.5" customHeight="1">
      <c r="B93" s="46"/>
      <c r="C93" s="221" t="s">
        <v>199</v>
      </c>
      <c r="D93" s="221" t="s">
        <v>155</v>
      </c>
      <c r="E93" s="222" t="s">
        <v>2851</v>
      </c>
      <c r="F93" s="223" t="s">
        <v>2852</v>
      </c>
      <c r="G93" s="224" t="s">
        <v>1161</v>
      </c>
      <c r="H93" s="225">
        <v>1</v>
      </c>
      <c r="I93" s="226"/>
      <c r="J93" s="227">
        <f>ROUND(I93*H93,2)</f>
        <v>0</v>
      </c>
      <c r="K93" s="223" t="s">
        <v>22</v>
      </c>
      <c r="L93" s="72"/>
      <c r="M93" s="228" t="s">
        <v>22</v>
      </c>
      <c r="N93" s="229" t="s">
        <v>44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160</v>
      </c>
      <c r="AT93" s="24" t="s">
        <v>155</v>
      </c>
      <c r="AU93" s="24" t="s">
        <v>82</v>
      </c>
      <c r="AY93" s="24" t="s">
        <v>153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24</v>
      </c>
      <c r="BK93" s="232">
        <f>ROUND(I93*H93,2)</f>
        <v>0</v>
      </c>
      <c r="BL93" s="24" t="s">
        <v>160</v>
      </c>
      <c r="BM93" s="24" t="s">
        <v>2853</v>
      </c>
    </row>
    <row r="94" spans="2:47" s="1" customFormat="1" ht="13.5">
      <c r="B94" s="46"/>
      <c r="C94" s="74"/>
      <c r="D94" s="235" t="s">
        <v>378</v>
      </c>
      <c r="E94" s="74"/>
      <c r="F94" s="276" t="s">
        <v>2854</v>
      </c>
      <c r="G94" s="74"/>
      <c r="H94" s="74"/>
      <c r="I94" s="191"/>
      <c r="J94" s="74"/>
      <c r="K94" s="74"/>
      <c r="L94" s="72"/>
      <c r="M94" s="277"/>
      <c r="N94" s="47"/>
      <c r="O94" s="47"/>
      <c r="P94" s="47"/>
      <c r="Q94" s="47"/>
      <c r="R94" s="47"/>
      <c r="S94" s="47"/>
      <c r="T94" s="95"/>
      <c r="AT94" s="24" t="s">
        <v>378</v>
      </c>
      <c r="AU94" s="24" t="s">
        <v>82</v>
      </c>
    </row>
    <row r="95" spans="2:65" s="1" customFormat="1" ht="16.5" customHeight="1">
      <c r="B95" s="46"/>
      <c r="C95" s="221" t="s">
        <v>204</v>
      </c>
      <c r="D95" s="221" t="s">
        <v>155</v>
      </c>
      <c r="E95" s="222" t="s">
        <v>2855</v>
      </c>
      <c r="F95" s="223" t="s">
        <v>2856</v>
      </c>
      <c r="G95" s="224" t="s">
        <v>1161</v>
      </c>
      <c r="H95" s="225">
        <v>1</v>
      </c>
      <c r="I95" s="226"/>
      <c r="J95" s="227">
        <f>ROUND(I95*H95,2)</f>
        <v>0</v>
      </c>
      <c r="K95" s="223" t="s">
        <v>22</v>
      </c>
      <c r="L95" s="72"/>
      <c r="M95" s="228" t="s">
        <v>22</v>
      </c>
      <c r="N95" s="229" t="s">
        <v>44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160</v>
      </c>
      <c r="AT95" s="24" t="s">
        <v>155</v>
      </c>
      <c r="AU95" s="24" t="s">
        <v>82</v>
      </c>
      <c r="AY95" s="24" t="s">
        <v>153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24</v>
      </c>
      <c r="BK95" s="232">
        <f>ROUND(I95*H95,2)</f>
        <v>0</v>
      </c>
      <c r="BL95" s="24" t="s">
        <v>160</v>
      </c>
      <c r="BM95" s="24" t="s">
        <v>2857</v>
      </c>
    </row>
    <row r="96" spans="2:47" s="1" customFormat="1" ht="13.5">
      <c r="B96" s="46"/>
      <c r="C96" s="74"/>
      <c r="D96" s="235" t="s">
        <v>378</v>
      </c>
      <c r="E96" s="74"/>
      <c r="F96" s="276" t="s">
        <v>2854</v>
      </c>
      <c r="G96" s="74"/>
      <c r="H96" s="74"/>
      <c r="I96" s="191"/>
      <c r="J96" s="74"/>
      <c r="K96" s="74"/>
      <c r="L96" s="72"/>
      <c r="M96" s="277"/>
      <c r="N96" s="47"/>
      <c r="O96" s="47"/>
      <c r="P96" s="47"/>
      <c r="Q96" s="47"/>
      <c r="R96" s="47"/>
      <c r="S96" s="47"/>
      <c r="T96" s="95"/>
      <c r="AT96" s="24" t="s">
        <v>378</v>
      </c>
      <c r="AU96" s="24" t="s">
        <v>82</v>
      </c>
    </row>
    <row r="97" spans="2:65" s="1" customFormat="1" ht="16.5" customHeight="1">
      <c r="B97" s="46"/>
      <c r="C97" s="221" t="s">
        <v>208</v>
      </c>
      <c r="D97" s="221" t="s">
        <v>155</v>
      </c>
      <c r="E97" s="222" t="s">
        <v>2858</v>
      </c>
      <c r="F97" s="223" t="s">
        <v>2859</v>
      </c>
      <c r="G97" s="224" t="s">
        <v>1161</v>
      </c>
      <c r="H97" s="225">
        <v>1</v>
      </c>
      <c r="I97" s="226"/>
      <c r="J97" s="227">
        <f>ROUND(I97*H97,2)</f>
        <v>0</v>
      </c>
      <c r="K97" s="223" t="s">
        <v>22</v>
      </c>
      <c r="L97" s="72"/>
      <c r="M97" s="228" t="s">
        <v>22</v>
      </c>
      <c r="N97" s="229" t="s">
        <v>44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160</v>
      </c>
      <c r="AT97" s="24" t="s">
        <v>155</v>
      </c>
      <c r="AU97" s="24" t="s">
        <v>82</v>
      </c>
      <c r="AY97" s="24" t="s">
        <v>153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24</v>
      </c>
      <c r="BK97" s="232">
        <f>ROUND(I97*H97,2)</f>
        <v>0</v>
      </c>
      <c r="BL97" s="24" t="s">
        <v>160</v>
      </c>
      <c r="BM97" s="24" t="s">
        <v>2860</v>
      </c>
    </row>
    <row r="98" spans="2:47" s="1" customFormat="1" ht="13.5">
      <c r="B98" s="46"/>
      <c r="C98" s="74"/>
      <c r="D98" s="235" t="s">
        <v>378</v>
      </c>
      <c r="E98" s="74"/>
      <c r="F98" s="276" t="s">
        <v>2861</v>
      </c>
      <c r="G98" s="74"/>
      <c r="H98" s="74"/>
      <c r="I98" s="191"/>
      <c r="J98" s="74"/>
      <c r="K98" s="74"/>
      <c r="L98" s="72"/>
      <c r="M98" s="277"/>
      <c r="N98" s="47"/>
      <c r="O98" s="47"/>
      <c r="P98" s="47"/>
      <c r="Q98" s="47"/>
      <c r="R98" s="47"/>
      <c r="S98" s="47"/>
      <c r="T98" s="95"/>
      <c r="AT98" s="24" t="s">
        <v>378</v>
      </c>
      <c r="AU98" s="24" t="s">
        <v>82</v>
      </c>
    </row>
    <row r="99" spans="2:65" s="1" customFormat="1" ht="16.5" customHeight="1">
      <c r="B99" s="46"/>
      <c r="C99" s="221" t="s">
        <v>214</v>
      </c>
      <c r="D99" s="221" t="s">
        <v>155</v>
      </c>
      <c r="E99" s="222" t="s">
        <v>2862</v>
      </c>
      <c r="F99" s="223" t="s">
        <v>2863</v>
      </c>
      <c r="G99" s="224" t="s">
        <v>1161</v>
      </c>
      <c r="H99" s="225">
        <v>1</v>
      </c>
      <c r="I99" s="226"/>
      <c r="J99" s="227">
        <f>ROUND(I99*H99,2)</f>
        <v>0</v>
      </c>
      <c r="K99" s="223" t="s">
        <v>22</v>
      </c>
      <c r="L99" s="72"/>
      <c r="M99" s="228" t="s">
        <v>22</v>
      </c>
      <c r="N99" s="289" t="s">
        <v>44</v>
      </c>
      <c r="O99" s="290"/>
      <c r="P99" s="291">
        <f>O99*H99</f>
        <v>0</v>
      </c>
      <c r="Q99" s="291">
        <v>0</v>
      </c>
      <c r="R99" s="291">
        <f>Q99*H99</f>
        <v>0</v>
      </c>
      <c r="S99" s="291">
        <v>0</v>
      </c>
      <c r="T99" s="292">
        <f>S99*H99</f>
        <v>0</v>
      </c>
      <c r="AR99" s="24" t="s">
        <v>160</v>
      </c>
      <c r="AT99" s="24" t="s">
        <v>155</v>
      </c>
      <c r="AU99" s="24" t="s">
        <v>82</v>
      </c>
      <c r="AY99" s="24" t="s">
        <v>153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24</v>
      </c>
      <c r="BK99" s="232">
        <f>ROUND(I99*H99,2)</f>
        <v>0</v>
      </c>
      <c r="BL99" s="24" t="s">
        <v>160</v>
      </c>
      <c r="BM99" s="24" t="s">
        <v>2864</v>
      </c>
    </row>
    <row r="100" spans="2:12" s="1" customFormat="1" ht="6.95" customHeight="1">
      <c r="B100" s="67"/>
      <c r="C100" s="68"/>
      <c r="D100" s="68"/>
      <c r="E100" s="68"/>
      <c r="F100" s="68"/>
      <c r="G100" s="68"/>
      <c r="H100" s="68"/>
      <c r="I100" s="166"/>
      <c r="J100" s="68"/>
      <c r="K100" s="68"/>
      <c r="L100" s="72"/>
    </row>
  </sheetData>
  <sheetProtection password="CC35" sheet="1" objects="1" scenarios="1" formatColumns="0" formatRows="0" autoFilter="0"/>
  <autoFilter ref="C77:K99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82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Administrativně výrobní a výukové centrum řemesel, pavilon B,D,E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2865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22</v>
      </c>
      <c r="K11" s="51"/>
    </row>
    <row r="12" spans="2:11" s="1" customFormat="1" ht="14.4" customHeight="1">
      <c r="B12" s="46"/>
      <c r="C12" s="47"/>
      <c r="D12" s="40" t="s">
        <v>25</v>
      </c>
      <c r="E12" s="47"/>
      <c r="F12" s="35" t="s">
        <v>2866</v>
      </c>
      <c r="G12" s="47"/>
      <c r="H12" s="47"/>
      <c r="I12" s="146" t="s">
        <v>27</v>
      </c>
      <c r="J12" s="147" t="str">
        <f>'Rekapitulace stavby'!AN8</f>
        <v>2. 4. 2018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29</v>
      </c>
      <c r="E14" s="47"/>
      <c r="F14" s="47"/>
      <c r="G14" s="47"/>
      <c r="H14" s="47"/>
      <c r="I14" s="146" t="s">
        <v>30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>Podolí Development a.s.</v>
      </c>
      <c r="F15" s="47"/>
      <c r="G15" s="47"/>
      <c r="H15" s="47"/>
      <c r="I15" s="146" t="s">
        <v>32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33</v>
      </c>
      <c r="E17" s="47"/>
      <c r="F17" s="47"/>
      <c r="G17" s="47"/>
      <c r="H17" s="47"/>
      <c r="I17" s="146" t="s">
        <v>30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32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35</v>
      </c>
      <c r="E20" s="47"/>
      <c r="F20" s="47"/>
      <c r="G20" s="47"/>
      <c r="H20" s="47"/>
      <c r="I20" s="146" t="s">
        <v>30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>ATRIS, s.r.o.</v>
      </c>
      <c r="F21" s="47"/>
      <c r="G21" s="47"/>
      <c r="H21" s="47"/>
      <c r="I21" s="146" t="s">
        <v>32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38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22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ROUND(J86,2)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ROUND(SUM(BE86:BE193),2)</f>
        <v>0</v>
      </c>
      <c r="G30" s="47"/>
      <c r="H30" s="47"/>
      <c r="I30" s="158">
        <v>0.21</v>
      </c>
      <c r="J30" s="157">
        <f>ROUND(ROUND((SUM(BE86:BE193)),2)*I30,2)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ROUND(SUM(BF86:BF193),2)</f>
        <v>0</v>
      </c>
      <c r="G31" s="47"/>
      <c r="H31" s="47"/>
      <c r="I31" s="158">
        <v>0.15</v>
      </c>
      <c r="J31" s="157">
        <f>ROUND(ROUND((SUM(BF86:BF193)),2)*I31,2)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ROUND(SUM(BG86:BG193),2)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ROUND(SUM(BH86:BH193),2)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ROUND(SUM(BI86:BI193),2)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104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Administrativně výrobní a výukové centrum řemesel, pavilon B,D,E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006 - Vytápění 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25</v>
      </c>
      <c r="D49" s="47"/>
      <c r="E49" s="47"/>
      <c r="F49" s="35" t="str">
        <f>F12</f>
        <v xml:space="preserve"> </v>
      </c>
      <c r="G49" s="47"/>
      <c r="H49" s="47"/>
      <c r="I49" s="146" t="s">
        <v>27</v>
      </c>
      <c r="J49" s="147" t="str">
        <f>IF(J12="","",J12)</f>
        <v>2. 4. 2018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29</v>
      </c>
      <c r="D51" s="47"/>
      <c r="E51" s="47"/>
      <c r="F51" s="35" t="str">
        <f>E15</f>
        <v>Podolí Development a.s.</v>
      </c>
      <c r="G51" s="47"/>
      <c r="H51" s="47"/>
      <c r="I51" s="146" t="s">
        <v>35</v>
      </c>
      <c r="J51" s="44" t="str">
        <f>E21</f>
        <v>ATRIS, s.r.o.</v>
      </c>
      <c r="K51" s="51"/>
    </row>
    <row r="52" spans="2:11" s="1" customFormat="1" ht="14.4" customHeight="1">
      <c r="B52" s="46"/>
      <c r="C52" s="40" t="s">
        <v>33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105</v>
      </c>
      <c r="D54" s="159"/>
      <c r="E54" s="159"/>
      <c r="F54" s="159"/>
      <c r="G54" s="159"/>
      <c r="H54" s="159"/>
      <c r="I54" s="173"/>
      <c r="J54" s="174" t="s">
        <v>106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107</v>
      </c>
      <c r="D56" s="47"/>
      <c r="E56" s="47"/>
      <c r="F56" s="47"/>
      <c r="G56" s="47"/>
      <c r="H56" s="47"/>
      <c r="I56" s="144"/>
      <c r="J56" s="155">
        <f>J86</f>
        <v>0</v>
      </c>
      <c r="K56" s="51"/>
      <c r="AU56" s="24" t="s">
        <v>108</v>
      </c>
    </row>
    <row r="57" spans="2:11" s="7" customFormat="1" ht="24.95" customHeight="1">
      <c r="B57" s="177"/>
      <c r="C57" s="178"/>
      <c r="D57" s="179" t="s">
        <v>2867</v>
      </c>
      <c r="E57" s="180"/>
      <c r="F57" s="180"/>
      <c r="G57" s="180"/>
      <c r="H57" s="180"/>
      <c r="I57" s="181"/>
      <c r="J57" s="182">
        <f>J87</f>
        <v>0</v>
      </c>
      <c r="K57" s="183"/>
    </row>
    <row r="58" spans="2:11" s="7" customFormat="1" ht="24.95" customHeight="1">
      <c r="B58" s="177"/>
      <c r="C58" s="178"/>
      <c r="D58" s="179" t="s">
        <v>2868</v>
      </c>
      <c r="E58" s="180"/>
      <c r="F58" s="180"/>
      <c r="G58" s="180"/>
      <c r="H58" s="180"/>
      <c r="I58" s="181"/>
      <c r="J58" s="182">
        <f>J97</f>
        <v>0</v>
      </c>
      <c r="K58" s="183"/>
    </row>
    <row r="59" spans="2:11" s="7" customFormat="1" ht="24.95" customHeight="1">
      <c r="B59" s="177"/>
      <c r="C59" s="178"/>
      <c r="D59" s="179" t="s">
        <v>2869</v>
      </c>
      <c r="E59" s="180"/>
      <c r="F59" s="180"/>
      <c r="G59" s="180"/>
      <c r="H59" s="180"/>
      <c r="I59" s="181"/>
      <c r="J59" s="182">
        <f>J105</f>
        <v>0</v>
      </c>
      <c r="K59" s="183"/>
    </row>
    <row r="60" spans="2:11" s="7" customFormat="1" ht="24.95" customHeight="1">
      <c r="B60" s="177"/>
      <c r="C60" s="178"/>
      <c r="D60" s="179" t="s">
        <v>2870</v>
      </c>
      <c r="E60" s="180"/>
      <c r="F60" s="180"/>
      <c r="G60" s="180"/>
      <c r="H60" s="180"/>
      <c r="I60" s="181"/>
      <c r="J60" s="182">
        <f>J109</f>
        <v>0</v>
      </c>
      <c r="K60" s="183"/>
    </row>
    <row r="61" spans="2:11" s="7" customFormat="1" ht="24.95" customHeight="1">
      <c r="B61" s="177"/>
      <c r="C61" s="178"/>
      <c r="D61" s="179" t="s">
        <v>2871</v>
      </c>
      <c r="E61" s="180"/>
      <c r="F61" s="180"/>
      <c r="G61" s="180"/>
      <c r="H61" s="180"/>
      <c r="I61" s="181"/>
      <c r="J61" s="182">
        <f>J146</f>
        <v>0</v>
      </c>
      <c r="K61" s="183"/>
    </row>
    <row r="62" spans="2:11" s="7" customFormat="1" ht="24.95" customHeight="1">
      <c r="B62" s="177"/>
      <c r="C62" s="178"/>
      <c r="D62" s="179" t="s">
        <v>2872</v>
      </c>
      <c r="E62" s="180"/>
      <c r="F62" s="180"/>
      <c r="G62" s="180"/>
      <c r="H62" s="180"/>
      <c r="I62" s="181"/>
      <c r="J62" s="182">
        <f>J165</f>
        <v>0</v>
      </c>
      <c r="K62" s="183"/>
    </row>
    <row r="63" spans="2:11" s="7" customFormat="1" ht="24.95" customHeight="1">
      <c r="B63" s="177"/>
      <c r="C63" s="178"/>
      <c r="D63" s="179" t="s">
        <v>2873</v>
      </c>
      <c r="E63" s="180"/>
      <c r="F63" s="180"/>
      <c r="G63" s="180"/>
      <c r="H63" s="180"/>
      <c r="I63" s="181"/>
      <c r="J63" s="182">
        <f>J178</f>
        <v>0</v>
      </c>
      <c r="K63" s="183"/>
    </row>
    <row r="64" spans="2:11" s="7" customFormat="1" ht="24.95" customHeight="1">
      <c r="B64" s="177"/>
      <c r="C64" s="178"/>
      <c r="D64" s="179" t="s">
        <v>2874</v>
      </c>
      <c r="E64" s="180"/>
      <c r="F64" s="180"/>
      <c r="G64" s="180"/>
      <c r="H64" s="180"/>
      <c r="I64" s="181"/>
      <c r="J64" s="182">
        <f>J181</f>
        <v>0</v>
      </c>
      <c r="K64" s="183"/>
    </row>
    <row r="65" spans="2:11" s="7" customFormat="1" ht="24.95" customHeight="1">
      <c r="B65" s="177"/>
      <c r="C65" s="178"/>
      <c r="D65" s="179" t="s">
        <v>2875</v>
      </c>
      <c r="E65" s="180"/>
      <c r="F65" s="180"/>
      <c r="G65" s="180"/>
      <c r="H65" s="180"/>
      <c r="I65" s="181"/>
      <c r="J65" s="182">
        <f>J184</f>
        <v>0</v>
      </c>
      <c r="K65" s="183"/>
    </row>
    <row r="66" spans="2:11" s="7" customFormat="1" ht="24.95" customHeight="1">
      <c r="B66" s="177"/>
      <c r="C66" s="178"/>
      <c r="D66" s="179" t="s">
        <v>2876</v>
      </c>
      <c r="E66" s="180"/>
      <c r="F66" s="180"/>
      <c r="G66" s="180"/>
      <c r="H66" s="180"/>
      <c r="I66" s="181"/>
      <c r="J66" s="182">
        <f>J189</f>
        <v>0</v>
      </c>
      <c r="K66" s="183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44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66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69"/>
      <c r="J72" s="71"/>
      <c r="K72" s="71"/>
      <c r="L72" s="72"/>
    </row>
    <row r="73" spans="2:12" s="1" customFormat="1" ht="36.95" customHeight="1">
      <c r="B73" s="46"/>
      <c r="C73" s="73" t="s">
        <v>137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6.5" customHeight="1">
      <c r="B76" s="46"/>
      <c r="C76" s="74"/>
      <c r="D76" s="74"/>
      <c r="E76" s="192" t="str">
        <f>E7</f>
        <v>Administrativně výrobní a výukové centrum řemesel, pavilon B,D,E</v>
      </c>
      <c r="F76" s="76"/>
      <c r="G76" s="76"/>
      <c r="H76" s="76"/>
      <c r="I76" s="191"/>
      <c r="J76" s="74"/>
      <c r="K76" s="74"/>
      <c r="L76" s="72"/>
    </row>
    <row r="77" spans="2:12" s="1" customFormat="1" ht="14.4" customHeight="1">
      <c r="B77" s="46"/>
      <c r="C77" s="76" t="s">
        <v>101</v>
      </c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E9</f>
        <v>006 - Vytápění E</v>
      </c>
      <c r="F78" s="74"/>
      <c r="G78" s="74"/>
      <c r="H78" s="74"/>
      <c r="I78" s="191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8" customHeight="1">
      <c r="B80" s="46"/>
      <c r="C80" s="76" t="s">
        <v>25</v>
      </c>
      <c r="D80" s="74"/>
      <c r="E80" s="74"/>
      <c r="F80" s="193" t="str">
        <f>F12</f>
        <v xml:space="preserve"> </v>
      </c>
      <c r="G80" s="74"/>
      <c r="H80" s="74"/>
      <c r="I80" s="194" t="s">
        <v>27</v>
      </c>
      <c r="J80" s="85" t="str">
        <f>IF(J12="","",J12)</f>
        <v>2. 4. 2018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pans="2:12" s="1" customFormat="1" ht="13.5">
      <c r="B82" s="46"/>
      <c r="C82" s="76" t="s">
        <v>29</v>
      </c>
      <c r="D82" s="74"/>
      <c r="E82" s="74"/>
      <c r="F82" s="193" t="str">
        <f>E15</f>
        <v>Podolí Development a.s.</v>
      </c>
      <c r="G82" s="74"/>
      <c r="H82" s="74"/>
      <c r="I82" s="194" t="s">
        <v>35</v>
      </c>
      <c r="J82" s="193" t="str">
        <f>E21</f>
        <v>ATRIS, s.r.o.</v>
      </c>
      <c r="K82" s="74"/>
      <c r="L82" s="72"/>
    </row>
    <row r="83" spans="2:12" s="1" customFormat="1" ht="14.4" customHeight="1">
      <c r="B83" s="46"/>
      <c r="C83" s="76" t="s">
        <v>33</v>
      </c>
      <c r="D83" s="74"/>
      <c r="E83" s="74"/>
      <c r="F83" s="193" t="str">
        <f>IF(E18="","",E18)</f>
        <v/>
      </c>
      <c r="G83" s="74"/>
      <c r="H83" s="74"/>
      <c r="I83" s="191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pans="2:20" s="9" customFormat="1" ht="29.25" customHeight="1">
      <c r="B85" s="195"/>
      <c r="C85" s="196" t="s">
        <v>138</v>
      </c>
      <c r="D85" s="197" t="s">
        <v>58</v>
      </c>
      <c r="E85" s="197" t="s">
        <v>54</v>
      </c>
      <c r="F85" s="197" t="s">
        <v>139</v>
      </c>
      <c r="G85" s="197" t="s">
        <v>140</v>
      </c>
      <c r="H85" s="197" t="s">
        <v>141</v>
      </c>
      <c r="I85" s="198" t="s">
        <v>142</v>
      </c>
      <c r="J85" s="197" t="s">
        <v>106</v>
      </c>
      <c r="K85" s="199" t="s">
        <v>143</v>
      </c>
      <c r="L85" s="200"/>
      <c r="M85" s="102" t="s">
        <v>144</v>
      </c>
      <c r="N85" s="103" t="s">
        <v>43</v>
      </c>
      <c r="O85" s="103" t="s">
        <v>145</v>
      </c>
      <c r="P85" s="103" t="s">
        <v>146</v>
      </c>
      <c r="Q85" s="103" t="s">
        <v>147</v>
      </c>
      <c r="R85" s="103" t="s">
        <v>148</v>
      </c>
      <c r="S85" s="103" t="s">
        <v>149</v>
      </c>
      <c r="T85" s="104" t="s">
        <v>150</v>
      </c>
    </row>
    <row r="86" spans="2:63" s="1" customFormat="1" ht="29.25" customHeight="1">
      <c r="B86" s="46"/>
      <c r="C86" s="108" t="s">
        <v>107</v>
      </c>
      <c r="D86" s="74"/>
      <c r="E86" s="74"/>
      <c r="F86" s="74"/>
      <c r="G86" s="74"/>
      <c r="H86" s="74"/>
      <c r="I86" s="191"/>
      <c r="J86" s="201">
        <f>BK86</f>
        <v>0</v>
      </c>
      <c r="K86" s="74"/>
      <c r="L86" s="72"/>
      <c r="M86" s="105"/>
      <c r="N86" s="106"/>
      <c r="O86" s="106"/>
      <c r="P86" s="202">
        <f>P87+P97+P105+P109+P146+P165+P178+P181+P184+P189</f>
        <v>0</v>
      </c>
      <c r="Q86" s="106"/>
      <c r="R86" s="202">
        <f>R87+R97+R105+R109+R146+R165+R178+R181+R184+R189</f>
        <v>0</v>
      </c>
      <c r="S86" s="106"/>
      <c r="T86" s="203">
        <f>T87+T97+T105+T109+T146+T165+T178+T181+T184+T189</f>
        <v>0</v>
      </c>
      <c r="AT86" s="24" t="s">
        <v>72</v>
      </c>
      <c r="AU86" s="24" t="s">
        <v>108</v>
      </c>
      <c r="BK86" s="204">
        <f>BK87+BK97+BK105+BK109+BK146+BK165+BK178+BK181+BK184+BK189</f>
        <v>0</v>
      </c>
    </row>
    <row r="87" spans="2:63" s="10" customFormat="1" ht="37.4" customHeight="1">
      <c r="B87" s="205"/>
      <c r="C87" s="206"/>
      <c r="D87" s="207" t="s">
        <v>72</v>
      </c>
      <c r="E87" s="208" t="s">
        <v>799</v>
      </c>
      <c r="F87" s="208" t="s">
        <v>800</v>
      </c>
      <c r="G87" s="206"/>
      <c r="H87" s="206"/>
      <c r="I87" s="209"/>
      <c r="J87" s="210">
        <f>BK87</f>
        <v>0</v>
      </c>
      <c r="K87" s="206"/>
      <c r="L87" s="211"/>
      <c r="M87" s="212"/>
      <c r="N87" s="213"/>
      <c r="O87" s="213"/>
      <c r="P87" s="214">
        <f>SUM(P88:P96)</f>
        <v>0</v>
      </c>
      <c r="Q87" s="213"/>
      <c r="R87" s="214">
        <f>SUM(R88:R96)</f>
        <v>0</v>
      </c>
      <c r="S87" s="213"/>
      <c r="T87" s="215">
        <f>SUM(T88:T96)</f>
        <v>0</v>
      </c>
      <c r="AR87" s="216" t="s">
        <v>24</v>
      </c>
      <c r="AT87" s="217" t="s">
        <v>72</v>
      </c>
      <c r="AU87" s="217" t="s">
        <v>73</v>
      </c>
      <c r="AY87" s="216" t="s">
        <v>153</v>
      </c>
      <c r="BK87" s="218">
        <f>SUM(BK88:BK96)</f>
        <v>0</v>
      </c>
    </row>
    <row r="88" spans="2:65" s="1" customFormat="1" ht="25.5" customHeight="1">
      <c r="B88" s="46"/>
      <c r="C88" s="221" t="s">
        <v>24</v>
      </c>
      <c r="D88" s="221" t="s">
        <v>155</v>
      </c>
      <c r="E88" s="222" t="s">
        <v>2877</v>
      </c>
      <c r="F88" s="223" t="s">
        <v>2878</v>
      </c>
      <c r="G88" s="224" t="s">
        <v>187</v>
      </c>
      <c r="H88" s="225">
        <v>22</v>
      </c>
      <c r="I88" s="226"/>
      <c r="J88" s="227">
        <f>ROUND(I88*H88,2)</f>
        <v>0</v>
      </c>
      <c r="K88" s="223" t="s">
        <v>22</v>
      </c>
      <c r="L88" s="72"/>
      <c r="M88" s="228" t="s">
        <v>22</v>
      </c>
      <c r="N88" s="229" t="s">
        <v>44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4" t="s">
        <v>160</v>
      </c>
      <c r="AT88" s="24" t="s">
        <v>155</v>
      </c>
      <c r="AU88" s="24" t="s">
        <v>24</v>
      </c>
      <c r="AY88" s="24" t="s">
        <v>153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24</v>
      </c>
      <c r="BK88" s="232">
        <f>ROUND(I88*H88,2)</f>
        <v>0</v>
      </c>
      <c r="BL88" s="24" t="s">
        <v>160</v>
      </c>
      <c r="BM88" s="24" t="s">
        <v>82</v>
      </c>
    </row>
    <row r="89" spans="2:65" s="1" customFormat="1" ht="25.5" customHeight="1">
      <c r="B89" s="46"/>
      <c r="C89" s="221" t="s">
        <v>82</v>
      </c>
      <c r="D89" s="221" t="s">
        <v>155</v>
      </c>
      <c r="E89" s="222" t="s">
        <v>2879</v>
      </c>
      <c r="F89" s="223" t="s">
        <v>2880</v>
      </c>
      <c r="G89" s="224" t="s">
        <v>187</v>
      </c>
      <c r="H89" s="225">
        <v>18</v>
      </c>
      <c r="I89" s="226"/>
      <c r="J89" s="227">
        <f>ROUND(I89*H89,2)</f>
        <v>0</v>
      </c>
      <c r="K89" s="223" t="s">
        <v>22</v>
      </c>
      <c r="L89" s="72"/>
      <c r="M89" s="228" t="s">
        <v>22</v>
      </c>
      <c r="N89" s="229" t="s">
        <v>44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160</v>
      </c>
      <c r="AT89" s="24" t="s">
        <v>155</v>
      </c>
      <c r="AU89" s="24" t="s">
        <v>24</v>
      </c>
      <c r="AY89" s="24" t="s">
        <v>153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24</v>
      </c>
      <c r="BK89" s="232">
        <f>ROUND(I89*H89,2)</f>
        <v>0</v>
      </c>
      <c r="BL89" s="24" t="s">
        <v>160</v>
      </c>
      <c r="BM89" s="24" t="s">
        <v>160</v>
      </c>
    </row>
    <row r="90" spans="2:65" s="1" customFormat="1" ht="25.5" customHeight="1">
      <c r="B90" s="46"/>
      <c r="C90" s="221" t="s">
        <v>173</v>
      </c>
      <c r="D90" s="221" t="s">
        <v>155</v>
      </c>
      <c r="E90" s="222" t="s">
        <v>2881</v>
      </c>
      <c r="F90" s="223" t="s">
        <v>2882</v>
      </c>
      <c r="G90" s="224" t="s">
        <v>187</v>
      </c>
      <c r="H90" s="225">
        <v>25</v>
      </c>
      <c r="I90" s="226"/>
      <c r="J90" s="227">
        <f>ROUND(I90*H90,2)</f>
        <v>0</v>
      </c>
      <c r="K90" s="223" t="s">
        <v>22</v>
      </c>
      <c r="L90" s="72"/>
      <c r="M90" s="228" t="s">
        <v>22</v>
      </c>
      <c r="N90" s="229" t="s">
        <v>44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160</v>
      </c>
      <c r="AT90" s="24" t="s">
        <v>155</v>
      </c>
      <c r="AU90" s="24" t="s">
        <v>24</v>
      </c>
      <c r="AY90" s="24" t="s">
        <v>153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24</v>
      </c>
      <c r="BK90" s="232">
        <f>ROUND(I90*H90,2)</f>
        <v>0</v>
      </c>
      <c r="BL90" s="24" t="s">
        <v>160</v>
      </c>
      <c r="BM90" s="24" t="s">
        <v>184</v>
      </c>
    </row>
    <row r="91" spans="2:65" s="1" customFormat="1" ht="16.5" customHeight="1">
      <c r="B91" s="46"/>
      <c r="C91" s="221" t="s">
        <v>160</v>
      </c>
      <c r="D91" s="221" t="s">
        <v>155</v>
      </c>
      <c r="E91" s="222" t="s">
        <v>2883</v>
      </c>
      <c r="F91" s="223" t="s">
        <v>2884</v>
      </c>
      <c r="G91" s="224" t="s">
        <v>187</v>
      </c>
      <c r="H91" s="225">
        <v>368</v>
      </c>
      <c r="I91" s="226"/>
      <c r="J91" s="227">
        <f>ROUND(I91*H91,2)</f>
        <v>0</v>
      </c>
      <c r="K91" s="223" t="s">
        <v>22</v>
      </c>
      <c r="L91" s="72"/>
      <c r="M91" s="228" t="s">
        <v>22</v>
      </c>
      <c r="N91" s="229" t="s">
        <v>44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160</v>
      </c>
      <c r="AT91" s="24" t="s">
        <v>155</v>
      </c>
      <c r="AU91" s="24" t="s">
        <v>24</v>
      </c>
      <c r="AY91" s="24" t="s">
        <v>153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24</v>
      </c>
      <c r="BK91" s="232">
        <f>ROUND(I91*H91,2)</f>
        <v>0</v>
      </c>
      <c r="BL91" s="24" t="s">
        <v>160</v>
      </c>
      <c r="BM91" s="24" t="s">
        <v>199</v>
      </c>
    </row>
    <row r="92" spans="2:65" s="1" customFormat="1" ht="51" customHeight="1">
      <c r="B92" s="46"/>
      <c r="C92" s="221" t="s">
        <v>180</v>
      </c>
      <c r="D92" s="221" t="s">
        <v>155</v>
      </c>
      <c r="E92" s="222" t="s">
        <v>2885</v>
      </c>
      <c r="F92" s="223" t="s">
        <v>2886</v>
      </c>
      <c r="G92" s="224" t="s">
        <v>187</v>
      </c>
      <c r="H92" s="225">
        <v>62</v>
      </c>
      <c r="I92" s="226"/>
      <c r="J92" s="227">
        <f>ROUND(I92*H92,2)</f>
        <v>0</v>
      </c>
      <c r="K92" s="223" t="s">
        <v>22</v>
      </c>
      <c r="L92" s="72"/>
      <c r="M92" s="228" t="s">
        <v>22</v>
      </c>
      <c r="N92" s="229" t="s">
        <v>44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160</v>
      </c>
      <c r="AT92" s="24" t="s">
        <v>155</v>
      </c>
      <c r="AU92" s="24" t="s">
        <v>24</v>
      </c>
      <c r="AY92" s="24" t="s">
        <v>153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24</v>
      </c>
      <c r="BK92" s="232">
        <f>ROUND(I92*H92,2)</f>
        <v>0</v>
      </c>
      <c r="BL92" s="24" t="s">
        <v>160</v>
      </c>
      <c r="BM92" s="24" t="s">
        <v>208</v>
      </c>
    </row>
    <row r="93" spans="2:65" s="1" customFormat="1" ht="51" customHeight="1">
      <c r="B93" s="46"/>
      <c r="C93" s="221" t="s">
        <v>184</v>
      </c>
      <c r="D93" s="221" t="s">
        <v>155</v>
      </c>
      <c r="E93" s="222" t="s">
        <v>2887</v>
      </c>
      <c r="F93" s="223" t="s">
        <v>2888</v>
      </c>
      <c r="G93" s="224" t="s">
        <v>187</v>
      </c>
      <c r="H93" s="225">
        <v>12</v>
      </c>
      <c r="I93" s="226"/>
      <c r="J93" s="227">
        <f>ROUND(I93*H93,2)</f>
        <v>0</v>
      </c>
      <c r="K93" s="223" t="s">
        <v>22</v>
      </c>
      <c r="L93" s="72"/>
      <c r="M93" s="228" t="s">
        <v>22</v>
      </c>
      <c r="N93" s="229" t="s">
        <v>44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160</v>
      </c>
      <c r="AT93" s="24" t="s">
        <v>155</v>
      </c>
      <c r="AU93" s="24" t="s">
        <v>24</v>
      </c>
      <c r="AY93" s="24" t="s">
        <v>153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24</v>
      </c>
      <c r="BK93" s="232">
        <f>ROUND(I93*H93,2)</f>
        <v>0</v>
      </c>
      <c r="BL93" s="24" t="s">
        <v>160</v>
      </c>
      <c r="BM93" s="24" t="s">
        <v>218</v>
      </c>
    </row>
    <row r="94" spans="2:65" s="1" customFormat="1" ht="51" customHeight="1">
      <c r="B94" s="46"/>
      <c r="C94" s="221" t="s">
        <v>191</v>
      </c>
      <c r="D94" s="221" t="s">
        <v>155</v>
      </c>
      <c r="E94" s="222" t="s">
        <v>2889</v>
      </c>
      <c r="F94" s="223" t="s">
        <v>2890</v>
      </c>
      <c r="G94" s="224" t="s">
        <v>187</v>
      </c>
      <c r="H94" s="225">
        <v>163</v>
      </c>
      <c r="I94" s="226"/>
      <c r="J94" s="227">
        <f>ROUND(I94*H94,2)</f>
        <v>0</v>
      </c>
      <c r="K94" s="223" t="s">
        <v>22</v>
      </c>
      <c r="L94" s="72"/>
      <c r="M94" s="228" t="s">
        <v>22</v>
      </c>
      <c r="N94" s="229" t="s">
        <v>44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160</v>
      </c>
      <c r="AT94" s="24" t="s">
        <v>155</v>
      </c>
      <c r="AU94" s="24" t="s">
        <v>24</v>
      </c>
      <c r="AY94" s="24" t="s">
        <v>153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24</v>
      </c>
      <c r="BK94" s="232">
        <f>ROUND(I94*H94,2)</f>
        <v>0</v>
      </c>
      <c r="BL94" s="24" t="s">
        <v>160</v>
      </c>
      <c r="BM94" s="24" t="s">
        <v>230</v>
      </c>
    </row>
    <row r="95" spans="2:65" s="1" customFormat="1" ht="51" customHeight="1">
      <c r="B95" s="46"/>
      <c r="C95" s="221" t="s">
        <v>199</v>
      </c>
      <c r="D95" s="221" t="s">
        <v>155</v>
      </c>
      <c r="E95" s="222" t="s">
        <v>2891</v>
      </c>
      <c r="F95" s="223" t="s">
        <v>2892</v>
      </c>
      <c r="G95" s="224" t="s">
        <v>187</v>
      </c>
      <c r="H95" s="225">
        <v>51</v>
      </c>
      <c r="I95" s="226"/>
      <c r="J95" s="227">
        <f>ROUND(I95*H95,2)</f>
        <v>0</v>
      </c>
      <c r="K95" s="223" t="s">
        <v>22</v>
      </c>
      <c r="L95" s="72"/>
      <c r="M95" s="228" t="s">
        <v>22</v>
      </c>
      <c r="N95" s="229" t="s">
        <v>44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160</v>
      </c>
      <c r="AT95" s="24" t="s">
        <v>155</v>
      </c>
      <c r="AU95" s="24" t="s">
        <v>24</v>
      </c>
      <c r="AY95" s="24" t="s">
        <v>153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24</v>
      </c>
      <c r="BK95" s="232">
        <f>ROUND(I95*H95,2)</f>
        <v>0</v>
      </c>
      <c r="BL95" s="24" t="s">
        <v>160</v>
      </c>
      <c r="BM95" s="24" t="s">
        <v>239</v>
      </c>
    </row>
    <row r="96" spans="2:65" s="1" customFormat="1" ht="51" customHeight="1">
      <c r="B96" s="46"/>
      <c r="C96" s="221" t="s">
        <v>204</v>
      </c>
      <c r="D96" s="221" t="s">
        <v>155</v>
      </c>
      <c r="E96" s="222" t="s">
        <v>2893</v>
      </c>
      <c r="F96" s="223" t="s">
        <v>2894</v>
      </c>
      <c r="G96" s="224" t="s">
        <v>187</v>
      </c>
      <c r="H96" s="225">
        <v>7</v>
      </c>
      <c r="I96" s="226"/>
      <c r="J96" s="227">
        <f>ROUND(I96*H96,2)</f>
        <v>0</v>
      </c>
      <c r="K96" s="223" t="s">
        <v>22</v>
      </c>
      <c r="L96" s="72"/>
      <c r="M96" s="228" t="s">
        <v>22</v>
      </c>
      <c r="N96" s="229" t="s">
        <v>44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160</v>
      </c>
      <c r="AT96" s="24" t="s">
        <v>155</v>
      </c>
      <c r="AU96" s="24" t="s">
        <v>24</v>
      </c>
      <c r="AY96" s="24" t="s">
        <v>153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24</v>
      </c>
      <c r="BK96" s="232">
        <f>ROUND(I96*H96,2)</f>
        <v>0</v>
      </c>
      <c r="BL96" s="24" t="s">
        <v>160</v>
      </c>
      <c r="BM96" s="24" t="s">
        <v>251</v>
      </c>
    </row>
    <row r="97" spans="2:63" s="10" customFormat="1" ht="37.4" customHeight="1">
      <c r="B97" s="205"/>
      <c r="C97" s="206"/>
      <c r="D97" s="207" t="s">
        <v>72</v>
      </c>
      <c r="E97" s="208" t="s">
        <v>2895</v>
      </c>
      <c r="F97" s="208" t="s">
        <v>2896</v>
      </c>
      <c r="G97" s="206"/>
      <c r="H97" s="206"/>
      <c r="I97" s="209"/>
      <c r="J97" s="210">
        <f>BK97</f>
        <v>0</v>
      </c>
      <c r="K97" s="206"/>
      <c r="L97" s="211"/>
      <c r="M97" s="212"/>
      <c r="N97" s="213"/>
      <c r="O97" s="213"/>
      <c r="P97" s="214">
        <f>SUM(P98:P104)</f>
        <v>0</v>
      </c>
      <c r="Q97" s="213"/>
      <c r="R97" s="214">
        <f>SUM(R98:R104)</f>
        <v>0</v>
      </c>
      <c r="S97" s="213"/>
      <c r="T97" s="215">
        <f>SUM(T98:T104)</f>
        <v>0</v>
      </c>
      <c r="AR97" s="216" t="s">
        <v>24</v>
      </c>
      <c r="AT97" s="217" t="s">
        <v>72</v>
      </c>
      <c r="AU97" s="217" t="s">
        <v>73</v>
      </c>
      <c r="AY97" s="216" t="s">
        <v>153</v>
      </c>
      <c r="BK97" s="218">
        <f>SUM(BK98:BK104)</f>
        <v>0</v>
      </c>
    </row>
    <row r="98" spans="2:65" s="1" customFormat="1" ht="38.25" customHeight="1">
      <c r="B98" s="46"/>
      <c r="C98" s="221" t="s">
        <v>208</v>
      </c>
      <c r="D98" s="221" t="s">
        <v>155</v>
      </c>
      <c r="E98" s="222" t="s">
        <v>2897</v>
      </c>
      <c r="F98" s="223" t="s">
        <v>2898</v>
      </c>
      <c r="G98" s="224" t="s">
        <v>640</v>
      </c>
      <c r="H98" s="225">
        <v>1</v>
      </c>
      <c r="I98" s="226"/>
      <c r="J98" s="227">
        <f>ROUND(I98*H98,2)</f>
        <v>0</v>
      </c>
      <c r="K98" s="223" t="s">
        <v>22</v>
      </c>
      <c r="L98" s="72"/>
      <c r="M98" s="228" t="s">
        <v>22</v>
      </c>
      <c r="N98" s="229" t="s">
        <v>44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160</v>
      </c>
      <c r="AT98" s="24" t="s">
        <v>155</v>
      </c>
      <c r="AU98" s="24" t="s">
        <v>24</v>
      </c>
      <c r="AY98" s="24" t="s">
        <v>153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24</v>
      </c>
      <c r="BK98" s="232">
        <f>ROUND(I98*H98,2)</f>
        <v>0</v>
      </c>
      <c r="BL98" s="24" t="s">
        <v>160</v>
      </c>
      <c r="BM98" s="24" t="s">
        <v>259</v>
      </c>
    </row>
    <row r="99" spans="2:47" s="1" customFormat="1" ht="13.5">
      <c r="B99" s="46"/>
      <c r="C99" s="74"/>
      <c r="D99" s="235" t="s">
        <v>378</v>
      </c>
      <c r="E99" s="74"/>
      <c r="F99" s="276" t="s">
        <v>2899</v>
      </c>
      <c r="G99" s="74"/>
      <c r="H99" s="74"/>
      <c r="I99" s="191"/>
      <c r="J99" s="74"/>
      <c r="K99" s="74"/>
      <c r="L99" s="72"/>
      <c r="M99" s="277"/>
      <c r="N99" s="47"/>
      <c r="O99" s="47"/>
      <c r="P99" s="47"/>
      <c r="Q99" s="47"/>
      <c r="R99" s="47"/>
      <c r="S99" s="47"/>
      <c r="T99" s="95"/>
      <c r="AT99" s="24" t="s">
        <v>378</v>
      </c>
      <c r="AU99" s="24" t="s">
        <v>24</v>
      </c>
    </row>
    <row r="100" spans="2:65" s="1" customFormat="1" ht="16.5" customHeight="1">
      <c r="B100" s="46"/>
      <c r="C100" s="221" t="s">
        <v>214</v>
      </c>
      <c r="D100" s="221" t="s">
        <v>155</v>
      </c>
      <c r="E100" s="222" t="s">
        <v>2900</v>
      </c>
      <c r="F100" s="223" t="s">
        <v>2901</v>
      </c>
      <c r="G100" s="224" t="s">
        <v>2902</v>
      </c>
      <c r="H100" s="225">
        <v>20</v>
      </c>
      <c r="I100" s="226"/>
      <c r="J100" s="227">
        <f>ROUND(I100*H100,2)</f>
        <v>0</v>
      </c>
      <c r="K100" s="223" t="s">
        <v>22</v>
      </c>
      <c r="L100" s="72"/>
      <c r="M100" s="228" t="s">
        <v>22</v>
      </c>
      <c r="N100" s="229" t="s">
        <v>44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160</v>
      </c>
      <c r="AT100" s="24" t="s">
        <v>155</v>
      </c>
      <c r="AU100" s="24" t="s">
        <v>24</v>
      </c>
      <c r="AY100" s="24" t="s">
        <v>153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24</v>
      </c>
      <c r="BK100" s="232">
        <f>ROUND(I100*H100,2)</f>
        <v>0</v>
      </c>
      <c r="BL100" s="24" t="s">
        <v>160</v>
      </c>
      <c r="BM100" s="24" t="s">
        <v>267</v>
      </c>
    </row>
    <row r="101" spans="2:65" s="1" customFormat="1" ht="25.5" customHeight="1">
      <c r="B101" s="46"/>
      <c r="C101" s="221" t="s">
        <v>218</v>
      </c>
      <c r="D101" s="221" t="s">
        <v>155</v>
      </c>
      <c r="E101" s="222" t="s">
        <v>2903</v>
      </c>
      <c r="F101" s="223" t="s">
        <v>2904</v>
      </c>
      <c r="G101" s="224" t="s">
        <v>1161</v>
      </c>
      <c r="H101" s="225">
        <v>13</v>
      </c>
      <c r="I101" s="226"/>
      <c r="J101" s="227">
        <f>ROUND(I101*H101,2)</f>
        <v>0</v>
      </c>
      <c r="K101" s="223" t="s">
        <v>22</v>
      </c>
      <c r="L101" s="72"/>
      <c r="M101" s="228" t="s">
        <v>22</v>
      </c>
      <c r="N101" s="229" t="s">
        <v>44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160</v>
      </c>
      <c r="AT101" s="24" t="s">
        <v>155</v>
      </c>
      <c r="AU101" s="24" t="s">
        <v>24</v>
      </c>
      <c r="AY101" s="24" t="s">
        <v>153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24</v>
      </c>
      <c r="BK101" s="232">
        <f>ROUND(I101*H101,2)</f>
        <v>0</v>
      </c>
      <c r="BL101" s="24" t="s">
        <v>160</v>
      </c>
      <c r="BM101" s="24" t="s">
        <v>278</v>
      </c>
    </row>
    <row r="102" spans="2:65" s="1" customFormat="1" ht="16.5" customHeight="1">
      <c r="B102" s="46"/>
      <c r="C102" s="221" t="s">
        <v>223</v>
      </c>
      <c r="D102" s="221" t="s">
        <v>155</v>
      </c>
      <c r="E102" s="222" t="s">
        <v>2905</v>
      </c>
      <c r="F102" s="223" t="s">
        <v>2906</v>
      </c>
      <c r="G102" s="224" t="s">
        <v>2907</v>
      </c>
      <c r="H102" s="225">
        <v>72</v>
      </c>
      <c r="I102" s="226"/>
      <c r="J102" s="227">
        <f>ROUND(I102*H102,2)</f>
        <v>0</v>
      </c>
      <c r="K102" s="223" t="s">
        <v>22</v>
      </c>
      <c r="L102" s="72"/>
      <c r="M102" s="228" t="s">
        <v>22</v>
      </c>
      <c r="N102" s="229" t="s">
        <v>44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160</v>
      </c>
      <c r="AT102" s="24" t="s">
        <v>155</v>
      </c>
      <c r="AU102" s="24" t="s">
        <v>24</v>
      </c>
      <c r="AY102" s="24" t="s">
        <v>153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24</v>
      </c>
      <c r="BK102" s="232">
        <f>ROUND(I102*H102,2)</f>
        <v>0</v>
      </c>
      <c r="BL102" s="24" t="s">
        <v>160</v>
      </c>
      <c r="BM102" s="24" t="s">
        <v>287</v>
      </c>
    </row>
    <row r="103" spans="2:65" s="1" customFormat="1" ht="16.5" customHeight="1">
      <c r="B103" s="46"/>
      <c r="C103" s="221" t="s">
        <v>230</v>
      </c>
      <c r="D103" s="221" t="s">
        <v>155</v>
      </c>
      <c r="E103" s="222" t="s">
        <v>2908</v>
      </c>
      <c r="F103" s="223" t="s">
        <v>2909</v>
      </c>
      <c r="G103" s="224" t="s">
        <v>2910</v>
      </c>
      <c r="H103" s="293"/>
      <c r="I103" s="226"/>
      <c r="J103" s="227">
        <f>ROUND(I103*H103,2)</f>
        <v>0</v>
      </c>
      <c r="K103" s="223" t="s">
        <v>22</v>
      </c>
      <c r="L103" s="72"/>
      <c r="M103" s="228" t="s">
        <v>22</v>
      </c>
      <c r="N103" s="229" t="s">
        <v>44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160</v>
      </c>
      <c r="AT103" s="24" t="s">
        <v>155</v>
      </c>
      <c r="AU103" s="24" t="s">
        <v>24</v>
      </c>
      <c r="AY103" s="24" t="s">
        <v>153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24</v>
      </c>
      <c r="BK103" s="232">
        <f>ROUND(I103*H103,2)</f>
        <v>0</v>
      </c>
      <c r="BL103" s="24" t="s">
        <v>160</v>
      </c>
      <c r="BM103" s="24" t="s">
        <v>298</v>
      </c>
    </row>
    <row r="104" spans="2:47" s="1" customFormat="1" ht="13.5">
      <c r="B104" s="46"/>
      <c r="C104" s="74"/>
      <c r="D104" s="235" t="s">
        <v>378</v>
      </c>
      <c r="E104" s="74"/>
      <c r="F104" s="276" t="s">
        <v>2911</v>
      </c>
      <c r="G104" s="74"/>
      <c r="H104" s="74"/>
      <c r="I104" s="191"/>
      <c r="J104" s="74"/>
      <c r="K104" s="74"/>
      <c r="L104" s="72"/>
      <c r="M104" s="277"/>
      <c r="N104" s="47"/>
      <c r="O104" s="47"/>
      <c r="P104" s="47"/>
      <c r="Q104" s="47"/>
      <c r="R104" s="47"/>
      <c r="S104" s="47"/>
      <c r="T104" s="95"/>
      <c r="AT104" s="24" t="s">
        <v>378</v>
      </c>
      <c r="AU104" s="24" t="s">
        <v>24</v>
      </c>
    </row>
    <row r="105" spans="2:63" s="10" customFormat="1" ht="37.4" customHeight="1">
      <c r="B105" s="205"/>
      <c r="C105" s="206"/>
      <c r="D105" s="207" t="s">
        <v>72</v>
      </c>
      <c r="E105" s="208" t="s">
        <v>2912</v>
      </c>
      <c r="F105" s="208" t="s">
        <v>2913</v>
      </c>
      <c r="G105" s="206"/>
      <c r="H105" s="206"/>
      <c r="I105" s="209"/>
      <c r="J105" s="210">
        <f>BK105</f>
        <v>0</v>
      </c>
      <c r="K105" s="206"/>
      <c r="L105" s="211"/>
      <c r="M105" s="212"/>
      <c r="N105" s="213"/>
      <c r="O105" s="213"/>
      <c r="P105" s="214">
        <f>SUM(P106:P108)</f>
        <v>0</v>
      </c>
      <c r="Q105" s="213"/>
      <c r="R105" s="214">
        <f>SUM(R106:R108)</f>
        <v>0</v>
      </c>
      <c r="S105" s="213"/>
      <c r="T105" s="215">
        <f>SUM(T106:T108)</f>
        <v>0</v>
      </c>
      <c r="AR105" s="216" t="s">
        <v>24</v>
      </c>
      <c r="AT105" s="217" t="s">
        <v>72</v>
      </c>
      <c r="AU105" s="217" t="s">
        <v>73</v>
      </c>
      <c r="AY105" s="216" t="s">
        <v>153</v>
      </c>
      <c r="BK105" s="218">
        <f>SUM(BK106:BK108)</f>
        <v>0</v>
      </c>
    </row>
    <row r="106" spans="2:65" s="1" customFormat="1" ht="16.5" customHeight="1">
      <c r="B106" s="46"/>
      <c r="C106" s="221" t="s">
        <v>10</v>
      </c>
      <c r="D106" s="221" t="s">
        <v>155</v>
      </c>
      <c r="E106" s="222" t="s">
        <v>2914</v>
      </c>
      <c r="F106" s="223" t="s">
        <v>2915</v>
      </c>
      <c r="G106" s="224" t="s">
        <v>1161</v>
      </c>
      <c r="H106" s="225">
        <v>1</v>
      </c>
      <c r="I106" s="226"/>
      <c r="J106" s="227">
        <f>ROUND(I106*H106,2)</f>
        <v>0</v>
      </c>
      <c r="K106" s="223" t="s">
        <v>22</v>
      </c>
      <c r="L106" s="72"/>
      <c r="M106" s="228" t="s">
        <v>22</v>
      </c>
      <c r="N106" s="229" t="s">
        <v>44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160</v>
      </c>
      <c r="AT106" s="24" t="s">
        <v>155</v>
      </c>
      <c r="AU106" s="24" t="s">
        <v>24</v>
      </c>
      <c r="AY106" s="24" t="s">
        <v>153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24</v>
      </c>
      <c r="BK106" s="232">
        <f>ROUND(I106*H106,2)</f>
        <v>0</v>
      </c>
      <c r="BL106" s="24" t="s">
        <v>160</v>
      </c>
      <c r="BM106" s="24" t="s">
        <v>310</v>
      </c>
    </row>
    <row r="107" spans="2:47" s="1" customFormat="1" ht="13.5">
      <c r="B107" s="46"/>
      <c r="C107" s="74"/>
      <c r="D107" s="235" t="s">
        <v>378</v>
      </c>
      <c r="E107" s="74"/>
      <c r="F107" s="276" t="s">
        <v>2916</v>
      </c>
      <c r="G107" s="74"/>
      <c r="H107" s="74"/>
      <c r="I107" s="191"/>
      <c r="J107" s="74"/>
      <c r="K107" s="74"/>
      <c r="L107" s="72"/>
      <c r="M107" s="277"/>
      <c r="N107" s="47"/>
      <c r="O107" s="47"/>
      <c r="P107" s="47"/>
      <c r="Q107" s="47"/>
      <c r="R107" s="47"/>
      <c r="S107" s="47"/>
      <c r="T107" s="95"/>
      <c r="AT107" s="24" t="s">
        <v>378</v>
      </c>
      <c r="AU107" s="24" t="s">
        <v>24</v>
      </c>
    </row>
    <row r="108" spans="2:65" s="1" customFormat="1" ht="16.5" customHeight="1">
      <c r="B108" s="46"/>
      <c r="C108" s="221" t="s">
        <v>239</v>
      </c>
      <c r="D108" s="221" t="s">
        <v>155</v>
      </c>
      <c r="E108" s="222" t="s">
        <v>2917</v>
      </c>
      <c r="F108" s="223" t="s">
        <v>2918</v>
      </c>
      <c r="G108" s="224" t="s">
        <v>2910</v>
      </c>
      <c r="H108" s="293"/>
      <c r="I108" s="226"/>
      <c r="J108" s="227">
        <f>ROUND(I108*H108,2)</f>
        <v>0</v>
      </c>
      <c r="K108" s="223" t="s">
        <v>22</v>
      </c>
      <c r="L108" s="72"/>
      <c r="M108" s="228" t="s">
        <v>22</v>
      </c>
      <c r="N108" s="229" t="s">
        <v>44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160</v>
      </c>
      <c r="AT108" s="24" t="s">
        <v>155</v>
      </c>
      <c r="AU108" s="24" t="s">
        <v>24</v>
      </c>
      <c r="AY108" s="24" t="s">
        <v>153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24</v>
      </c>
      <c r="BK108" s="232">
        <f>ROUND(I108*H108,2)</f>
        <v>0</v>
      </c>
      <c r="BL108" s="24" t="s">
        <v>160</v>
      </c>
      <c r="BM108" s="24" t="s">
        <v>320</v>
      </c>
    </row>
    <row r="109" spans="2:63" s="10" customFormat="1" ht="37.4" customHeight="1">
      <c r="B109" s="205"/>
      <c r="C109" s="206"/>
      <c r="D109" s="207" t="s">
        <v>72</v>
      </c>
      <c r="E109" s="208" t="s">
        <v>2919</v>
      </c>
      <c r="F109" s="208" t="s">
        <v>2920</v>
      </c>
      <c r="G109" s="206"/>
      <c r="H109" s="206"/>
      <c r="I109" s="209"/>
      <c r="J109" s="210">
        <f>BK109</f>
        <v>0</v>
      </c>
      <c r="K109" s="206"/>
      <c r="L109" s="211"/>
      <c r="M109" s="212"/>
      <c r="N109" s="213"/>
      <c r="O109" s="213"/>
      <c r="P109" s="214">
        <f>SUM(P110:P145)</f>
        <v>0</v>
      </c>
      <c r="Q109" s="213"/>
      <c r="R109" s="214">
        <f>SUM(R110:R145)</f>
        <v>0</v>
      </c>
      <c r="S109" s="213"/>
      <c r="T109" s="215">
        <f>SUM(T110:T145)</f>
        <v>0</v>
      </c>
      <c r="AR109" s="216" t="s">
        <v>24</v>
      </c>
      <c r="AT109" s="217" t="s">
        <v>72</v>
      </c>
      <c r="AU109" s="217" t="s">
        <v>73</v>
      </c>
      <c r="AY109" s="216" t="s">
        <v>153</v>
      </c>
      <c r="BK109" s="218">
        <f>SUM(BK110:BK145)</f>
        <v>0</v>
      </c>
    </row>
    <row r="110" spans="2:65" s="1" customFormat="1" ht="25.5" customHeight="1">
      <c r="B110" s="46"/>
      <c r="C110" s="221" t="s">
        <v>245</v>
      </c>
      <c r="D110" s="221" t="s">
        <v>155</v>
      </c>
      <c r="E110" s="222" t="s">
        <v>2921</v>
      </c>
      <c r="F110" s="223" t="s">
        <v>2922</v>
      </c>
      <c r="G110" s="224" t="s">
        <v>187</v>
      </c>
      <c r="H110" s="225">
        <v>450</v>
      </c>
      <c r="I110" s="226"/>
      <c r="J110" s="227">
        <f>ROUND(I110*H110,2)</f>
        <v>0</v>
      </c>
      <c r="K110" s="223" t="s">
        <v>22</v>
      </c>
      <c r="L110" s="72"/>
      <c r="M110" s="228" t="s">
        <v>22</v>
      </c>
      <c r="N110" s="229" t="s">
        <v>44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160</v>
      </c>
      <c r="AT110" s="24" t="s">
        <v>155</v>
      </c>
      <c r="AU110" s="24" t="s">
        <v>24</v>
      </c>
      <c r="AY110" s="24" t="s">
        <v>153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24</v>
      </c>
      <c r="BK110" s="232">
        <f>ROUND(I110*H110,2)</f>
        <v>0</v>
      </c>
      <c r="BL110" s="24" t="s">
        <v>160</v>
      </c>
      <c r="BM110" s="24" t="s">
        <v>330</v>
      </c>
    </row>
    <row r="111" spans="2:47" s="1" customFormat="1" ht="13.5">
      <c r="B111" s="46"/>
      <c r="C111" s="74"/>
      <c r="D111" s="235" t="s">
        <v>378</v>
      </c>
      <c r="E111" s="74"/>
      <c r="F111" s="276" t="s">
        <v>2923</v>
      </c>
      <c r="G111" s="74"/>
      <c r="H111" s="74"/>
      <c r="I111" s="191"/>
      <c r="J111" s="74"/>
      <c r="K111" s="74"/>
      <c r="L111" s="72"/>
      <c r="M111" s="277"/>
      <c r="N111" s="47"/>
      <c r="O111" s="47"/>
      <c r="P111" s="47"/>
      <c r="Q111" s="47"/>
      <c r="R111" s="47"/>
      <c r="S111" s="47"/>
      <c r="T111" s="95"/>
      <c r="AT111" s="24" t="s">
        <v>378</v>
      </c>
      <c r="AU111" s="24" t="s">
        <v>24</v>
      </c>
    </row>
    <row r="112" spans="2:65" s="1" customFormat="1" ht="25.5" customHeight="1">
      <c r="B112" s="46"/>
      <c r="C112" s="221" t="s">
        <v>251</v>
      </c>
      <c r="D112" s="221" t="s">
        <v>155</v>
      </c>
      <c r="E112" s="222" t="s">
        <v>2924</v>
      </c>
      <c r="F112" s="223" t="s">
        <v>2925</v>
      </c>
      <c r="G112" s="224" t="s">
        <v>187</v>
      </c>
      <c r="H112" s="225">
        <v>143</v>
      </c>
      <c r="I112" s="226"/>
      <c r="J112" s="227">
        <f>ROUND(I112*H112,2)</f>
        <v>0</v>
      </c>
      <c r="K112" s="223" t="s">
        <v>22</v>
      </c>
      <c r="L112" s="72"/>
      <c r="M112" s="228" t="s">
        <v>22</v>
      </c>
      <c r="N112" s="229" t="s">
        <v>44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160</v>
      </c>
      <c r="AT112" s="24" t="s">
        <v>155</v>
      </c>
      <c r="AU112" s="24" t="s">
        <v>24</v>
      </c>
      <c r="AY112" s="24" t="s">
        <v>153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24</v>
      </c>
      <c r="BK112" s="232">
        <f>ROUND(I112*H112,2)</f>
        <v>0</v>
      </c>
      <c r="BL112" s="24" t="s">
        <v>160</v>
      </c>
      <c r="BM112" s="24" t="s">
        <v>341</v>
      </c>
    </row>
    <row r="113" spans="2:47" s="1" customFormat="1" ht="13.5">
      <c r="B113" s="46"/>
      <c r="C113" s="74"/>
      <c r="D113" s="235" t="s">
        <v>378</v>
      </c>
      <c r="E113" s="74"/>
      <c r="F113" s="276" t="s">
        <v>2923</v>
      </c>
      <c r="G113" s="74"/>
      <c r="H113" s="74"/>
      <c r="I113" s="191"/>
      <c r="J113" s="74"/>
      <c r="K113" s="74"/>
      <c r="L113" s="72"/>
      <c r="M113" s="277"/>
      <c r="N113" s="47"/>
      <c r="O113" s="47"/>
      <c r="P113" s="47"/>
      <c r="Q113" s="47"/>
      <c r="R113" s="47"/>
      <c r="S113" s="47"/>
      <c r="T113" s="95"/>
      <c r="AT113" s="24" t="s">
        <v>378</v>
      </c>
      <c r="AU113" s="24" t="s">
        <v>24</v>
      </c>
    </row>
    <row r="114" spans="2:65" s="1" customFormat="1" ht="25.5" customHeight="1">
      <c r="B114" s="46"/>
      <c r="C114" s="221" t="s">
        <v>255</v>
      </c>
      <c r="D114" s="221" t="s">
        <v>155</v>
      </c>
      <c r="E114" s="222" t="s">
        <v>2926</v>
      </c>
      <c r="F114" s="223" t="s">
        <v>2927</v>
      </c>
      <c r="G114" s="224" t="s">
        <v>187</v>
      </c>
      <c r="H114" s="225">
        <v>304</v>
      </c>
      <c r="I114" s="226"/>
      <c r="J114" s="227">
        <f>ROUND(I114*H114,2)</f>
        <v>0</v>
      </c>
      <c r="K114" s="223" t="s">
        <v>22</v>
      </c>
      <c r="L114" s="72"/>
      <c r="M114" s="228" t="s">
        <v>22</v>
      </c>
      <c r="N114" s="229" t="s">
        <v>44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160</v>
      </c>
      <c r="AT114" s="24" t="s">
        <v>155</v>
      </c>
      <c r="AU114" s="24" t="s">
        <v>24</v>
      </c>
      <c r="AY114" s="24" t="s">
        <v>153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24</v>
      </c>
      <c r="BK114" s="232">
        <f>ROUND(I114*H114,2)</f>
        <v>0</v>
      </c>
      <c r="BL114" s="24" t="s">
        <v>160</v>
      </c>
      <c r="BM114" s="24" t="s">
        <v>349</v>
      </c>
    </row>
    <row r="115" spans="2:47" s="1" customFormat="1" ht="13.5">
      <c r="B115" s="46"/>
      <c r="C115" s="74"/>
      <c r="D115" s="235" t="s">
        <v>378</v>
      </c>
      <c r="E115" s="74"/>
      <c r="F115" s="276" t="s">
        <v>2923</v>
      </c>
      <c r="G115" s="74"/>
      <c r="H115" s="74"/>
      <c r="I115" s="191"/>
      <c r="J115" s="74"/>
      <c r="K115" s="74"/>
      <c r="L115" s="72"/>
      <c r="M115" s="277"/>
      <c r="N115" s="47"/>
      <c r="O115" s="47"/>
      <c r="P115" s="47"/>
      <c r="Q115" s="47"/>
      <c r="R115" s="47"/>
      <c r="S115" s="47"/>
      <c r="T115" s="95"/>
      <c r="AT115" s="24" t="s">
        <v>378</v>
      </c>
      <c r="AU115" s="24" t="s">
        <v>24</v>
      </c>
    </row>
    <row r="116" spans="2:65" s="1" customFormat="1" ht="25.5" customHeight="1">
      <c r="B116" s="46"/>
      <c r="C116" s="221" t="s">
        <v>259</v>
      </c>
      <c r="D116" s="221" t="s">
        <v>155</v>
      </c>
      <c r="E116" s="222" t="s">
        <v>2928</v>
      </c>
      <c r="F116" s="223" t="s">
        <v>2929</v>
      </c>
      <c r="G116" s="224" t="s">
        <v>187</v>
      </c>
      <c r="H116" s="225">
        <v>195</v>
      </c>
      <c r="I116" s="226"/>
      <c r="J116" s="227">
        <f>ROUND(I116*H116,2)</f>
        <v>0</v>
      </c>
      <c r="K116" s="223" t="s">
        <v>22</v>
      </c>
      <c r="L116" s="72"/>
      <c r="M116" s="228" t="s">
        <v>22</v>
      </c>
      <c r="N116" s="229" t="s">
        <v>44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160</v>
      </c>
      <c r="AT116" s="24" t="s">
        <v>155</v>
      </c>
      <c r="AU116" s="24" t="s">
        <v>24</v>
      </c>
      <c r="AY116" s="24" t="s">
        <v>153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24</v>
      </c>
      <c r="BK116" s="232">
        <f>ROUND(I116*H116,2)</f>
        <v>0</v>
      </c>
      <c r="BL116" s="24" t="s">
        <v>160</v>
      </c>
      <c r="BM116" s="24" t="s">
        <v>357</v>
      </c>
    </row>
    <row r="117" spans="2:47" s="1" customFormat="1" ht="13.5">
      <c r="B117" s="46"/>
      <c r="C117" s="74"/>
      <c r="D117" s="235" t="s">
        <v>378</v>
      </c>
      <c r="E117" s="74"/>
      <c r="F117" s="276" t="s">
        <v>2923</v>
      </c>
      <c r="G117" s="74"/>
      <c r="H117" s="74"/>
      <c r="I117" s="191"/>
      <c r="J117" s="74"/>
      <c r="K117" s="74"/>
      <c r="L117" s="72"/>
      <c r="M117" s="277"/>
      <c r="N117" s="47"/>
      <c r="O117" s="47"/>
      <c r="P117" s="47"/>
      <c r="Q117" s="47"/>
      <c r="R117" s="47"/>
      <c r="S117" s="47"/>
      <c r="T117" s="95"/>
      <c r="AT117" s="24" t="s">
        <v>378</v>
      </c>
      <c r="AU117" s="24" t="s">
        <v>24</v>
      </c>
    </row>
    <row r="118" spans="2:65" s="1" customFormat="1" ht="25.5" customHeight="1">
      <c r="B118" s="46"/>
      <c r="C118" s="221" t="s">
        <v>9</v>
      </c>
      <c r="D118" s="221" t="s">
        <v>155</v>
      </c>
      <c r="E118" s="222" t="s">
        <v>2930</v>
      </c>
      <c r="F118" s="223" t="s">
        <v>2931</v>
      </c>
      <c r="G118" s="224" t="s">
        <v>187</v>
      </c>
      <c r="H118" s="225">
        <v>88</v>
      </c>
      <c r="I118" s="226"/>
      <c r="J118" s="227">
        <f>ROUND(I118*H118,2)</f>
        <v>0</v>
      </c>
      <c r="K118" s="223" t="s">
        <v>22</v>
      </c>
      <c r="L118" s="72"/>
      <c r="M118" s="228" t="s">
        <v>22</v>
      </c>
      <c r="N118" s="229" t="s">
        <v>44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160</v>
      </c>
      <c r="AT118" s="24" t="s">
        <v>155</v>
      </c>
      <c r="AU118" s="24" t="s">
        <v>24</v>
      </c>
      <c r="AY118" s="24" t="s">
        <v>153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24</v>
      </c>
      <c r="BK118" s="232">
        <f>ROUND(I118*H118,2)</f>
        <v>0</v>
      </c>
      <c r="BL118" s="24" t="s">
        <v>160</v>
      </c>
      <c r="BM118" s="24" t="s">
        <v>369</v>
      </c>
    </row>
    <row r="119" spans="2:47" s="1" customFormat="1" ht="13.5">
      <c r="B119" s="46"/>
      <c r="C119" s="74"/>
      <c r="D119" s="235" t="s">
        <v>378</v>
      </c>
      <c r="E119" s="74"/>
      <c r="F119" s="276" t="s">
        <v>2923</v>
      </c>
      <c r="G119" s="74"/>
      <c r="H119" s="74"/>
      <c r="I119" s="191"/>
      <c r="J119" s="74"/>
      <c r="K119" s="74"/>
      <c r="L119" s="72"/>
      <c r="M119" s="277"/>
      <c r="N119" s="47"/>
      <c r="O119" s="47"/>
      <c r="P119" s="47"/>
      <c r="Q119" s="47"/>
      <c r="R119" s="47"/>
      <c r="S119" s="47"/>
      <c r="T119" s="95"/>
      <c r="AT119" s="24" t="s">
        <v>378</v>
      </c>
      <c r="AU119" s="24" t="s">
        <v>24</v>
      </c>
    </row>
    <row r="120" spans="2:65" s="1" customFormat="1" ht="25.5" customHeight="1">
      <c r="B120" s="46"/>
      <c r="C120" s="221" t="s">
        <v>267</v>
      </c>
      <c r="D120" s="221" t="s">
        <v>155</v>
      </c>
      <c r="E120" s="222" t="s">
        <v>2932</v>
      </c>
      <c r="F120" s="223" t="s">
        <v>2933</v>
      </c>
      <c r="G120" s="224" t="s">
        <v>187</v>
      </c>
      <c r="H120" s="225">
        <v>240</v>
      </c>
      <c r="I120" s="226"/>
      <c r="J120" s="227">
        <f>ROUND(I120*H120,2)</f>
        <v>0</v>
      </c>
      <c r="K120" s="223" t="s">
        <v>22</v>
      </c>
      <c r="L120" s="72"/>
      <c r="M120" s="228" t="s">
        <v>22</v>
      </c>
      <c r="N120" s="229" t="s">
        <v>44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160</v>
      </c>
      <c r="AT120" s="24" t="s">
        <v>155</v>
      </c>
      <c r="AU120" s="24" t="s">
        <v>24</v>
      </c>
      <c r="AY120" s="24" t="s">
        <v>153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24</v>
      </c>
      <c r="BK120" s="232">
        <f>ROUND(I120*H120,2)</f>
        <v>0</v>
      </c>
      <c r="BL120" s="24" t="s">
        <v>160</v>
      </c>
      <c r="BM120" s="24" t="s">
        <v>384</v>
      </c>
    </row>
    <row r="121" spans="2:47" s="1" customFormat="1" ht="13.5">
      <c r="B121" s="46"/>
      <c r="C121" s="74"/>
      <c r="D121" s="235" t="s">
        <v>378</v>
      </c>
      <c r="E121" s="74"/>
      <c r="F121" s="276" t="s">
        <v>2923</v>
      </c>
      <c r="G121" s="74"/>
      <c r="H121" s="74"/>
      <c r="I121" s="191"/>
      <c r="J121" s="74"/>
      <c r="K121" s="74"/>
      <c r="L121" s="72"/>
      <c r="M121" s="277"/>
      <c r="N121" s="47"/>
      <c r="O121" s="47"/>
      <c r="P121" s="47"/>
      <c r="Q121" s="47"/>
      <c r="R121" s="47"/>
      <c r="S121" s="47"/>
      <c r="T121" s="95"/>
      <c r="AT121" s="24" t="s">
        <v>378</v>
      </c>
      <c r="AU121" s="24" t="s">
        <v>24</v>
      </c>
    </row>
    <row r="122" spans="2:65" s="1" customFormat="1" ht="25.5" customHeight="1">
      <c r="B122" s="46"/>
      <c r="C122" s="221" t="s">
        <v>271</v>
      </c>
      <c r="D122" s="221" t="s">
        <v>155</v>
      </c>
      <c r="E122" s="222" t="s">
        <v>2934</v>
      </c>
      <c r="F122" s="223" t="s">
        <v>2935</v>
      </c>
      <c r="G122" s="224" t="s">
        <v>290</v>
      </c>
      <c r="H122" s="225">
        <v>68</v>
      </c>
      <c r="I122" s="226"/>
      <c r="J122" s="227">
        <f>ROUND(I122*H122,2)</f>
        <v>0</v>
      </c>
      <c r="K122" s="223" t="s">
        <v>22</v>
      </c>
      <c r="L122" s="72"/>
      <c r="M122" s="228" t="s">
        <v>22</v>
      </c>
      <c r="N122" s="229" t="s">
        <v>44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160</v>
      </c>
      <c r="AT122" s="24" t="s">
        <v>155</v>
      </c>
      <c r="AU122" s="24" t="s">
        <v>24</v>
      </c>
      <c r="AY122" s="24" t="s">
        <v>153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24</v>
      </c>
      <c r="BK122" s="232">
        <f>ROUND(I122*H122,2)</f>
        <v>0</v>
      </c>
      <c r="BL122" s="24" t="s">
        <v>160</v>
      </c>
      <c r="BM122" s="24" t="s">
        <v>401</v>
      </c>
    </row>
    <row r="123" spans="2:65" s="1" customFormat="1" ht="25.5" customHeight="1">
      <c r="B123" s="46"/>
      <c r="C123" s="221" t="s">
        <v>278</v>
      </c>
      <c r="D123" s="221" t="s">
        <v>155</v>
      </c>
      <c r="E123" s="222" t="s">
        <v>2936</v>
      </c>
      <c r="F123" s="223" t="s">
        <v>2937</v>
      </c>
      <c r="G123" s="224" t="s">
        <v>290</v>
      </c>
      <c r="H123" s="225">
        <v>24</v>
      </c>
      <c r="I123" s="226"/>
      <c r="J123" s="227">
        <f>ROUND(I123*H123,2)</f>
        <v>0</v>
      </c>
      <c r="K123" s="223" t="s">
        <v>22</v>
      </c>
      <c r="L123" s="72"/>
      <c r="M123" s="228" t="s">
        <v>22</v>
      </c>
      <c r="N123" s="229" t="s">
        <v>44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160</v>
      </c>
      <c r="AT123" s="24" t="s">
        <v>155</v>
      </c>
      <c r="AU123" s="24" t="s">
        <v>24</v>
      </c>
      <c r="AY123" s="24" t="s">
        <v>153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24</v>
      </c>
      <c r="BK123" s="232">
        <f>ROUND(I123*H123,2)</f>
        <v>0</v>
      </c>
      <c r="BL123" s="24" t="s">
        <v>160</v>
      </c>
      <c r="BM123" s="24" t="s">
        <v>412</v>
      </c>
    </row>
    <row r="124" spans="2:65" s="1" customFormat="1" ht="25.5" customHeight="1">
      <c r="B124" s="46"/>
      <c r="C124" s="221" t="s">
        <v>283</v>
      </c>
      <c r="D124" s="221" t="s">
        <v>155</v>
      </c>
      <c r="E124" s="222" t="s">
        <v>2938</v>
      </c>
      <c r="F124" s="223" t="s">
        <v>2939</v>
      </c>
      <c r="G124" s="224" t="s">
        <v>290</v>
      </c>
      <c r="H124" s="225">
        <v>10</v>
      </c>
      <c r="I124" s="226"/>
      <c r="J124" s="227">
        <f>ROUND(I124*H124,2)</f>
        <v>0</v>
      </c>
      <c r="K124" s="223" t="s">
        <v>22</v>
      </c>
      <c r="L124" s="72"/>
      <c r="M124" s="228" t="s">
        <v>22</v>
      </c>
      <c r="N124" s="229" t="s">
        <v>44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160</v>
      </c>
      <c r="AT124" s="24" t="s">
        <v>155</v>
      </c>
      <c r="AU124" s="24" t="s">
        <v>24</v>
      </c>
      <c r="AY124" s="24" t="s">
        <v>153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24</v>
      </c>
      <c r="BK124" s="232">
        <f>ROUND(I124*H124,2)</f>
        <v>0</v>
      </c>
      <c r="BL124" s="24" t="s">
        <v>160</v>
      </c>
      <c r="BM124" s="24" t="s">
        <v>434</v>
      </c>
    </row>
    <row r="125" spans="2:65" s="1" customFormat="1" ht="25.5" customHeight="1">
      <c r="B125" s="46"/>
      <c r="C125" s="221" t="s">
        <v>287</v>
      </c>
      <c r="D125" s="221" t="s">
        <v>155</v>
      </c>
      <c r="E125" s="222" t="s">
        <v>2940</v>
      </c>
      <c r="F125" s="223" t="s">
        <v>2941</v>
      </c>
      <c r="G125" s="224" t="s">
        <v>290</v>
      </c>
      <c r="H125" s="225">
        <v>4</v>
      </c>
      <c r="I125" s="226"/>
      <c r="J125" s="227">
        <f>ROUND(I125*H125,2)</f>
        <v>0</v>
      </c>
      <c r="K125" s="223" t="s">
        <v>22</v>
      </c>
      <c r="L125" s="72"/>
      <c r="M125" s="228" t="s">
        <v>22</v>
      </c>
      <c r="N125" s="229" t="s">
        <v>44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160</v>
      </c>
      <c r="AT125" s="24" t="s">
        <v>155</v>
      </c>
      <c r="AU125" s="24" t="s">
        <v>24</v>
      </c>
      <c r="AY125" s="24" t="s">
        <v>153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24</v>
      </c>
      <c r="BK125" s="232">
        <f>ROUND(I125*H125,2)</f>
        <v>0</v>
      </c>
      <c r="BL125" s="24" t="s">
        <v>160</v>
      </c>
      <c r="BM125" s="24" t="s">
        <v>445</v>
      </c>
    </row>
    <row r="126" spans="2:65" s="1" customFormat="1" ht="25.5" customHeight="1">
      <c r="B126" s="46"/>
      <c r="C126" s="221" t="s">
        <v>293</v>
      </c>
      <c r="D126" s="221" t="s">
        <v>155</v>
      </c>
      <c r="E126" s="222" t="s">
        <v>2942</v>
      </c>
      <c r="F126" s="223" t="s">
        <v>2943</v>
      </c>
      <c r="G126" s="224" t="s">
        <v>290</v>
      </c>
      <c r="H126" s="225">
        <v>6</v>
      </c>
      <c r="I126" s="226"/>
      <c r="J126" s="227">
        <f>ROUND(I126*H126,2)</f>
        <v>0</v>
      </c>
      <c r="K126" s="223" t="s">
        <v>22</v>
      </c>
      <c r="L126" s="72"/>
      <c r="M126" s="228" t="s">
        <v>22</v>
      </c>
      <c r="N126" s="229" t="s">
        <v>44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160</v>
      </c>
      <c r="AT126" s="24" t="s">
        <v>155</v>
      </c>
      <c r="AU126" s="24" t="s">
        <v>24</v>
      </c>
      <c r="AY126" s="24" t="s">
        <v>153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24</v>
      </c>
      <c r="BK126" s="232">
        <f>ROUND(I126*H126,2)</f>
        <v>0</v>
      </c>
      <c r="BL126" s="24" t="s">
        <v>160</v>
      </c>
      <c r="BM126" s="24" t="s">
        <v>459</v>
      </c>
    </row>
    <row r="127" spans="2:65" s="1" customFormat="1" ht="25.5" customHeight="1">
      <c r="B127" s="46"/>
      <c r="C127" s="221" t="s">
        <v>298</v>
      </c>
      <c r="D127" s="221" t="s">
        <v>155</v>
      </c>
      <c r="E127" s="222" t="s">
        <v>2944</v>
      </c>
      <c r="F127" s="223" t="s">
        <v>2945</v>
      </c>
      <c r="G127" s="224" t="s">
        <v>187</v>
      </c>
      <c r="H127" s="225">
        <v>10</v>
      </c>
      <c r="I127" s="226"/>
      <c r="J127" s="227">
        <f>ROUND(I127*H127,2)</f>
        <v>0</v>
      </c>
      <c r="K127" s="223" t="s">
        <v>22</v>
      </c>
      <c r="L127" s="72"/>
      <c r="M127" s="228" t="s">
        <v>22</v>
      </c>
      <c r="N127" s="229" t="s">
        <v>44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160</v>
      </c>
      <c r="AT127" s="24" t="s">
        <v>155</v>
      </c>
      <c r="AU127" s="24" t="s">
        <v>24</v>
      </c>
      <c r="AY127" s="24" t="s">
        <v>153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24</v>
      </c>
      <c r="BK127" s="232">
        <f>ROUND(I127*H127,2)</f>
        <v>0</v>
      </c>
      <c r="BL127" s="24" t="s">
        <v>160</v>
      </c>
      <c r="BM127" s="24" t="s">
        <v>469</v>
      </c>
    </row>
    <row r="128" spans="2:65" s="1" customFormat="1" ht="25.5" customHeight="1">
      <c r="B128" s="46"/>
      <c r="C128" s="221" t="s">
        <v>304</v>
      </c>
      <c r="D128" s="221" t="s">
        <v>155</v>
      </c>
      <c r="E128" s="222" t="s">
        <v>2946</v>
      </c>
      <c r="F128" s="223" t="s">
        <v>2947</v>
      </c>
      <c r="G128" s="224" t="s">
        <v>187</v>
      </c>
      <c r="H128" s="225">
        <v>51</v>
      </c>
      <c r="I128" s="226"/>
      <c r="J128" s="227">
        <f>ROUND(I128*H128,2)</f>
        <v>0</v>
      </c>
      <c r="K128" s="223" t="s">
        <v>22</v>
      </c>
      <c r="L128" s="72"/>
      <c r="M128" s="228" t="s">
        <v>22</v>
      </c>
      <c r="N128" s="229" t="s">
        <v>44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160</v>
      </c>
      <c r="AT128" s="24" t="s">
        <v>155</v>
      </c>
      <c r="AU128" s="24" t="s">
        <v>24</v>
      </c>
      <c r="AY128" s="24" t="s">
        <v>153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24</v>
      </c>
      <c r="BK128" s="232">
        <f>ROUND(I128*H128,2)</f>
        <v>0</v>
      </c>
      <c r="BL128" s="24" t="s">
        <v>160</v>
      </c>
      <c r="BM128" s="24" t="s">
        <v>486</v>
      </c>
    </row>
    <row r="129" spans="2:65" s="1" customFormat="1" ht="25.5" customHeight="1">
      <c r="B129" s="46"/>
      <c r="C129" s="221" t="s">
        <v>310</v>
      </c>
      <c r="D129" s="221" t="s">
        <v>155</v>
      </c>
      <c r="E129" s="222" t="s">
        <v>2948</v>
      </c>
      <c r="F129" s="223" t="s">
        <v>2949</v>
      </c>
      <c r="G129" s="224" t="s">
        <v>187</v>
      </c>
      <c r="H129" s="225">
        <v>7</v>
      </c>
      <c r="I129" s="226"/>
      <c r="J129" s="227">
        <f>ROUND(I129*H129,2)</f>
        <v>0</v>
      </c>
      <c r="K129" s="223" t="s">
        <v>22</v>
      </c>
      <c r="L129" s="72"/>
      <c r="M129" s="228" t="s">
        <v>22</v>
      </c>
      <c r="N129" s="229" t="s">
        <v>44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160</v>
      </c>
      <c r="AT129" s="24" t="s">
        <v>155</v>
      </c>
      <c r="AU129" s="24" t="s">
        <v>24</v>
      </c>
      <c r="AY129" s="24" t="s">
        <v>153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24</v>
      </c>
      <c r="BK129" s="232">
        <f>ROUND(I129*H129,2)</f>
        <v>0</v>
      </c>
      <c r="BL129" s="24" t="s">
        <v>160</v>
      </c>
      <c r="BM129" s="24" t="s">
        <v>494</v>
      </c>
    </row>
    <row r="130" spans="2:65" s="1" customFormat="1" ht="25.5" customHeight="1">
      <c r="B130" s="46"/>
      <c r="C130" s="221" t="s">
        <v>315</v>
      </c>
      <c r="D130" s="221" t="s">
        <v>155</v>
      </c>
      <c r="E130" s="222" t="s">
        <v>2950</v>
      </c>
      <c r="F130" s="223" t="s">
        <v>2951</v>
      </c>
      <c r="G130" s="224" t="s">
        <v>187</v>
      </c>
      <c r="H130" s="225">
        <v>8</v>
      </c>
      <c r="I130" s="226"/>
      <c r="J130" s="227">
        <f>ROUND(I130*H130,2)</f>
        <v>0</v>
      </c>
      <c r="K130" s="223" t="s">
        <v>22</v>
      </c>
      <c r="L130" s="72"/>
      <c r="M130" s="228" t="s">
        <v>22</v>
      </c>
      <c r="N130" s="229" t="s">
        <v>44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160</v>
      </c>
      <c r="AT130" s="24" t="s">
        <v>155</v>
      </c>
      <c r="AU130" s="24" t="s">
        <v>24</v>
      </c>
      <c r="AY130" s="24" t="s">
        <v>153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24</v>
      </c>
      <c r="BK130" s="232">
        <f>ROUND(I130*H130,2)</f>
        <v>0</v>
      </c>
      <c r="BL130" s="24" t="s">
        <v>160</v>
      </c>
      <c r="BM130" s="24" t="s">
        <v>389</v>
      </c>
    </row>
    <row r="131" spans="2:65" s="1" customFormat="1" ht="25.5" customHeight="1">
      <c r="B131" s="46"/>
      <c r="C131" s="221" t="s">
        <v>320</v>
      </c>
      <c r="D131" s="221" t="s">
        <v>155</v>
      </c>
      <c r="E131" s="222" t="s">
        <v>2952</v>
      </c>
      <c r="F131" s="223" t="s">
        <v>2953</v>
      </c>
      <c r="G131" s="224" t="s">
        <v>290</v>
      </c>
      <c r="H131" s="225">
        <v>2</v>
      </c>
      <c r="I131" s="226"/>
      <c r="J131" s="227">
        <f>ROUND(I131*H131,2)</f>
        <v>0</v>
      </c>
      <c r="K131" s="223" t="s">
        <v>22</v>
      </c>
      <c r="L131" s="72"/>
      <c r="M131" s="228" t="s">
        <v>22</v>
      </c>
      <c r="N131" s="229" t="s">
        <v>44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160</v>
      </c>
      <c r="AT131" s="24" t="s">
        <v>155</v>
      </c>
      <c r="AU131" s="24" t="s">
        <v>24</v>
      </c>
      <c r="AY131" s="24" t="s">
        <v>153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24</v>
      </c>
      <c r="BK131" s="232">
        <f>ROUND(I131*H131,2)</f>
        <v>0</v>
      </c>
      <c r="BL131" s="24" t="s">
        <v>160</v>
      </c>
      <c r="BM131" s="24" t="s">
        <v>515</v>
      </c>
    </row>
    <row r="132" spans="2:65" s="1" customFormat="1" ht="25.5" customHeight="1">
      <c r="B132" s="46"/>
      <c r="C132" s="221" t="s">
        <v>324</v>
      </c>
      <c r="D132" s="221" t="s">
        <v>155</v>
      </c>
      <c r="E132" s="222" t="s">
        <v>2954</v>
      </c>
      <c r="F132" s="223" t="s">
        <v>2955</v>
      </c>
      <c r="G132" s="224" t="s">
        <v>290</v>
      </c>
      <c r="H132" s="225">
        <v>4</v>
      </c>
      <c r="I132" s="226"/>
      <c r="J132" s="227">
        <f>ROUND(I132*H132,2)</f>
        <v>0</v>
      </c>
      <c r="K132" s="223" t="s">
        <v>22</v>
      </c>
      <c r="L132" s="72"/>
      <c r="M132" s="228" t="s">
        <v>22</v>
      </c>
      <c r="N132" s="229" t="s">
        <v>44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4" t="s">
        <v>160</v>
      </c>
      <c r="AT132" s="24" t="s">
        <v>155</v>
      </c>
      <c r="AU132" s="24" t="s">
        <v>24</v>
      </c>
      <c r="AY132" s="24" t="s">
        <v>153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24</v>
      </c>
      <c r="BK132" s="232">
        <f>ROUND(I132*H132,2)</f>
        <v>0</v>
      </c>
      <c r="BL132" s="24" t="s">
        <v>160</v>
      </c>
      <c r="BM132" s="24" t="s">
        <v>525</v>
      </c>
    </row>
    <row r="133" spans="2:65" s="1" customFormat="1" ht="25.5" customHeight="1">
      <c r="B133" s="46"/>
      <c r="C133" s="221" t="s">
        <v>330</v>
      </c>
      <c r="D133" s="221" t="s">
        <v>155</v>
      </c>
      <c r="E133" s="222" t="s">
        <v>2956</v>
      </c>
      <c r="F133" s="223" t="s">
        <v>2957</v>
      </c>
      <c r="G133" s="224" t="s">
        <v>187</v>
      </c>
      <c r="H133" s="225">
        <v>897</v>
      </c>
      <c r="I133" s="226"/>
      <c r="J133" s="227">
        <f>ROUND(I133*H133,2)</f>
        <v>0</v>
      </c>
      <c r="K133" s="223" t="s">
        <v>22</v>
      </c>
      <c r="L133" s="72"/>
      <c r="M133" s="228" t="s">
        <v>22</v>
      </c>
      <c r="N133" s="229" t="s">
        <v>44</v>
      </c>
      <c r="O133" s="47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4" t="s">
        <v>160</v>
      </c>
      <c r="AT133" s="24" t="s">
        <v>155</v>
      </c>
      <c r="AU133" s="24" t="s">
        <v>24</v>
      </c>
      <c r="AY133" s="24" t="s">
        <v>153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24</v>
      </c>
      <c r="BK133" s="232">
        <f>ROUND(I133*H133,2)</f>
        <v>0</v>
      </c>
      <c r="BL133" s="24" t="s">
        <v>160</v>
      </c>
      <c r="BM133" s="24" t="s">
        <v>535</v>
      </c>
    </row>
    <row r="134" spans="2:65" s="1" customFormat="1" ht="25.5" customHeight="1">
      <c r="B134" s="46"/>
      <c r="C134" s="221" t="s">
        <v>337</v>
      </c>
      <c r="D134" s="221" t="s">
        <v>155</v>
      </c>
      <c r="E134" s="222" t="s">
        <v>2958</v>
      </c>
      <c r="F134" s="223" t="s">
        <v>2959</v>
      </c>
      <c r="G134" s="224" t="s">
        <v>187</v>
      </c>
      <c r="H134" s="225">
        <v>283</v>
      </c>
      <c r="I134" s="226"/>
      <c r="J134" s="227">
        <f>ROUND(I134*H134,2)</f>
        <v>0</v>
      </c>
      <c r="K134" s="223" t="s">
        <v>22</v>
      </c>
      <c r="L134" s="72"/>
      <c r="M134" s="228" t="s">
        <v>22</v>
      </c>
      <c r="N134" s="229" t="s">
        <v>44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160</v>
      </c>
      <c r="AT134" s="24" t="s">
        <v>155</v>
      </c>
      <c r="AU134" s="24" t="s">
        <v>24</v>
      </c>
      <c r="AY134" s="24" t="s">
        <v>153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24</v>
      </c>
      <c r="BK134" s="232">
        <f>ROUND(I134*H134,2)</f>
        <v>0</v>
      </c>
      <c r="BL134" s="24" t="s">
        <v>160</v>
      </c>
      <c r="BM134" s="24" t="s">
        <v>547</v>
      </c>
    </row>
    <row r="135" spans="2:65" s="1" customFormat="1" ht="25.5" customHeight="1">
      <c r="B135" s="46"/>
      <c r="C135" s="221" t="s">
        <v>341</v>
      </c>
      <c r="D135" s="221" t="s">
        <v>155</v>
      </c>
      <c r="E135" s="222" t="s">
        <v>2960</v>
      </c>
      <c r="F135" s="223" t="s">
        <v>2961</v>
      </c>
      <c r="G135" s="224" t="s">
        <v>187</v>
      </c>
      <c r="H135" s="225">
        <v>250</v>
      </c>
      <c r="I135" s="226"/>
      <c r="J135" s="227">
        <f>ROUND(I135*H135,2)</f>
        <v>0</v>
      </c>
      <c r="K135" s="223" t="s">
        <v>22</v>
      </c>
      <c r="L135" s="72"/>
      <c r="M135" s="228" t="s">
        <v>22</v>
      </c>
      <c r="N135" s="229" t="s">
        <v>44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160</v>
      </c>
      <c r="AT135" s="24" t="s">
        <v>155</v>
      </c>
      <c r="AU135" s="24" t="s">
        <v>24</v>
      </c>
      <c r="AY135" s="24" t="s">
        <v>153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24</v>
      </c>
      <c r="BK135" s="232">
        <f>ROUND(I135*H135,2)</f>
        <v>0</v>
      </c>
      <c r="BL135" s="24" t="s">
        <v>160</v>
      </c>
      <c r="BM135" s="24" t="s">
        <v>560</v>
      </c>
    </row>
    <row r="136" spans="2:65" s="1" customFormat="1" ht="25.5" customHeight="1">
      <c r="B136" s="46"/>
      <c r="C136" s="221" t="s">
        <v>345</v>
      </c>
      <c r="D136" s="221" t="s">
        <v>155</v>
      </c>
      <c r="E136" s="222" t="s">
        <v>2962</v>
      </c>
      <c r="F136" s="223" t="s">
        <v>2963</v>
      </c>
      <c r="G136" s="224" t="s">
        <v>187</v>
      </c>
      <c r="H136" s="225">
        <v>51</v>
      </c>
      <c r="I136" s="226"/>
      <c r="J136" s="227">
        <f>ROUND(I136*H136,2)</f>
        <v>0</v>
      </c>
      <c r="K136" s="223" t="s">
        <v>22</v>
      </c>
      <c r="L136" s="72"/>
      <c r="M136" s="228" t="s">
        <v>22</v>
      </c>
      <c r="N136" s="229" t="s">
        <v>44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4" t="s">
        <v>160</v>
      </c>
      <c r="AT136" s="24" t="s">
        <v>155</v>
      </c>
      <c r="AU136" s="24" t="s">
        <v>24</v>
      </c>
      <c r="AY136" s="24" t="s">
        <v>153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24</v>
      </c>
      <c r="BK136" s="232">
        <f>ROUND(I136*H136,2)</f>
        <v>0</v>
      </c>
      <c r="BL136" s="24" t="s">
        <v>160</v>
      </c>
      <c r="BM136" s="24" t="s">
        <v>568</v>
      </c>
    </row>
    <row r="137" spans="2:65" s="1" customFormat="1" ht="16.5" customHeight="1">
      <c r="B137" s="46"/>
      <c r="C137" s="221" t="s">
        <v>349</v>
      </c>
      <c r="D137" s="221" t="s">
        <v>155</v>
      </c>
      <c r="E137" s="222" t="s">
        <v>2964</v>
      </c>
      <c r="F137" s="223" t="s">
        <v>2965</v>
      </c>
      <c r="G137" s="224" t="s">
        <v>187</v>
      </c>
      <c r="H137" s="225">
        <v>7</v>
      </c>
      <c r="I137" s="226"/>
      <c r="J137" s="227">
        <f>ROUND(I137*H137,2)</f>
        <v>0</v>
      </c>
      <c r="K137" s="223" t="s">
        <v>22</v>
      </c>
      <c r="L137" s="72"/>
      <c r="M137" s="228" t="s">
        <v>22</v>
      </c>
      <c r="N137" s="229" t="s">
        <v>44</v>
      </c>
      <c r="O137" s="47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4" t="s">
        <v>160</v>
      </c>
      <c r="AT137" s="24" t="s">
        <v>155</v>
      </c>
      <c r="AU137" s="24" t="s">
        <v>24</v>
      </c>
      <c r="AY137" s="24" t="s">
        <v>153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24</v>
      </c>
      <c r="BK137" s="232">
        <f>ROUND(I137*H137,2)</f>
        <v>0</v>
      </c>
      <c r="BL137" s="24" t="s">
        <v>160</v>
      </c>
      <c r="BM137" s="24" t="s">
        <v>579</v>
      </c>
    </row>
    <row r="138" spans="2:65" s="1" customFormat="1" ht="16.5" customHeight="1">
      <c r="B138" s="46"/>
      <c r="C138" s="221" t="s">
        <v>353</v>
      </c>
      <c r="D138" s="221" t="s">
        <v>155</v>
      </c>
      <c r="E138" s="222" t="s">
        <v>2966</v>
      </c>
      <c r="F138" s="223" t="s">
        <v>2967</v>
      </c>
      <c r="G138" s="224" t="s">
        <v>187</v>
      </c>
      <c r="H138" s="225">
        <v>8</v>
      </c>
      <c r="I138" s="226"/>
      <c r="J138" s="227">
        <f>ROUND(I138*H138,2)</f>
        <v>0</v>
      </c>
      <c r="K138" s="223" t="s">
        <v>22</v>
      </c>
      <c r="L138" s="72"/>
      <c r="M138" s="228" t="s">
        <v>22</v>
      </c>
      <c r="N138" s="229" t="s">
        <v>44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160</v>
      </c>
      <c r="AT138" s="24" t="s">
        <v>155</v>
      </c>
      <c r="AU138" s="24" t="s">
        <v>24</v>
      </c>
      <c r="AY138" s="24" t="s">
        <v>153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24</v>
      </c>
      <c r="BK138" s="232">
        <f>ROUND(I138*H138,2)</f>
        <v>0</v>
      </c>
      <c r="BL138" s="24" t="s">
        <v>160</v>
      </c>
      <c r="BM138" s="24" t="s">
        <v>592</v>
      </c>
    </row>
    <row r="139" spans="2:65" s="1" customFormat="1" ht="16.5" customHeight="1">
      <c r="B139" s="46"/>
      <c r="C139" s="221" t="s">
        <v>357</v>
      </c>
      <c r="D139" s="221" t="s">
        <v>155</v>
      </c>
      <c r="E139" s="222" t="s">
        <v>2968</v>
      </c>
      <c r="F139" s="223" t="s">
        <v>2969</v>
      </c>
      <c r="G139" s="224" t="s">
        <v>290</v>
      </c>
      <c r="H139" s="225">
        <v>24</v>
      </c>
      <c r="I139" s="226"/>
      <c r="J139" s="227">
        <f>ROUND(I139*H139,2)</f>
        <v>0</v>
      </c>
      <c r="K139" s="223" t="s">
        <v>22</v>
      </c>
      <c r="L139" s="72"/>
      <c r="M139" s="228" t="s">
        <v>22</v>
      </c>
      <c r="N139" s="229" t="s">
        <v>44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160</v>
      </c>
      <c r="AT139" s="24" t="s">
        <v>155</v>
      </c>
      <c r="AU139" s="24" t="s">
        <v>24</v>
      </c>
      <c r="AY139" s="24" t="s">
        <v>153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24</v>
      </c>
      <c r="BK139" s="232">
        <f>ROUND(I139*H139,2)</f>
        <v>0</v>
      </c>
      <c r="BL139" s="24" t="s">
        <v>160</v>
      </c>
      <c r="BM139" s="24" t="s">
        <v>603</v>
      </c>
    </row>
    <row r="140" spans="2:65" s="1" customFormat="1" ht="16.5" customHeight="1">
      <c r="B140" s="46"/>
      <c r="C140" s="221" t="s">
        <v>363</v>
      </c>
      <c r="D140" s="221" t="s">
        <v>155</v>
      </c>
      <c r="E140" s="222" t="s">
        <v>2970</v>
      </c>
      <c r="F140" s="223" t="s">
        <v>2971</v>
      </c>
      <c r="G140" s="224" t="s">
        <v>290</v>
      </c>
      <c r="H140" s="225">
        <v>20</v>
      </c>
      <c r="I140" s="226"/>
      <c r="J140" s="227">
        <f>ROUND(I140*H140,2)</f>
        <v>0</v>
      </c>
      <c r="K140" s="223" t="s">
        <v>22</v>
      </c>
      <c r="L140" s="72"/>
      <c r="M140" s="228" t="s">
        <v>22</v>
      </c>
      <c r="N140" s="229" t="s">
        <v>44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160</v>
      </c>
      <c r="AT140" s="24" t="s">
        <v>155</v>
      </c>
      <c r="AU140" s="24" t="s">
        <v>24</v>
      </c>
      <c r="AY140" s="24" t="s">
        <v>153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24</v>
      </c>
      <c r="BK140" s="232">
        <f>ROUND(I140*H140,2)</f>
        <v>0</v>
      </c>
      <c r="BL140" s="24" t="s">
        <v>160</v>
      </c>
      <c r="BM140" s="24" t="s">
        <v>620</v>
      </c>
    </row>
    <row r="141" spans="2:65" s="1" customFormat="1" ht="16.5" customHeight="1">
      <c r="B141" s="46"/>
      <c r="C141" s="221" t="s">
        <v>369</v>
      </c>
      <c r="D141" s="221" t="s">
        <v>155</v>
      </c>
      <c r="E141" s="222" t="s">
        <v>2972</v>
      </c>
      <c r="F141" s="223" t="s">
        <v>2973</v>
      </c>
      <c r="G141" s="224" t="s">
        <v>290</v>
      </c>
      <c r="H141" s="225">
        <v>7</v>
      </c>
      <c r="I141" s="226"/>
      <c r="J141" s="227">
        <f>ROUND(I141*H141,2)</f>
        <v>0</v>
      </c>
      <c r="K141" s="223" t="s">
        <v>22</v>
      </c>
      <c r="L141" s="72"/>
      <c r="M141" s="228" t="s">
        <v>22</v>
      </c>
      <c r="N141" s="229" t="s">
        <v>44</v>
      </c>
      <c r="O141" s="47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4" t="s">
        <v>160</v>
      </c>
      <c r="AT141" s="24" t="s">
        <v>155</v>
      </c>
      <c r="AU141" s="24" t="s">
        <v>24</v>
      </c>
      <c r="AY141" s="24" t="s">
        <v>153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24</v>
      </c>
      <c r="BK141" s="232">
        <f>ROUND(I141*H141,2)</f>
        <v>0</v>
      </c>
      <c r="BL141" s="24" t="s">
        <v>160</v>
      </c>
      <c r="BM141" s="24" t="s">
        <v>631</v>
      </c>
    </row>
    <row r="142" spans="2:65" s="1" customFormat="1" ht="16.5" customHeight="1">
      <c r="B142" s="46"/>
      <c r="C142" s="221" t="s">
        <v>374</v>
      </c>
      <c r="D142" s="221" t="s">
        <v>155</v>
      </c>
      <c r="E142" s="222" t="s">
        <v>2974</v>
      </c>
      <c r="F142" s="223" t="s">
        <v>2975</v>
      </c>
      <c r="G142" s="224" t="s">
        <v>290</v>
      </c>
      <c r="H142" s="225">
        <v>7</v>
      </c>
      <c r="I142" s="226"/>
      <c r="J142" s="227">
        <f>ROUND(I142*H142,2)</f>
        <v>0</v>
      </c>
      <c r="K142" s="223" t="s">
        <v>22</v>
      </c>
      <c r="L142" s="72"/>
      <c r="M142" s="228" t="s">
        <v>22</v>
      </c>
      <c r="N142" s="229" t="s">
        <v>44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160</v>
      </c>
      <c r="AT142" s="24" t="s">
        <v>155</v>
      </c>
      <c r="AU142" s="24" t="s">
        <v>24</v>
      </c>
      <c r="AY142" s="24" t="s">
        <v>153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24</v>
      </c>
      <c r="BK142" s="232">
        <f>ROUND(I142*H142,2)</f>
        <v>0</v>
      </c>
      <c r="BL142" s="24" t="s">
        <v>160</v>
      </c>
      <c r="BM142" s="24" t="s">
        <v>643</v>
      </c>
    </row>
    <row r="143" spans="2:65" s="1" customFormat="1" ht="16.5" customHeight="1">
      <c r="B143" s="46"/>
      <c r="C143" s="221" t="s">
        <v>384</v>
      </c>
      <c r="D143" s="221" t="s">
        <v>155</v>
      </c>
      <c r="E143" s="222" t="s">
        <v>2976</v>
      </c>
      <c r="F143" s="223" t="s">
        <v>2977</v>
      </c>
      <c r="G143" s="224" t="s">
        <v>2902</v>
      </c>
      <c r="H143" s="225">
        <v>20</v>
      </c>
      <c r="I143" s="226"/>
      <c r="J143" s="227">
        <f>ROUND(I143*H143,2)</f>
        <v>0</v>
      </c>
      <c r="K143" s="223" t="s">
        <v>22</v>
      </c>
      <c r="L143" s="72"/>
      <c r="M143" s="228" t="s">
        <v>22</v>
      </c>
      <c r="N143" s="229" t="s">
        <v>44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160</v>
      </c>
      <c r="AT143" s="24" t="s">
        <v>155</v>
      </c>
      <c r="AU143" s="24" t="s">
        <v>24</v>
      </c>
      <c r="AY143" s="24" t="s">
        <v>153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24</v>
      </c>
      <c r="BK143" s="232">
        <f>ROUND(I143*H143,2)</f>
        <v>0</v>
      </c>
      <c r="BL143" s="24" t="s">
        <v>160</v>
      </c>
      <c r="BM143" s="24" t="s">
        <v>655</v>
      </c>
    </row>
    <row r="144" spans="2:65" s="1" customFormat="1" ht="51" customHeight="1">
      <c r="B144" s="46"/>
      <c r="C144" s="221" t="s">
        <v>391</v>
      </c>
      <c r="D144" s="221" t="s">
        <v>155</v>
      </c>
      <c r="E144" s="222" t="s">
        <v>2978</v>
      </c>
      <c r="F144" s="223" t="s">
        <v>2979</v>
      </c>
      <c r="G144" s="224" t="s">
        <v>187</v>
      </c>
      <c r="H144" s="225">
        <v>8</v>
      </c>
      <c r="I144" s="226"/>
      <c r="J144" s="227">
        <f>ROUND(I144*H144,2)</f>
        <v>0</v>
      </c>
      <c r="K144" s="223" t="s">
        <v>22</v>
      </c>
      <c r="L144" s="72"/>
      <c r="M144" s="228" t="s">
        <v>22</v>
      </c>
      <c r="N144" s="229" t="s">
        <v>44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160</v>
      </c>
      <c r="AT144" s="24" t="s">
        <v>155</v>
      </c>
      <c r="AU144" s="24" t="s">
        <v>24</v>
      </c>
      <c r="AY144" s="24" t="s">
        <v>153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24</v>
      </c>
      <c r="BK144" s="232">
        <f>ROUND(I144*H144,2)</f>
        <v>0</v>
      </c>
      <c r="BL144" s="24" t="s">
        <v>160</v>
      </c>
      <c r="BM144" s="24" t="s">
        <v>664</v>
      </c>
    </row>
    <row r="145" spans="2:65" s="1" customFormat="1" ht="16.5" customHeight="1">
      <c r="B145" s="46"/>
      <c r="C145" s="221" t="s">
        <v>401</v>
      </c>
      <c r="D145" s="221" t="s">
        <v>155</v>
      </c>
      <c r="E145" s="222" t="s">
        <v>2980</v>
      </c>
      <c r="F145" s="223" t="s">
        <v>2981</v>
      </c>
      <c r="G145" s="224" t="s">
        <v>2910</v>
      </c>
      <c r="H145" s="293"/>
      <c r="I145" s="226"/>
      <c r="J145" s="227">
        <f>ROUND(I145*H145,2)</f>
        <v>0</v>
      </c>
      <c r="K145" s="223" t="s">
        <v>22</v>
      </c>
      <c r="L145" s="72"/>
      <c r="M145" s="228" t="s">
        <v>22</v>
      </c>
      <c r="N145" s="229" t="s">
        <v>44</v>
      </c>
      <c r="O145" s="47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4" t="s">
        <v>160</v>
      </c>
      <c r="AT145" s="24" t="s">
        <v>155</v>
      </c>
      <c r="AU145" s="24" t="s">
        <v>24</v>
      </c>
      <c r="AY145" s="24" t="s">
        <v>153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24</v>
      </c>
      <c r="BK145" s="232">
        <f>ROUND(I145*H145,2)</f>
        <v>0</v>
      </c>
      <c r="BL145" s="24" t="s">
        <v>160</v>
      </c>
      <c r="BM145" s="24" t="s">
        <v>676</v>
      </c>
    </row>
    <row r="146" spans="2:63" s="10" customFormat="1" ht="37.4" customHeight="1">
      <c r="B146" s="205"/>
      <c r="C146" s="206"/>
      <c r="D146" s="207" t="s">
        <v>72</v>
      </c>
      <c r="E146" s="208" t="s">
        <v>2982</v>
      </c>
      <c r="F146" s="208" t="s">
        <v>2983</v>
      </c>
      <c r="G146" s="206"/>
      <c r="H146" s="206"/>
      <c r="I146" s="209"/>
      <c r="J146" s="210">
        <f>BK146</f>
        <v>0</v>
      </c>
      <c r="K146" s="206"/>
      <c r="L146" s="211"/>
      <c r="M146" s="212"/>
      <c r="N146" s="213"/>
      <c r="O146" s="213"/>
      <c r="P146" s="214">
        <f>SUM(P147:P164)</f>
        <v>0</v>
      </c>
      <c r="Q146" s="213"/>
      <c r="R146" s="214">
        <f>SUM(R147:R164)</f>
        <v>0</v>
      </c>
      <c r="S146" s="213"/>
      <c r="T146" s="215">
        <f>SUM(T147:T164)</f>
        <v>0</v>
      </c>
      <c r="AR146" s="216" t="s">
        <v>24</v>
      </c>
      <c r="AT146" s="217" t="s">
        <v>72</v>
      </c>
      <c r="AU146" s="217" t="s">
        <v>73</v>
      </c>
      <c r="AY146" s="216" t="s">
        <v>153</v>
      </c>
      <c r="BK146" s="218">
        <f>SUM(BK147:BK164)</f>
        <v>0</v>
      </c>
    </row>
    <row r="147" spans="2:65" s="1" customFormat="1" ht="25.5" customHeight="1">
      <c r="B147" s="46"/>
      <c r="C147" s="221" t="s">
        <v>406</v>
      </c>
      <c r="D147" s="221" t="s">
        <v>155</v>
      </c>
      <c r="E147" s="222" t="s">
        <v>2984</v>
      </c>
      <c r="F147" s="223" t="s">
        <v>2985</v>
      </c>
      <c r="G147" s="224" t="s">
        <v>290</v>
      </c>
      <c r="H147" s="225">
        <v>8</v>
      </c>
      <c r="I147" s="226"/>
      <c r="J147" s="227">
        <f>ROUND(I147*H147,2)</f>
        <v>0</v>
      </c>
      <c r="K147" s="223" t="s">
        <v>22</v>
      </c>
      <c r="L147" s="72"/>
      <c r="M147" s="228" t="s">
        <v>22</v>
      </c>
      <c r="N147" s="229" t="s">
        <v>44</v>
      </c>
      <c r="O147" s="47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4" t="s">
        <v>160</v>
      </c>
      <c r="AT147" s="24" t="s">
        <v>155</v>
      </c>
      <c r="AU147" s="24" t="s">
        <v>24</v>
      </c>
      <c r="AY147" s="24" t="s">
        <v>153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24</v>
      </c>
      <c r="BK147" s="232">
        <f>ROUND(I147*H147,2)</f>
        <v>0</v>
      </c>
      <c r="BL147" s="24" t="s">
        <v>160</v>
      </c>
      <c r="BM147" s="24" t="s">
        <v>668</v>
      </c>
    </row>
    <row r="148" spans="2:65" s="1" customFormat="1" ht="16.5" customHeight="1">
      <c r="B148" s="46"/>
      <c r="C148" s="221" t="s">
        <v>412</v>
      </c>
      <c r="D148" s="221" t="s">
        <v>155</v>
      </c>
      <c r="E148" s="222" t="s">
        <v>2986</v>
      </c>
      <c r="F148" s="223" t="s">
        <v>2987</v>
      </c>
      <c r="G148" s="224" t="s">
        <v>1161</v>
      </c>
      <c r="H148" s="225">
        <v>4</v>
      </c>
      <c r="I148" s="226"/>
      <c r="J148" s="227">
        <f>ROUND(I148*H148,2)</f>
        <v>0</v>
      </c>
      <c r="K148" s="223" t="s">
        <v>22</v>
      </c>
      <c r="L148" s="72"/>
      <c r="M148" s="228" t="s">
        <v>22</v>
      </c>
      <c r="N148" s="229" t="s">
        <v>44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4" t="s">
        <v>160</v>
      </c>
      <c r="AT148" s="24" t="s">
        <v>155</v>
      </c>
      <c r="AU148" s="24" t="s">
        <v>24</v>
      </c>
      <c r="AY148" s="24" t="s">
        <v>153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24</v>
      </c>
      <c r="BK148" s="232">
        <f>ROUND(I148*H148,2)</f>
        <v>0</v>
      </c>
      <c r="BL148" s="24" t="s">
        <v>160</v>
      </c>
      <c r="BM148" s="24" t="s">
        <v>692</v>
      </c>
    </row>
    <row r="149" spans="2:65" s="1" customFormat="1" ht="16.5" customHeight="1">
      <c r="B149" s="46"/>
      <c r="C149" s="221" t="s">
        <v>417</v>
      </c>
      <c r="D149" s="221" t="s">
        <v>155</v>
      </c>
      <c r="E149" s="222" t="s">
        <v>2988</v>
      </c>
      <c r="F149" s="223" t="s">
        <v>2989</v>
      </c>
      <c r="G149" s="224" t="s">
        <v>1161</v>
      </c>
      <c r="H149" s="225">
        <v>2</v>
      </c>
      <c r="I149" s="226"/>
      <c r="J149" s="227">
        <f>ROUND(I149*H149,2)</f>
        <v>0</v>
      </c>
      <c r="K149" s="223" t="s">
        <v>22</v>
      </c>
      <c r="L149" s="72"/>
      <c r="M149" s="228" t="s">
        <v>22</v>
      </c>
      <c r="N149" s="229" t="s">
        <v>44</v>
      </c>
      <c r="O149" s="47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4" t="s">
        <v>160</v>
      </c>
      <c r="AT149" s="24" t="s">
        <v>155</v>
      </c>
      <c r="AU149" s="24" t="s">
        <v>24</v>
      </c>
      <c r="AY149" s="24" t="s">
        <v>153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24</v>
      </c>
      <c r="BK149" s="232">
        <f>ROUND(I149*H149,2)</f>
        <v>0</v>
      </c>
      <c r="BL149" s="24" t="s">
        <v>160</v>
      </c>
      <c r="BM149" s="24" t="s">
        <v>701</v>
      </c>
    </row>
    <row r="150" spans="2:65" s="1" customFormat="1" ht="16.5" customHeight="1">
      <c r="B150" s="46"/>
      <c r="C150" s="221" t="s">
        <v>434</v>
      </c>
      <c r="D150" s="221" t="s">
        <v>155</v>
      </c>
      <c r="E150" s="222" t="s">
        <v>2990</v>
      </c>
      <c r="F150" s="223" t="s">
        <v>2991</v>
      </c>
      <c r="G150" s="224" t="s">
        <v>1161</v>
      </c>
      <c r="H150" s="225">
        <v>8</v>
      </c>
      <c r="I150" s="226"/>
      <c r="J150" s="227">
        <f>ROUND(I150*H150,2)</f>
        <v>0</v>
      </c>
      <c r="K150" s="223" t="s">
        <v>22</v>
      </c>
      <c r="L150" s="72"/>
      <c r="M150" s="228" t="s">
        <v>22</v>
      </c>
      <c r="N150" s="229" t="s">
        <v>44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160</v>
      </c>
      <c r="AT150" s="24" t="s">
        <v>155</v>
      </c>
      <c r="AU150" s="24" t="s">
        <v>24</v>
      </c>
      <c r="AY150" s="24" t="s">
        <v>153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24</v>
      </c>
      <c r="BK150" s="232">
        <f>ROUND(I150*H150,2)</f>
        <v>0</v>
      </c>
      <c r="BL150" s="24" t="s">
        <v>160</v>
      </c>
      <c r="BM150" s="24" t="s">
        <v>711</v>
      </c>
    </row>
    <row r="151" spans="2:65" s="1" customFormat="1" ht="25.5" customHeight="1">
      <c r="B151" s="46"/>
      <c r="C151" s="221" t="s">
        <v>439</v>
      </c>
      <c r="D151" s="221" t="s">
        <v>155</v>
      </c>
      <c r="E151" s="222" t="s">
        <v>2992</v>
      </c>
      <c r="F151" s="223" t="s">
        <v>2993</v>
      </c>
      <c r="G151" s="224" t="s">
        <v>290</v>
      </c>
      <c r="H151" s="225">
        <v>16</v>
      </c>
      <c r="I151" s="226"/>
      <c r="J151" s="227">
        <f>ROUND(I151*H151,2)</f>
        <v>0</v>
      </c>
      <c r="K151" s="223" t="s">
        <v>22</v>
      </c>
      <c r="L151" s="72"/>
      <c r="M151" s="228" t="s">
        <v>22</v>
      </c>
      <c r="N151" s="229" t="s">
        <v>44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160</v>
      </c>
      <c r="AT151" s="24" t="s">
        <v>155</v>
      </c>
      <c r="AU151" s="24" t="s">
        <v>24</v>
      </c>
      <c r="AY151" s="24" t="s">
        <v>153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24</v>
      </c>
      <c r="BK151" s="232">
        <f>ROUND(I151*H151,2)</f>
        <v>0</v>
      </c>
      <c r="BL151" s="24" t="s">
        <v>160</v>
      </c>
      <c r="BM151" s="24" t="s">
        <v>722</v>
      </c>
    </row>
    <row r="152" spans="2:65" s="1" customFormat="1" ht="25.5" customHeight="1">
      <c r="B152" s="46"/>
      <c r="C152" s="221" t="s">
        <v>445</v>
      </c>
      <c r="D152" s="221" t="s">
        <v>155</v>
      </c>
      <c r="E152" s="222" t="s">
        <v>2994</v>
      </c>
      <c r="F152" s="223" t="s">
        <v>2995</v>
      </c>
      <c r="G152" s="224" t="s">
        <v>290</v>
      </c>
      <c r="H152" s="225">
        <v>1</v>
      </c>
      <c r="I152" s="226"/>
      <c r="J152" s="227">
        <f>ROUND(I152*H152,2)</f>
        <v>0</v>
      </c>
      <c r="K152" s="223" t="s">
        <v>22</v>
      </c>
      <c r="L152" s="72"/>
      <c r="M152" s="228" t="s">
        <v>22</v>
      </c>
      <c r="N152" s="229" t="s">
        <v>44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160</v>
      </c>
      <c r="AT152" s="24" t="s">
        <v>155</v>
      </c>
      <c r="AU152" s="24" t="s">
        <v>24</v>
      </c>
      <c r="AY152" s="24" t="s">
        <v>153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24</v>
      </c>
      <c r="BK152" s="232">
        <f>ROUND(I152*H152,2)</f>
        <v>0</v>
      </c>
      <c r="BL152" s="24" t="s">
        <v>160</v>
      </c>
      <c r="BM152" s="24" t="s">
        <v>731</v>
      </c>
    </row>
    <row r="153" spans="2:65" s="1" customFormat="1" ht="25.5" customHeight="1">
      <c r="B153" s="46"/>
      <c r="C153" s="221" t="s">
        <v>454</v>
      </c>
      <c r="D153" s="221" t="s">
        <v>155</v>
      </c>
      <c r="E153" s="222" t="s">
        <v>2996</v>
      </c>
      <c r="F153" s="223" t="s">
        <v>2997</v>
      </c>
      <c r="G153" s="224" t="s">
        <v>290</v>
      </c>
      <c r="H153" s="225">
        <v>4</v>
      </c>
      <c r="I153" s="226"/>
      <c r="J153" s="227">
        <f>ROUND(I153*H153,2)</f>
        <v>0</v>
      </c>
      <c r="K153" s="223" t="s">
        <v>22</v>
      </c>
      <c r="L153" s="72"/>
      <c r="M153" s="228" t="s">
        <v>22</v>
      </c>
      <c r="N153" s="229" t="s">
        <v>44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160</v>
      </c>
      <c r="AT153" s="24" t="s">
        <v>155</v>
      </c>
      <c r="AU153" s="24" t="s">
        <v>24</v>
      </c>
      <c r="AY153" s="24" t="s">
        <v>153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24</v>
      </c>
      <c r="BK153" s="232">
        <f>ROUND(I153*H153,2)</f>
        <v>0</v>
      </c>
      <c r="BL153" s="24" t="s">
        <v>160</v>
      </c>
      <c r="BM153" s="24" t="s">
        <v>745</v>
      </c>
    </row>
    <row r="154" spans="2:65" s="1" customFormat="1" ht="25.5" customHeight="1">
      <c r="B154" s="46"/>
      <c r="C154" s="221" t="s">
        <v>459</v>
      </c>
      <c r="D154" s="221" t="s">
        <v>155</v>
      </c>
      <c r="E154" s="222" t="s">
        <v>2998</v>
      </c>
      <c r="F154" s="223" t="s">
        <v>2999</v>
      </c>
      <c r="G154" s="224" t="s">
        <v>290</v>
      </c>
      <c r="H154" s="225">
        <v>15</v>
      </c>
      <c r="I154" s="226"/>
      <c r="J154" s="227">
        <f>ROUND(I154*H154,2)</f>
        <v>0</v>
      </c>
      <c r="K154" s="223" t="s">
        <v>22</v>
      </c>
      <c r="L154" s="72"/>
      <c r="M154" s="228" t="s">
        <v>22</v>
      </c>
      <c r="N154" s="229" t="s">
        <v>44</v>
      </c>
      <c r="O154" s="47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AR154" s="24" t="s">
        <v>160</v>
      </c>
      <c r="AT154" s="24" t="s">
        <v>155</v>
      </c>
      <c r="AU154" s="24" t="s">
        <v>24</v>
      </c>
      <c r="AY154" s="24" t="s">
        <v>153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24</v>
      </c>
      <c r="BK154" s="232">
        <f>ROUND(I154*H154,2)</f>
        <v>0</v>
      </c>
      <c r="BL154" s="24" t="s">
        <v>160</v>
      </c>
      <c r="BM154" s="24" t="s">
        <v>756</v>
      </c>
    </row>
    <row r="155" spans="2:65" s="1" customFormat="1" ht="25.5" customHeight="1">
      <c r="B155" s="46"/>
      <c r="C155" s="221" t="s">
        <v>463</v>
      </c>
      <c r="D155" s="221" t="s">
        <v>155</v>
      </c>
      <c r="E155" s="222" t="s">
        <v>3000</v>
      </c>
      <c r="F155" s="223" t="s">
        <v>3001</v>
      </c>
      <c r="G155" s="224" t="s">
        <v>290</v>
      </c>
      <c r="H155" s="225">
        <v>2</v>
      </c>
      <c r="I155" s="226"/>
      <c r="J155" s="227">
        <f>ROUND(I155*H155,2)</f>
        <v>0</v>
      </c>
      <c r="K155" s="223" t="s">
        <v>22</v>
      </c>
      <c r="L155" s="72"/>
      <c r="M155" s="228" t="s">
        <v>22</v>
      </c>
      <c r="N155" s="229" t="s">
        <v>44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160</v>
      </c>
      <c r="AT155" s="24" t="s">
        <v>155</v>
      </c>
      <c r="AU155" s="24" t="s">
        <v>24</v>
      </c>
      <c r="AY155" s="24" t="s">
        <v>153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24</v>
      </c>
      <c r="BK155" s="232">
        <f>ROUND(I155*H155,2)</f>
        <v>0</v>
      </c>
      <c r="BL155" s="24" t="s">
        <v>160</v>
      </c>
      <c r="BM155" s="24" t="s">
        <v>765</v>
      </c>
    </row>
    <row r="156" spans="2:65" s="1" customFormat="1" ht="25.5" customHeight="1">
      <c r="B156" s="46"/>
      <c r="C156" s="221" t="s">
        <v>469</v>
      </c>
      <c r="D156" s="221" t="s">
        <v>155</v>
      </c>
      <c r="E156" s="222" t="s">
        <v>3002</v>
      </c>
      <c r="F156" s="223" t="s">
        <v>3003</v>
      </c>
      <c r="G156" s="224" t="s">
        <v>290</v>
      </c>
      <c r="H156" s="225">
        <v>153</v>
      </c>
      <c r="I156" s="226"/>
      <c r="J156" s="227">
        <f>ROUND(I156*H156,2)</f>
        <v>0</v>
      </c>
      <c r="K156" s="223" t="s">
        <v>22</v>
      </c>
      <c r="L156" s="72"/>
      <c r="M156" s="228" t="s">
        <v>22</v>
      </c>
      <c r="N156" s="229" t="s">
        <v>44</v>
      </c>
      <c r="O156" s="47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4" t="s">
        <v>160</v>
      </c>
      <c r="AT156" s="24" t="s">
        <v>155</v>
      </c>
      <c r="AU156" s="24" t="s">
        <v>24</v>
      </c>
      <c r="AY156" s="24" t="s">
        <v>153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24</v>
      </c>
      <c r="BK156" s="232">
        <f>ROUND(I156*H156,2)</f>
        <v>0</v>
      </c>
      <c r="BL156" s="24" t="s">
        <v>160</v>
      </c>
      <c r="BM156" s="24" t="s">
        <v>775</v>
      </c>
    </row>
    <row r="157" spans="2:65" s="1" customFormat="1" ht="25.5" customHeight="1">
      <c r="B157" s="46"/>
      <c r="C157" s="221" t="s">
        <v>474</v>
      </c>
      <c r="D157" s="221" t="s">
        <v>155</v>
      </c>
      <c r="E157" s="222" t="s">
        <v>3004</v>
      </c>
      <c r="F157" s="223" t="s">
        <v>3005</v>
      </c>
      <c r="G157" s="224" t="s">
        <v>290</v>
      </c>
      <c r="H157" s="225">
        <v>34</v>
      </c>
      <c r="I157" s="226"/>
      <c r="J157" s="227">
        <f>ROUND(I157*H157,2)</f>
        <v>0</v>
      </c>
      <c r="K157" s="223" t="s">
        <v>22</v>
      </c>
      <c r="L157" s="72"/>
      <c r="M157" s="228" t="s">
        <v>22</v>
      </c>
      <c r="N157" s="229" t="s">
        <v>44</v>
      </c>
      <c r="O157" s="47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4" t="s">
        <v>160</v>
      </c>
      <c r="AT157" s="24" t="s">
        <v>155</v>
      </c>
      <c r="AU157" s="24" t="s">
        <v>24</v>
      </c>
      <c r="AY157" s="24" t="s">
        <v>153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24</v>
      </c>
      <c r="BK157" s="232">
        <f>ROUND(I157*H157,2)</f>
        <v>0</v>
      </c>
      <c r="BL157" s="24" t="s">
        <v>160</v>
      </c>
      <c r="BM157" s="24" t="s">
        <v>786</v>
      </c>
    </row>
    <row r="158" spans="2:65" s="1" customFormat="1" ht="38.25" customHeight="1">
      <c r="B158" s="46"/>
      <c r="C158" s="221" t="s">
        <v>486</v>
      </c>
      <c r="D158" s="221" t="s">
        <v>155</v>
      </c>
      <c r="E158" s="222" t="s">
        <v>3006</v>
      </c>
      <c r="F158" s="223" t="s">
        <v>3007</v>
      </c>
      <c r="G158" s="224" t="s">
        <v>290</v>
      </c>
      <c r="H158" s="225">
        <v>21</v>
      </c>
      <c r="I158" s="226"/>
      <c r="J158" s="227">
        <f>ROUND(I158*H158,2)</f>
        <v>0</v>
      </c>
      <c r="K158" s="223" t="s">
        <v>22</v>
      </c>
      <c r="L158" s="72"/>
      <c r="M158" s="228" t="s">
        <v>22</v>
      </c>
      <c r="N158" s="229" t="s">
        <v>44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160</v>
      </c>
      <c r="AT158" s="24" t="s">
        <v>155</v>
      </c>
      <c r="AU158" s="24" t="s">
        <v>24</v>
      </c>
      <c r="AY158" s="24" t="s">
        <v>153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24</v>
      </c>
      <c r="BK158" s="232">
        <f>ROUND(I158*H158,2)</f>
        <v>0</v>
      </c>
      <c r="BL158" s="24" t="s">
        <v>160</v>
      </c>
      <c r="BM158" s="24" t="s">
        <v>794</v>
      </c>
    </row>
    <row r="159" spans="2:65" s="1" customFormat="1" ht="25.5" customHeight="1">
      <c r="B159" s="46"/>
      <c r="C159" s="221" t="s">
        <v>490</v>
      </c>
      <c r="D159" s="221" t="s">
        <v>155</v>
      </c>
      <c r="E159" s="222" t="s">
        <v>3008</v>
      </c>
      <c r="F159" s="223" t="s">
        <v>3009</v>
      </c>
      <c r="G159" s="224" t="s">
        <v>290</v>
      </c>
      <c r="H159" s="225">
        <v>49</v>
      </c>
      <c r="I159" s="226"/>
      <c r="J159" s="227">
        <f>ROUND(I159*H159,2)</f>
        <v>0</v>
      </c>
      <c r="K159" s="223" t="s">
        <v>22</v>
      </c>
      <c r="L159" s="72"/>
      <c r="M159" s="228" t="s">
        <v>22</v>
      </c>
      <c r="N159" s="229" t="s">
        <v>44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160</v>
      </c>
      <c r="AT159" s="24" t="s">
        <v>155</v>
      </c>
      <c r="AU159" s="24" t="s">
        <v>24</v>
      </c>
      <c r="AY159" s="24" t="s">
        <v>153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24</v>
      </c>
      <c r="BK159" s="232">
        <f>ROUND(I159*H159,2)</f>
        <v>0</v>
      </c>
      <c r="BL159" s="24" t="s">
        <v>160</v>
      </c>
      <c r="BM159" s="24" t="s">
        <v>808</v>
      </c>
    </row>
    <row r="160" spans="2:65" s="1" customFormat="1" ht="16.5" customHeight="1">
      <c r="B160" s="46"/>
      <c r="C160" s="221" t="s">
        <v>494</v>
      </c>
      <c r="D160" s="221" t="s">
        <v>155</v>
      </c>
      <c r="E160" s="222" t="s">
        <v>3010</v>
      </c>
      <c r="F160" s="223" t="s">
        <v>3011</v>
      </c>
      <c r="G160" s="224" t="s">
        <v>290</v>
      </c>
      <c r="H160" s="225">
        <v>68</v>
      </c>
      <c r="I160" s="226"/>
      <c r="J160" s="227">
        <f>ROUND(I160*H160,2)</f>
        <v>0</v>
      </c>
      <c r="K160" s="223" t="s">
        <v>22</v>
      </c>
      <c r="L160" s="72"/>
      <c r="M160" s="228" t="s">
        <v>22</v>
      </c>
      <c r="N160" s="229" t="s">
        <v>44</v>
      </c>
      <c r="O160" s="47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4" t="s">
        <v>160</v>
      </c>
      <c r="AT160" s="24" t="s">
        <v>155</v>
      </c>
      <c r="AU160" s="24" t="s">
        <v>24</v>
      </c>
      <c r="AY160" s="24" t="s">
        <v>153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4" t="s">
        <v>24</v>
      </c>
      <c r="BK160" s="232">
        <f>ROUND(I160*H160,2)</f>
        <v>0</v>
      </c>
      <c r="BL160" s="24" t="s">
        <v>160</v>
      </c>
      <c r="BM160" s="24" t="s">
        <v>819</v>
      </c>
    </row>
    <row r="161" spans="2:65" s="1" customFormat="1" ht="16.5" customHeight="1">
      <c r="B161" s="46"/>
      <c r="C161" s="221" t="s">
        <v>382</v>
      </c>
      <c r="D161" s="221" t="s">
        <v>155</v>
      </c>
      <c r="E161" s="222" t="s">
        <v>3012</v>
      </c>
      <c r="F161" s="223" t="s">
        <v>3013</v>
      </c>
      <c r="G161" s="224" t="s">
        <v>290</v>
      </c>
      <c r="H161" s="225">
        <v>34</v>
      </c>
      <c r="I161" s="226"/>
      <c r="J161" s="227">
        <f>ROUND(I161*H161,2)</f>
        <v>0</v>
      </c>
      <c r="K161" s="223" t="s">
        <v>22</v>
      </c>
      <c r="L161" s="72"/>
      <c r="M161" s="228" t="s">
        <v>22</v>
      </c>
      <c r="N161" s="229" t="s">
        <v>44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160</v>
      </c>
      <c r="AT161" s="24" t="s">
        <v>155</v>
      </c>
      <c r="AU161" s="24" t="s">
        <v>24</v>
      </c>
      <c r="AY161" s="24" t="s">
        <v>153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24</v>
      </c>
      <c r="BK161" s="232">
        <f>ROUND(I161*H161,2)</f>
        <v>0</v>
      </c>
      <c r="BL161" s="24" t="s">
        <v>160</v>
      </c>
      <c r="BM161" s="24" t="s">
        <v>828</v>
      </c>
    </row>
    <row r="162" spans="2:65" s="1" customFormat="1" ht="25.5" customHeight="1">
      <c r="B162" s="46"/>
      <c r="C162" s="221" t="s">
        <v>389</v>
      </c>
      <c r="D162" s="221" t="s">
        <v>155</v>
      </c>
      <c r="E162" s="222" t="s">
        <v>3014</v>
      </c>
      <c r="F162" s="223" t="s">
        <v>3015</v>
      </c>
      <c r="G162" s="224" t="s">
        <v>1161</v>
      </c>
      <c r="H162" s="225">
        <v>9</v>
      </c>
      <c r="I162" s="226"/>
      <c r="J162" s="227">
        <f>ROUND(I162*H162,2)</f>
        <v>0</v>
      </c>
      <c r="K162" s="223" t="s">
        <v>22</v>
      </c>
      <c r="L162" s="72"/>
      <c r="M162" s="228" t="s">
        <v>22</v>
      </c>
      <c r="N162" s="229" t="s">
        <v>44</v>
      </c>
      <c r="O162" s="47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4" t="s">
        <v>160</v>
      </c>
      <c r="AT162" s="24" t="s">
        <v>155</v>
      </c>
      <c r="AU162" s="24" t="s">
        <v>24</v>
      </c>
      <c r="AY162" s="24" t="s">
        <v>153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24</v>
      </c>
      <c r="BK162" s="232">
        <f>ROUND(I162*H162,2)</f>
        <v>0</v>
      </c>
      <c r="BL162" s="24" t="s">
        <v>160</v>
      </c>
      <c r="BM162" s="24" t="s">
        <v>839</v>
      </c>
    </row>
    <row r="163" spans="2:65" s="1" customFormat="1" ht="16.5" customHeight="1">
      <c r="B163" s="46"/>
      <c r="C163" s="221" t="s">
        <v>510</v>
      </c>
      <c r="D163" s="221" t="s">
        <v>155</v>
      </c>
      <c r="E163" s="222" t="s">
        <v>3016</v>
      </c>
      <c r="F163" s="223" t="s">
        <v>3017</v>
      </c>
      <c r="G163" s="224" t="s">
        <v>1161</v>
      </c>
      <c r="H163" s="225">
        <v>13</v>
      </c>
      <c r="I163" s="226"/>
      <c r="J163" s="227">
        <f>ROUND(I163*H163,2)</f>
        <v>0</v>
      </c>
      <c r="K163" s="223" t="s">
        <v>22</v>
      </c>
      <c r="L163" s="72"/>
      <c r="M163" s="228" t="s">
        <v>22</v>
      </c>
      <c r="N163" s="229" t="s">
        <v>44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160</v>
      </c>
      <c r="AT163" s="24" t="s">
        <v>155</v>
      </c>
      <c r="AU163" s="24" t="s">
        <v>24</v>
      </c>
      <c r="AY163" s="24" t="s">
        <v>153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24</v>
      </c>
      <c r="BK163" s="232">
        <f>ROUND(I163*H163,2)</f>
        <v>0</v>
      </c>
      <c r="BL163" s="24" t="s">
        <v>160</v>
      </c>
      <c r="BM163" s="24" t="s">
        <v>849</v>
      </c>
    </row>
    <row r="164" spans="2:65" s="1" customFormat="1" ht="16.5" customHeight="1">
      <c r="B164" s="46"/>
      <c r="C164" s="221" t="s">
        <v>515</v>
      </c>
      <c r="D164" s="221" t="s">
        <v>155</v>
      </c>
      <c r="E164" s="222" t="s">
        <v>3018</v>
      </c>
      <c r="F164" s="223" t="s">
        <v>3019</v>
      </c>
      <c r="G164" s="224" t="s">
        <v>2910</v>
      </c>
      <c r="H164" s="293"/>
      <c r="I164" s="226"/>
      <c r="J164" s="227">
        <f>ROUND(I164*H164,2)</f>
        <v>0</v>
      </c>
      <c r="K164" s="223" t="s">
        <v>22</v>
      </c>
      <c r="L164" s="72"/>
      <c r="M164" s="228" t="s">
        <v>22</v>
      </c>
      <c r="N164" s="229" t="s">
        <v>44</v>
      </c>
      <c r="O164" s="47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4" t="s">
        <v>160</v>
      </c>
      <c r="AT164" s="24" t="s">
        <v>155</v>
      </c>
      <c r="AU164" s="24" t="s">
        <v>24</v>
      </c>
      <c r="AY164" s="24" t="s">
        <v>153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24</v>
      </c>
      <c r="BK164" s="232">
        <f>ROUND(I164*H164,2)</f>
        <v>0</v>
      </c>
      <c r="BL164" s="24" t="s">
        <v>160</v>
      </c>
      <c r="BM164" s="24" t="s">
        <v>859</v>
      </c>
    </row>
    <row r="165" spans="2:63" s="10" customFormat="1" ht="37.4" customHeight="1">
      <c r="B165" s="205"/>
      <c r="C165" s="206"/>
      <c r="D165" s="207" t="s">
        <v>72</v>
      </c>
      <c r="E165" s="208" t="s">
        <v>3020</v>
      </c>
      <c r="F165" s="208" t="s">
        <v>3021</v>
      </c>
      <c r="G165" s="206"/>
      <c r="H165" s="206"/>
      <c r="I165" s="209"/>
      <c r="J165" s="210">
        <f>BK165</f>
        <v>0</v>
      </c>
      <c r="K165" s="206"/>
      <c r="L165" s="211"/>
      <c r="M165" s="212"/>
      <c r="N165" s="213"/>
      <c r="O165" s="213"/>
      <c r="P165" s="214">
        <f>SUM(P166:P177)</f>
        <v>0</v>
      </c>
      <c r="Q165" s="213"/>
      <c r="R165" s="214">
        <f>SUM(R166:R177)</f>
        <v>0</v>
      </c>
      <c r="S165" s="213"/>
      <c r="T165" s="215">
        <f>SUM(T166:T177)</f>
        <v>0</v>
      </c>
      <c r="AR165" s="216" t="s">
        <v>24</v>
      </c>
      <c r="AT165" s="217" t="s">
        <v>72</v>
      </c>
      <c r="AU165" s="217" t="s">
        <v>73</v>
      </c>
      <c r="AY165" s="216" t="s">
        <v>153</v>
      </c>
      <c r="BK165" s="218">
        <f>SUM(BK166:BK177)</f>
        <v>0</v>
      </c>
    </row>
    <row r="166" spans="2:65" s="1" customFormat="1" ht="25.5" customHeight="1">
      <c r="B166" s="46"/>
      <c r="C166" s="221" t="s">
        <v>519</v>
      </c>
      <c r="D166" s="221" t="s">
        <v>155</v>
      </c>
      <c r="E166" s="222" t="s">
        <v>3022</v>
      </c>
      <c r="F166" s="223" t="s">
        <v>3023</v>
      </c>
      <c r="G166" s="224" t="s">
        <v>290</v>
      </c>
      <c r="H166" s="225">
        <v>34</v>
      </c>
      <c r="I166" s="226"/>
      <c r="J166" s="227">
        <f>ROUND(I166*H166,2)</f>
        <v>0</v>
      </c>
      <c r="K166" s="223" t="s">
        <v>22</v>
      </c>
      <c r="L166" s="72"/>
      <c r="M166" s="228" t="s">
        <v>22</v>
      </c>
      <c r="N166" s="229" t="s">
        <v>44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160</v>
      </c>
      <c r="AT166" s="24" t="s">
        <v>155</v>
      </c>
      <c r="AU166" s="24" t="s">
        <v>24</v>
      </c>
      <c r="AY166" s="24" t="s">
        <v>153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24</v>
      </c>
      <c r="BK166" s="232">
        <f>ROUND(I166*H166,2)</f>
        <v>0</v>
      </c>
      <c r="BL166" s="24" t="s">
        <v>160</v>
      </c>
      <c r="BM166" s="24" t="s">
        <v>871</v>
      </c>
    </row>
    <row r="167" spans="2:65" s="1" customFormat="1" ht="38.25" customHeight="1">
      <c r="B167" s="46"/>
      <c r="C167" s="221" t="s">
        <v>525</v>
      </c>
      <c r="D167" s="221" t="s">
        <v>155</v>
      </c>
      <c r="E167" s="222" t="s">
        <v>3024</v>
      </c>
      <c r="F167" s="223" t="s">
        <v>3025</v>
      </c>
      <c r="G167" s="224" t="s">
        <v>290</v>
      </c>
      <c r="H167" s="225">
        <v>7</v>
      </c>
      <c r="I167" s="226"/>
      <c r="J167" s="227">
        <f>ROUND(I167*H167,2)</f>
        <v>0</v>
      </c>
      <c r="K167" s="223" t="s">
        <v>22</v>
      </c>
      <c r="L167" s="72"/>
      <c r="M167" s="228" t="s">
        <v>22</v>
      </c>
      <c r="N167" s="229" t="s">
        <v>44</v>
      </c>
      <c r="O167" s="47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4" t="s">
        <v>160</v>
      </c>
      <c r="AT167" s="24" t="s">
        <v>155</v>
      </c>
      <c r="AU167" s="24" t="s">
        <v>24</v>
      </c>
      <c r="AY167" s="24" t="s">
        <v>153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24</v>
      </c>
      <c r="BK167" s="232">
        <f>ROUND(I167*H167,2)</f>
        <v>0</v>
      </c>
      <c r="BL167" s="24" t="s">
        <v>160</v>
      </c>
      <c r="BM167" s="24" t="s">
        <v>883</v>
      </c>
    </row>
    <row r="168" spans="2:65" s="1" customFormat="1" ht="38.25" customHeight="1">
      <c r="B168" s="46"/>
      <c r="C168" s="221" t="s">
        <v>531</v>
      </c>
      <c r="D168" s="221" t="s">
        <v>155</v>
      </c>
      <c r="E168" s="222" t="s">
        <v>3026</v>
      </c>
      <c r="F168" s="223" t="s">
        <v>3027</v>
      </c>
      <c r="G168" s="224" t="s">
        <v>290</v>
      </c>
      <c r="H168" s="225">
        <v>2</v>
      </c>
      <c r="I168" s="226"/>
      <c r="J168" s="227">
        <f>ROUND(I168*H168,2)</f>
        <v>0</v>
      </c>
      <c r="K168" s="223" t="s">
        <v>22</v>
      </c>
      <c r="L168" s="72"/>
      <c r="M168" s="228" t="s">
        <v>22</v>
      </c>
      <c r="N168" s="229" t="s">
        <v>44</v>
      </c>
      <c r="O168" s="47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4" t="s">
        <v>160</v>
      </c>
      <c r="AT168" s="24" t="s">
        <v>155</v>
      </c>
      <c r="AU168" s="24" t="s">
        <v>24</v>
      </c>
      <c r="AY168" s="24" t="s">
        <v>153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24</v>
      </c>
      <c r="BK168" s="232">
        <f>ROUND(I168*H168,2)</f>
        <v>0</v>
      </c>
      <c r="BL168" s="24" t="s">
        <v>160</v>
      </c>
      <c r="BM168" s="24" t="s">
        <v>894</v>
      </c>
    </row>
    <row r="169" spans="2:65" s="1" customFormat="1" ht="38.25" customHeight="1">
      <c r="B169" s="46"/>
      <c r="C169" s="221" t="s">
        <v>535</v>
      </c>
      <c r="D169" s="221" t="s">
        <v>155</v>
      </c>
      <c r="E169" s="222" t="s">
        <v>3028</v>
      </c>
      <c r="F169" s="223" t="s">
        <v>3029</v>
      </c>
      <c r="G169" s="224" t="s">
        <v>290</v>
      </c>
      <c r="H169" s="225">
        <v>22</v>
      </c>
      <c r="I169" s="226"/>
      <c r="J169" s="227">
        <f>ROUND(I169*H169,2)</f>
        <v>0</v>
      </c>
      <c r="K169" s="223" t="s">
        <v>22</v>
      </c>
      <c r="L169" s="72"/>
      <c r="M169" s="228" t="s">
        <v>22</v>
      </c>
      <c r="N169" s="229" t="s">
        <v>44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4" t="s">
        <v>160</v>
      </c>
      <c r="AT169" s="24" t="s">
        <v>155</v>
      </c>
      <c r="AU169" s="24" t="s">
        <v>24</v>
      </c>
      <c r="AY169" s="24" t="s">
        <v>153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24</v>
      </c>
      <c r="BK169" s="232">
        <f>ROUND(I169*H169,2)</f>
        <v>0</v>
      </c>
      <c r="BL169" s="24" t="s">
        <v>160</v>
      </c>
      <c r="BM169" s="24" t="s">
        <v>907</v>
      </c>
    </row>
    <row r="170" spans="2:65" s="1" customFormat="1" ht="38.25" customHeight="1">
      <c r="B170" s="46"/>
      <c r="C170" s="221" t="s">
        <v>540</v>
      </c>
      <c r="D170" s="221" t="s">
        <v>155</v>
      </c>
      <c r="E170" s="222" t="s">
        <v>3030</v>
      </c>
      <c r="F170" s="223" t="s">
        <v>3031</v>
      </c>
      <c r="G170" s="224" t="s">
        <v>290</v>
      </c>
      <c r="H170" s="225">
        <v>2</v>
      </c>
      <c r="I170" s="226"/>
      <c r="J170" s="227">
        <f>ROUND(I170*H170,2)</f>
        <v>0</v>
      </c>
      <c r="K170" s="223" t="s">
        <v>22</v>
      </c>
      <c r="L170" s="72"/>
      <c r="M170" s="228" t="s">
        <v>22</v>
      </c>
      <c r="N170" s="229" t="s">
        <v>44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160</v>
      </c>
      <c r="AT170" s="24" t="s">
        <v>155</v>
      </c>
      <c r="AU170" s="24" t="s">
        <v>24</v>
      </c>
      <c r="AY170" s="24" t="s">
        <v>153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24</v>
      </c>
      <c r="BK170" s="232">
        <f>ROUND(I170*H170,2)</f>
        <v>0</v>
      </c>
      <c r="BL170" s="24" t="s">
        <v>160</v>
      </c>
      <c r="BM170" s="24" t="s">
        <v>916</v>
      </c>
    </row>
    <row r="171" spans="2:65" s="1" customFormat="1" ht="38.25" customHeight="1">
      <c r="B171" s="46"/>
      <c r="C171" s="221" t="s">
        <v>547</v>
      </c>
      <c r="D171" s="221" t="s">
        <v>155</v>
      </c>
      <c r="E171" s="222" t="s">
        <v>3032</v>
      </c>
      <c r="F171" s="223" t="s">
        <v>3033</v>
      </c>
      <c r="G171" s="224" t="s">
        <v>290</v>
      </c>
      <c r="H171" s="225">
        <v>1</v>
      </c>
      <c r="I171" s="226"/>
      <c r="J171" s="227">
        <f>ROUND(I171*H171,2)</f>
        <v>0</v>
      </c>
      <c r="K171" s="223" t="s">
        <v>22</v>
      </c>
      <c r="L171" s="72"/>
      <c r="M171" s="228" t="s">
        <v>22</v>
      </c>
      <c r="N171" s="229" t="s">
        <v>44</v>
      </c>
      <c r="O171" s="47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4" t="s">
        <v>160</v>
      </c>
      <c r="AT171" s="24" t="s">
        <v>155</v>
      </c>
      <c r="AU171" s="24" t="s">
        <v>24</v>
      </c>
      <c r="AY171" s="24" t="s">
        <v>153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24</v>
      </c>
      <c r="BK171" s="232">
        <f>ROUND(I171*H171,2)</f>
        <v>0</v>
      </c>
      <c r="BL171" s="24" t="s">
        <v>160</v>
      </c>
      <c r="BM171" s="24" t="s">
        <v>926</v>
      </c>
    </row>
    <row r="172" spans="2:65" s="1" customFormat="1" ht="25.5" customHeight="1">
      <c r="B172" s="46"/>
      <c r="C172" s="221" t="s">
        <v>553</v>
      </c>
      <c r="D172" s="221" t="s">
        <v>155</v>
      </c>
      <c r="E172" s="222" t="s">
        <v>3034</v>
      </c>
      <c r="F172" s="223" t="s">
        <v>3035</v>
      </c>
      <c r="G172" s="224" t="s">
        <v>158</v>
      </c>
      <c r="H172" s="225">
        <v>70</v>
      </c>
      <c r="I172" s="226"/>
      <c r="J172" s="227">
        <f>ROUND(I172*H172,2)</f>
        <v>0</v>
      </c>
      <c r="K172" s="223" t="s">
        <v>22</v>
      </c>
      <c r="L172" s="72"/>
      <c r="M172" s="228" t="s">
        <v>22</v>
      </c>
      <c r="N172" s="229" t="s">
        <v>44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160</v>
      </c>
      <c r="AT172" s="24" t="s">
        <v>155</v>
      </c>
      <c r="AU172" s="24" t="s">
        <v>24</v>
      </c>
      <c r="AY172" s="24" t="s">
        <v>153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24</v>
      </c>
      <c r="BK172" s="232">
        <f>ROUND(I172*H172,2)</f>
        <v>0</v>
      </c>
      <c r="BL172" s="24" t="s">
        <v>160</v>
      </c>
      <c r="BM172" s="24" t="s">
        <v>935</v>
      </c>
    </row>
    <row r="173" spans="2:65" s="1" customFormat="1" ht="16.5" customHeight="1">
      <c r="B173" s="46"/>
      <c r="C173" s="221" t="s">
        <v>560</v>
      </c>
      <c r="D173" s="221" t="s">
        <v>155</v>
      </c>
      <c r="E173" s="222" t="s">
        <v>3036</v>
      </c>
      <c r="F173" s="223" t="s">
        <v>3037</v>
      </c>
      <c r="G173" s="224" t="s">
        <v>290</v>
      </c>
      <c r="H173" s="225">
        <v>34</v>
      </c>
      <c r="I173" s="226"/>
      <c r="J173" s="227">
        <f>ROUND(I173*H173,2)</f>
        <v>0</v>
      </c>
      <c r="K173" s="223" t="s">
        <v>22</v>
      </c>
      <c r="L173" s="72"/>
      <c r="M173" s="228" t="s">
        <v>22</v>
      </c>
      <c r="N173" s="229" t="s">
        <v>44</v>
      </c>
      <c r="O173" s="4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4" t="s">
        <v>160</v>
      </c>
      <c r="AT173" s="24" t="s">
        <v>155</v>
      </c>
      <c r="AU173" s="24" t="s">
        <v>24</v>
      </c>
      <c r="AY173" s="24" t="s">
        <v>153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24</v>
      </c>
      <c r="BK173" s="232">
        <f>ROUND(I173*H173,2)</f>
        <v>0</v>
      </c>
      <c r="BL173" s="24" t="s">
        <v>160</v>
      </c>
      <c r="BM173" s="24" t="s">
        <v>945</v>
      </c>
    </row>
    <row r="174" spans="2:65" s="1" customFormat="1" ht="25.5" customHeight="1">
      <c r="B174" s="46"/>
      <c r="C174" s="221" t="s">
        <v>564</v>
      </c>
      <c r="D174" s="221" t="s">
        <v>155</v>
      </c>
      <c r="E174" s="222" t="s">
        <v>3038</v>
      </c>
      <c r="F174" s="223" t="s">
        <v>3039</v>
      </c>
      <c r="G174" s="224" t="s">
        <v>2902</v>
      </c>
      <c r="H174" s="225">
        <v>50</v>
      </c>
      <c r="I174" s="226"/>
      <c r="J174" s="227">
        <f>ROUND(I174*H174,2)</f>
        <v>0</v>
      </c>
      <c r="K174" s="223" t="s">
        <v>22</v>
      </c>
      <c r="L174" s="72"/>
      <c r="M174" s="228" t="s">
        <v>22</v>
      </c>
      <c r="N174" s="229" t="s">
        <v>44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160</v>
      </c>
      <c r="AT174" s="24" t="s">
        <v>155</v>
      </c>
      <c r="AU174" s="24" t="s">
        <v>24</v>
      </c>
      <c r="AY174" s="24" t="s">
        <v>153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24</v>
      </c>
      <c r="BK174" s="232">
        <f>ROUND(I174*H174,2)</f>
        <v>0</v>
      </c>
      <c r="BL174" s="24" t="s">
        <v>160</v>
      </c>
      <c r="BM174" s="24" t="s">
        <v>955</v>
      </c>
    </row>
    <row r="175" spans="2:65" s="1" customFormat="1" ht="16.5" customHeight="1">
      <c r="B175" s="46"/>
      <c r="C175" s="221" t="s">
        <v>568</v>
      </c>
      <c r="D175" s="221" t="s">
        <v>155</v>
      </c>
      <c r="E175" s="222" t="s">
        <v>3040</v>
      </c>
      <c r="F175" s="223" t="s">
        <v>3041</v>
      </c>
      <c r="G175" s="224" t="s">
        <v>2902</v>
      </c>
      <c r="H175" s="225">
        <v>15</v>
      </c>
      <c r="I175" s="226"/>
      <c r="J175" s="227">
        <f>ROUND(I175*H175,2)</f>
        <v>0</v>
      </c>
      <c r="K175" s="223" t="s">
        <v>22</v>
      </c>
      <c r="L175" s="72"/>
      <c r="M175" s="228" t="s">
        <v>22</v>
      </c>
      <c r="N175" s="229" t="s">
        <v>44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160</v>
      </c>
      <c r="AT175" s="24" t="s">
        <v>155</v>
      </c>
      <c r="AU175" s="24" t="s">
        <v>24</v>
      </c>
      <c r="AY175" s="24" t="s">
        <v>153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24</v>
      </c>
      <c r="BK175" s="232">
        <f>ROUND(I175*H175,2)</f>
        <v>0</v>
      </c>
      <c r="BL175" s="24" t="s">
        <v>160</v>
      </c>
      <c r="BM175" s="24" t="s">
        <v>965</v>
      </c>
    </row>
    <row r="176" spans="2:65" s="1" customFormat="1" ht="25.5" customHeight="1">
      <c r="B176" s="46"/>
      <c r="C176" s="221" t="s">
        <v>573</v>
      </c>
      <c r="D176" s="221" t="s">
        <v>155</v>
      </c>
      <c r="E176" s="222" t="s">
        <v>3042</v>
      </c>
      <c r="F176" s="223" t="s">
        <v>3043</v>
      </c>
      <c r="G176" s="224" t="s">
        <v>290</v>
      </c>
      <c r="H176" s="225">
        <v>52</v>
      </c>
      <c r="I176" s="226"/>
      <c r="J176" s="227">
        <f>ROUND(I176*H176,2)</f>
        <v>0</v>
      </c>
      <c r="K176" s="223" t="s">
        <v>22</v>
      </c>
      <c r="L176" s="72"/>
      <c r="M176" s="228" t="s">
        <v>22</v>
      </c>
      <c r="N176" s="229" t="s">
        <v>44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160</v>
      </c>
      <c r="AT176" s="24" t="s">
        <v>155</v>
      </c>
      <c r="AU176" s="24" t="s">
        <v>24</v>
      </c>
      <c r="AY176" s="24" t="s">
        <v>153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24</v>
      </c>
      <c r="BK176" s="232">
        <f>ROUND(I176*H176,2)</f>
        <v>0</v>
      </c>
      <c r="BL176" s="24" t="s">
        <v>160</v>
      </c>
      <c r="BM176" s="24" t="s">
        <v>976</v>
      </c>
    </row>
    <row r="177" spans="2:65" s="1" customFormat="1" ht="16.5" customHeight="1">
      <c r="B177" s="46"/>
      <c r="C177" s="221" t="s">
        <v>579</v>
      </c>
      <c r="D177" s="221" t="s">
        <v>155</v>
      </c>
      <c r="E177" s="222" t="s">
        <v>3044</v>
      </c>
      <c r="F177" s="223" t="s">
        <v>3045</v>
      </c>
      <c r="G177" s="224" t="s">
        <v>2910</v>
      </c>
      <c r="H177" s="293"/>
      <c r="I177" s="226"/>
      <c r="J177" s="227">
        <f>ROUND(I177*H177,2)</f>
        <v>0</v>
      </c>
      <c r="K177" s="223" t="s">
        <v>22</v>
      </c>
      <c r="L177" s="72"/>
      <c r="M177" s="228" t="s">
        <v>22</v>
      </c>
      <c r="N177" s="229" t="s">
        <v>44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4" t="s">
        <v>160</v>
      </c>
      <c r="AT177" s="24" t="s">
        <v>155</v>
      </c>
      <c r="AU177" s="24" t="s">
        <v>24</v>
      </c>
      <c r="AY177" s="24" t="s">
        <v>153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24</v>
      </c>
      <c r="BK177" s="232">
        <f>ROUND(I177*H177,2)</f>
        <v>0</v>
      </c>
      <c r="BL177" s="24" t="s">
        <v>160</v>
      </c>
      <c r="BM177" s="24" t="s">
        <v>987</v>
      </c>
    </row>
    <row r="178" spans="2:63" s="10" customFormat="1" ht="37.4" customHeight="1">
      <c r="B178" s="205"/>
      <c r="C178" s="206"/>
      <c r="D178" s="207" t="s">
        <v>72</v>
      </c>
      <c r="E178" s="208" t="s">
        <v>3046</v>
      </c>
      <c r="F178" s="208" t="s">
        <v>3047</v>
      </c>
      <c r="G178" s="206"/>
      <c r="H178" s="206"/>
      <c r="I178" s="209"/>
      <c r="J178" s="210">
        <f>BK178</f>
        <v>0</v>
      </c>
      <c r="K178" s="206"/>
      <c r="L178" s="211"/>
      <c r="M178" s="212"/>
      <c r="N178" s="213"/>
      <c r="O178" s="213"/>
      <c r="P178" s="214">
        <f>SUM(P179:P180)</f>
        <v>0</v>
      </c>
      <c r="Q178" s="213"/>
      <c r="R178" s="214">
        <f>SUM(R179:R180)</f>
        <v>0</v>
      </c>
      <c r="S178" s="213"/>
      <c r="T178" s="215">
        <f>SUM(T179:T180)</f>
        <v>0</v>
      </c>
      <c r="AR178" s="216" t="s">
        <v>24</v>
      </c>
      <c r="AT178" s="217" t="s">
        <v>72</v>
      </c>
      <c r="AU178" s="217" t="s">
        <v>73</v>
      </c>
      <c r="AY178" s="216" t="s">
        <v>153</v>
      </c>
      <c r="BK178" s="218">
        <f>SUM(BK179:BK180)</f>
        <v>0</v>
      </c>
    </row>
    <row r="179" spans="2:65" s="1" customFormat="1" ht="25.5" customHeight="1">
      <c r="B179" s="46"/>
      <c r="C179" s="221" t="s">
        <v>585</v>
      </c>
      <c r="D179" s="221" t="s">
        <v>155</v>
      </c>
      <c r="E179" s="222" t="s">
        <v>3048</v>
      </c>
      <c r="F179" s="223" t="s">
        <v>3049</v>
      </c>
      <c r="G179" s="224" t="s">
        <v>187</v>
      </c>
      <c r="H179" s="225">
        <v>76</v>
      </c>
      <c r="I179" s="226"/>
      <c r="J179" s="227">
        <f>ROUND(I179*H179,2)</f>
        <v>0</v>
      </c>
      <c r="K179" s="223" t="s">
        <v>22</v>
      </c>
      <c r="L179" s="72"/>
      <c r="M179" s="228" t="s">
        <v>22</v>
      </c>
      <c r="N179" s="229" t="s">
        <v>44</v>
      </c>
      <c r="O179" s="47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4" t="s">
        <v>160</v>
      </c>
      <c r="AT179" s="24" t="s">
        <v>155</v>
      </c>
      <c r="AU179" s="24" t="s">
        <v>24</v>
      </c>
      <c r="AY179" s="24" t="s">
        <v>153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24</v>
      </c>
      <c r="BK179" s="232">
        <f>ROUND(I179*H179,2)</f>
        <v>0</v>
      </c>
      <c r="BL179" s="24" t="s">
        <v>160</v>
      </c>
      <c r="BM179" s="24" t="s">
        <v>997</v>
      </c>
    </row>
    <row r="180" spans="2:47" s="1" customFormat="1" ht="13.5">
      <c r="B180" s="46"/>
      <c r="C180" s="74"/>
      <c r="D180" s="235" t="s">
        <v>378</v>
      </c>
      <c r="E180" s="74"/>
      <c r="F180" s="276" t="s">
        <v>3050</v>
      </c>
      <c r="G180" s="74"/>
      <c r="H180" s="74"/>
      <c r="I180" s="191"/>
      <c r="J180" s="74"/>
      <c r="K180" s="74"/>
      <c r="L180" s="72"/>
      <c r="M180" s="277"/>
      <c r="N180" s="47"/>
      <c r="O180" s="47"/>
      <c r="P180" s="47"/>
      <c r="Q180" s="47"/>
      <c r="R180" s="47"/>
      <c r="S180" s="47"/>
      <c r="T180" s="95"/>
      <c r="AT180" s="24" t="s">
        <v>378</v>
      </c>
      <c r="AU180" s="24" t="s">
        <v>24</v>
      </c>
    </row>
    <row r="181" spans="2:63" s="10" customFormat="1" ht="37.4" customHeight="1">
      <c r="B181" s="205"/>
      <c r="C181" s="206"/>
      <c r="D181" s="207" t="s">
        <v>72</v>
      </c>
      <c r="E181" s="208" t="s">
        <v>3051</v>
      </c>
      <c r="F181" s="208" t="s">
        <v>3052</v>
      </c>
      <c r="G181" s="206"/>
      <c r="H181" s="206"/>
      <c r="I181" s="209"/>
      <c r="J181" s="210">
        <f>BK181</f>
        <v>0</v>
      </c>
      <c r="K181" s="206"/>
      <c r="L181" s="211"/>
      <c r="M181" s="212"/>
      <c r="N181" s="213"/>
      <c r="O181" s="213"/>
      <c r="P181" s="214">
        <f>SUM(P182:P183)</f>
        <v>0</v>
      </c>
      <c r="Q181" s="213"/>
      <c r="R181" s="214">
        <f>SUM(R182:R183)</f>
        <v>0</v>
      </c>
      <c r="S181" s="213"/>
      <c r="T181" s="215">
        <f>SUM(T182:T183)</f>
        <v>0</v>
      </c>
      <c r="AR181" s="216" t="s">
        <v>24</v>
      </c>
      <c r="AT181" s="217" t="s">
        <v>72</v>
      </c>
      <c r="AU181" s="217" t="s">
        <v>73</v>
      </c>
      <c r="AY181" s="216" t="s">
        <v>153</v>
      </c>
      <c r="BK181" s="218">
        <f>SUM(BK182:BK183)</f>
        <v>0</v>
      </c>
    </row>
    <row r="182" spans="2:65" s="1" customFormat="1" ht="16.5" customHeight="1">
      <c r="B182" s="46"/>
      <c r="C182" s="221" t="s">
        <v>592</v>
      </c>
      <c r="D182" s="221" t="s">
        <v>155</v>
      </c>
      <c r="E182" s="222" t="s">
        <v>3053</v>
      </c>
      <c r="F182" s="223" t="s">
        <v>3054</v>
      </c>
      <c r="G182" s="224" t="s">
        <v>2902</v>
      </c>
      <c r="H182" s="225">
        <v>40</v>
      </c>
      <c r="I182" s="226"/>
      <c r="J182" s="227">
        <f>ROUND(I182*H182,2)</f>
        <v>0</v>
      </c>
      <c r="K182" s="223" t="s">
        <v>22</v>
      </c>
      <c r="L182" s="72"/>
      <c r="M182" s="228" t="s">
        <v>22</v>
      </c>
      <c r="N182" s="229" t="s">
        <v>44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160</v>
      </c>
      <c r="AT182" s="24" t="s">
        <v>155</v>
      </c>
      <c r="AU182" s="24" t="s">
        <v>24</v>
      </c>
      <c r="AY182" s="24" t="s">
        <v>153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24</v>
      </c>
      <c r="BK182" s="232">
        <f>ROUND(I182*H182,2)</f>
        <v>0</v>
      </c>
      <c r="BL182" s="24" t="s">
        <v>160</v>
      </c>
      <c r="BM182" s="24" t="s">
        <v>1007</v>
      </c>
    </row>
    <row r="183" spans="2:65" s="1" customFormat="1" ht="25.5" customHeight="1">
      <c r="B183" s="46"/>
      <c r="C183" s="221" t="s">
        <v>597</v>
      </c>
      <c r="D183" s="221" t="s">
        <v>155</v>
      </c>
      <c r="E183" s="222" t="s">
        <v>3055</v>
      </c>
      <c r="F183" s="223" t="s">
        <v>3056</v>
      </c>
      <c r="G183" s="224" t="s">
        <v>249</v>
      </c>
      <c r="H183" s="225">
        <v>60</v>
      </c>
      <c r="I183" s="226"/>
      <c r="J183" s="227">
        <f>ROUND(I183*H183,2)</f>
        <v>0</v>
      </c>
      <c r="K183" s="223" t="s">
        <v>22</v>
      </c>
      <c r="L183" s="72"/>
      <c r="M183" s="228" t="s">
        <v>22</v>
      </c>
      <c r="N183" s="229" t="s">
        <v>44</v>
      </c>
      <c r="O183" s="47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4" t="s">
        <v>160</v>
      </c>
      <c r="AT183" s="24" t="s">
        <v>155</v>
      </c>
      <c r="AU183" s="24" t="s">
        <v>24</v>
      </c>
      <c r="AY183" s="24" t="s">
        <v>153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24</v>
      </c>
      <c r="BK183" s="232">
        <f>ROUND(I183*H183,2)</f>
        <v>0</v>
      </c>
      <c r="BL183" s="24" t="s">
        <v>160</v>
      </c>
      <c r="BM183" s="24" t="s">
        <v>1018</v>
      </c>
    </row>
    <row r="184" spans="2:63" s="10" customFormat="1" ht="37.4" customHeight="1">
      <c r="B184" s="205"/>
      <c r="C184" s="206"/>
      <c r="D184" s="207" t="s">
        <v>72</v>
      </c>
      <c r="E184" s="208" t="s">
        <v>3057</v>
      </c>
      <c r="F184" s="208" t="s">
        <v>3058</v>
      </c>
      <c r="G184" s="206"/>
      <c r="H184" s="206"/>
      <c r="I184" s="209"/>
      <c r="J184" s="210">
        <f>BK184</f>
        <v>0</v>
      </c>
      <c r="K184" s="206"/>
      <c r="L184" s="211"/>
      <c r="M184" s="212"/>
      <c r="N184" s="213"/>
      <c r="O184" s="213"/>
      <c r="P184" s="214">
        <f>SUM(P185:P188)</f>
        <v>0</v>
      </c>
      <c r="Q184" s="213"/>
      <c r="R184" s="214">
        <f>SUM(R185:R188)</f>
        <v>0</v>
      </c>
      <c r="S184" s="213"/>
      <c r="T184" s="215">
        <f>SUM(T185:T188)</f>
        <v>0</v>
      </c>
      <c r="AR184" s="216" t="s">
        <v>24</v>
      </c>
      <c r="AT184" s="217" t="s">
        <v>72</v>
      </c>
      <c r="AU184" s="217" t="s">
        <v>73</v>
      </c>
      <c r="AY184" s="216" t="s">
        <v>153</v>
      </c>
      <c r="BK184" s="218">
        <f>SUM(BK185:BK188)</f>
        <v>0</v>
      </c>
    </row>
    <row r="185" spans="2:65" s="1" customFormat="1" ht="16.5" customHeight="1">
      <c r="B185" s="46"/>
      <c r="C185" s="221" t="s">
        <v>603</v>
      </c>
      <c r="D185" s="221" t="s">
        <v>155</v>
      </c>
      <c r="E185" s="222" t="s">
        <v>3059</v>
      </c>
      <c r="F185" s="223" t="s">
        <v>2848</v>
      </c>
      <c r="G185" s="224" t="s">
        <v>3060</v>
      </c>
      <c r="H185" s="225">
        <v>1</v>
      </c>
      <c r="I185" s="226"/>
      <c r="J185" s="227">
        <f>ROUND(I185*H185,2)</f>
        <v>0</v>
      </c>
      <c r="K185" s="223" t="s">
        <v>22</v>
      </c>
      <c r="L185" s="72"/>
      <c r="M185" s="228" t="s">
        <v>22</v>
      </c>
      <c r="N185" s="229" t="s">
        <v>44</v>
      </c>
      <c r="O185" s="47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4" t="s">
        <v>160</v>
      </c>
      <c r="AT185" s="24" t="s">
        <v>155</v>
      </c>
      <c r="AU185" s="24" t="s">
        <v>24</v>
      </c>
      <c r="AY185" s="24" t="s">
        <v>153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4" t="s">
        <v>24</v>
      </c>
      <c r="BK185" s="232">
        <f>ROUND(I185*H185,2)</f>
        <v>0</v>
      </c>
      <c r="BL185" s="24" t="s">
        <v>160</v>
      </c>
      <c r="BM185" s="24" t="s">
        <v>1026</v>
      </c>
    </row>
    <row r="186" spans="2:65" s="1" customFormat="1" ht="16.5" customHeight="1">
      <c r="B186" s="46"/>
      <c r="C186" s="221" t="s">
        <v>613</v>
      </c>
      <c r="D186" s="221" t="s">
        <v>155</v>
      </c>
      <c r="E186" s="222" t="s">
        <v>3061</v>
      </c>
      <c r="F186" s="223" t="s">
        <v>3062</v>
      </c>
      <c r="G186" s="224" t="s">
        <v>3060</v>
      </c>
      <c r="H186" s="225">
        <v>1</v>
      </c>
      <c r="I186" s="226"/>
      <c r="J186" s="227">
        <f>ROUND(I186*H186,2)</f>
        <v>0</v>
      </c>
      <c r="K186" s="223" t="s">
        <v>22</v>
      </c>
      <c r="L186" s="72"/>
      <c r="M186" s="228" t="s">
        <v>22</v>
      </c>
      <c r="N186" s="229" t="s">
        <v>44</v>
      </c>
      <c r="O186" s="47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4" t="s">
        <v>160</v>
      </c>
      <c r="AT186" s="24" t="s">
        <v>155</v>
      </c>
      <c r="AU186" s="24" t="s">
        <v>24</v>
      </c>
      <c r="AY186" s="24" t="s">
        <v>153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4" t="s">
        <v>24</v>
      </c>
      <c r="BK186" s="232">
        <f>ROUND(I186*H186,2)</f>
        <v>0</v>
      </c>
      <c r="BL186" s="24" t="s">
        <v>160</v>
      </c>
      <c r="BM186" s="24" t="s">
        <v>1034</v>
      </c>
    </row>
    <row r="187" spans="2:65" s="1" customFormat="1" ht="16.5" customHeight="1">
      <c r="B187" s="46"/>
      <c r="C187" s="221" t="s">
        <v>620</v>
      </c>
      <c r="D187" s="221" t="s">
        <v>155</v>
      </c>
      <c r="E187" s="222" t="s">
        <v>3063</v>
      </c>
      <c r="F187" s="223" t="s">
        <v>3064</v>
      </c>
      <c r="G187" s="224" t="s">
        <v>3060</v>
      </c>
      <c r="H187" s="225">
        <v>1</v>
      </c>
      <c r="I187" s="226"/>
      <c r="J187" s="227">
        <f>ROUND(I187*H187,2)</f>
        <v>0</v>
      </c>
      <c r="K187" s="223" t="s">
        <v>22</v>
      </c>
      <c r="L187" s="72"/>
      <c r="M187" s="228" t="s">
        <v>22</v>
      </c>
      <c r="N187" s="229" t="s">
        <v>44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160</v>
      </c>
      <c r="AT187" s="24" t="s">
        <v>155</v>
      </c>
      <c r="AU187" s="24" t="s">
        <v>24</v>
      </c>
      <c r="AY187" s="24" t="s">
        <v>153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24</v>
      </c>
      <c r="BK187" s="232">
        <f>ROUND(I187*H187,2)</f>
        <v>0</v>
      </c>
      <c r="BL187" s="24" t="s">
        <v>160</v>
      </c>
      <c r="BM187" s="24" t="s">
        <v>1042</v>
      </c>
    </row>
    <row r="188" spans="2:65" s="1" customFormat="1" ht="16.5" customHeight="1">
      <c r="B188" s="46"/>
      <c r="C188" s="221" t="s">
        <v>626</v>
      </c>
      <c r="D188" s="221" t="s">
        <v>155</v>
      </c>
      <c r="E188" s="222" t="s">
        <v>3065</v>
      </c>
      <c r="F188" s="223" t="s">
        <v>3066</v>
      </c>
      <c r="G188" s="224" t="s">
        <v>3060</v>
      </c>
      <c r="H188" s="225">
        <v>1</v>
      </c>
      <c r="I188" s="226"/>
      <c r="J188" s="227">
        <f>ROUND(I188*H188,2)</f>
        <v>0</v>
      </c>
      <c r="K188" s="223" t="s">
        <v>22</v>
      </c>
      <c r="L188" s="72"/>
      <c r="M188" s="228" t="s">
        <v>22</v>
      </c>
      <c r="N188" s="229" t="s">
        <v>44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160</v>
      </c>
      <c r="AT188" s="24" t="s">
        <v>155</v>
      </c>
      <c r="AU188" s="24" t="s">
        <v>24</v>
      </c>
      <c r="AY188" s="24" t="s">
        <v>153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24</v>
      </c>
      <c r="BK188" s="232">
        <f>ROUND(I188*H188,2)</f>
        <v>0</v>
      </c>
      <c r="BL188" s="24" t="s">
        <v>160</v>
      </c>
      <c r="BM188" s="24" t="s">
        <v>1050</v>
      </c>
    </row>
    <row r="189" spans="2:63" s="10" customFormat="1" ht="37.4" customHeight="1">
      <c r="B189" s="205"/>
      <c r="C189" s="206"/>
      <c r="D189" s="207" t="s">
        <v>72</v>
      </c>
      <c r="E189" s="208" t="s">
        <v>3067</v>
      </c>
      <c r="F189" s="208" t="s">
        <v>3068</v>
      </c>
      <c r="G189" s="206"/>
      <c r="H189" s="206"/>
      <c r="I189" s="209"/>
      <c r="J189" s="210">
        <f>BK189</f>
        <v>0</v>
      </c>
      <c r="K189" s="206"/>
      <c r="L189" s="211"/>
      <c r="M189" s="212"/>
      <c r="N189" s="213"/>
      <c r="O189" s="213"/>
      <c r="P189" s="214">
        <f>SUM(P190:P193)</f>
        <v>0</v>
      </c>
      <c r="Q189" s="213"/>
      <c r="R189" s="214">
        <f>SUM(R190:R193)</f>
        <v>0</v>
      </c>
      <c r="S189" s="213"/>
      <c r="T189" s="215">
        <f>SUM(T190:T193)</f>
        <v>0</v>
      </c>
      <c r="AR189" s="216" t="s">
        <v>24</v>
      </c>
      <c r="AT189" s="217" t="s">
        <v>72</v>
      </c>
      <c r="AU189" s="217" t="s">
        <v>73</v>
      </c>
      <c r="AY189" s="216" t="s">
        <v>153</v>
      </c>
      <c r="BK189" s="218">
        <f>SUM(BK190:BK193)</f>
        <v>0</v>
      </c>
    </row>
    <row r="190" spans="2:65" s="1" customFormat="1" ht="16.5" customHeight="1">
      <c r="B190" s="46"/>
      <c r="C190" s="221" t="s">
        <v>631</v>
      </c>
      <c r="D190" s="221" t="s">
        <v>155</v>
      </c>
      <c r="E190" s="222" t="s">
        <v>3069</v>
      </c>
      <c r="F190" s="223" t="s">
        <v>3070</v>
      </c>
      <c r="G190" s="224" t="s">
        <v>778</v>
      </c>
      <c r="H190" s="225">
        <v>1</v>
      </c>
      <c r="I190" s="226"/>
      <c r="J190" s="227">
        <f>ROUND(I190*H190,2)</f>
        <v>0</v>
      </c>
      <c r="K190" s="223" t="s">
        <v>22</v>
      </c>
      <c r="L190" s="72"/>
      <c r="M190" s="228" t="s">
        <v>22</v>
      </c>
      <c r="N190" s="229" t="s">
        <v>44</v>
      </c>
      <c r="O190" s="47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4" t="s">
        <v>160</v>
      </c>
      <c r="AT190" s="24" t="s">
        <v>155</v>
      </c>
      <c r="AU190" s="24" t="s">
        <v>24</v>
      </c>
      <c r="AY190" s="24" t="s">
        <v>153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24</v>
      </c>
      <c r="BK190" s="232">
        <f>ROUND(I190*H190,2)</f>
        <v>0</v>
      </c>
      <c r="BL190" s="24" t="s">
        <v>160</v>
      </c>
      <c r="BM190" s="24" t="s">
        <v>1058</v>
      </c>
    </row>
    <row r="191" spans="2:65" s="1" customFormat="1" ht="16.5" customHeight="1">
      <c r="B191" s="46"/>
      <c r="C191" s="221" t="s">
        <v>637</v>
      </c>
      <c r="D191" s="221" t="s">
        <v>155</v>
      </c>
      <c r="E191" s="222" t="s">
        <v>718</v>
      </c>
      <c r="F191" s="223" t="s">
        <v>3071</v>
      </c>
      <c r="G191" s="224" t="s">
        <v>778</v>
      </c>
      <c r="H191" s="225">
        <v>1</v>
      </c>
      <c r="I191" s="226"/>
      <c r="J191" s="227">
        <f>ROUND(I191*H191,2)</f>
        <v>0</v>
      </c>
      <c r="K191" s="223" t="s">
        <v>22</v>
      </c>
      <c r="L191" s="72"/>
      <c r="M191" s="228" t="s">
        <v>22</v>
      </c>
      <c r="N191" s="229" t="s">
        <v>44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160</v>
      </c>
      <c r="AT191" s="24" t="s">
        <v>155</v>
      </c>
      <c r="AU191" s="24" t="s">
        <v>24</v>
      </c>
      <c r="AY191" s="24" t="s">
        <v>153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24</v>
      </c>
      <c r="BK191" s="232">
        <f>ROUND(I191*H191,2)</f>
        <v>0</v>
      </c>
      <c r="BL191" s="24" t="s">
        <v>160</v>
      </c>
      <c r="BM191" s="24" t="s">
        <v>1068</v>
      </c>
    </row>
    <row r="192" spans="2:65" s="1" customFormat="1" ht="16.5" customHeight="1">
      <c r="B192" s="46"/>
      <c r="C192" s="221" t="s">
        <v>643</v>
      </c>
      <c r="D192" s="221" t="s">
        <v>155</v>
      </c>
      <c r="E192" s="222" t="s">
        <v>3072</v>
      </c>
      <c r="F192" s="223" t="s">
        <v>3073</v>
      </c>
      <c r="G192" s="224" t="s">
        <v>3060</v>
      </c>
      <c r="H192" s="225">
        <v>1</v>
      </c>
      <c r="I192" s="226"/>
      <c r="J192" s="227">
        <f>ROUND(I192*H192,2)</f>
        <v>0</v>
      </c>
      <c r="K192" s="223" t="s">
        <v>22</v>
      </c>
      <c r="L192" s="72"/>
      <c r="M192" s="228" t="s">
        <v>22</v>
      </c>
      <c r="N192" s="229" t="s">
        <v>44</v>
      </c>
      <c r="O192" s="47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4" t="s">
        <v>160</v>
      </c>
      <c r="AT192" s="24" t="s">
        <v>155</v>
      </c>
      <c r="AU192" s="24" t="s">
        <v>24</v>
      </c>
      <c r="AY192" s="24" t="s">
        <v>153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4" t="s">
        <v>24</v>
      </c>
      <c r="BK192" s="232">
        <f>ROUND(I192*H192,2)</f>
        <v>0</v>
      </c>
      <c r="BL192" s="24" t="s">
        <v>160</v>
      </c>
      <c r="BM192" s="24" t="s">
        <v>1077</v>
      </c>
    </row>
    <row r="193" spans="2:65" s="1" customFormat="1" ht="16.5" customHeight="1">
      <c r="B193" s="46"/>
      <c r="C193" s="221" t="s">
        <v>649</v>
      </c>
      <c r="D193" s="221" t="s">
        <v>155</v>
      </c>
      <c r="E193" s="222" t="s">
        <v>3074</v>
      </c>
      <c r="F193" s="223" t="s">
        <v>3075</v>
      </c>
      <c r="G193" s="224" t="s">
        <v>3060</v>
      </c>
      <c r="H193" s="225">
        <v>1</v>
      </c>
      <c r="I193" s="226"/>
      <c r="J193" s="227">
        <f>ROUND(I193*H193,2)</f>
        <v>0</v>
      </c>
      <c r="K193" s="223" t="s">
        <v>22</v>
      </c>
      <c r="L193" s="72"/>
      <c r="M193" s="228" t="s">
        <v>22</v>
      </c>
      <c r="N193" s="289" t="s">
        <v>44</v>
      </c>
      <c r="O193" s="290"/>
      <c r="P193" s="291">
        <f>O193*H193</f>
        <v>0</v>
      </c>
      <c r="Q193" s="291">
        <v>0</v>
      </c>
      <c r="R193" s="291">
        <f>Q193*H193</f>
        <v>0</v>
      </c>
      <c r="S193" s="291">
        <v>0</v>
      </c>
      <c r="T193" s="292">
        <f>S193*H193</f>
        <v>0</v>
      </c>
      <c r="AR193" s="24" t="s">
        <v>160</v>
      </c>
      <c r="AT193" s="24" t="s">
        <v>155</v>
      </c>
      <c r="AU193" s="24" t="s">
        <v>24</v>
      </c>
      <c r="AY193" s="24" t="s">
        <v>153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24</v>
      </c>
      <c r="BK193" s="232">
        <f>ROUND(I193*H193,2)</f>
        <v>0</v>
      </c>
      <c r="BL193" s="24" t="s">
        <v>160</v>
      </c>
      <c r="BM193" s="24" t="s">
        <v>1087</v>
      </c>
    </row>
    <row r="194" spans="2:12" s="1" customFormat="1" ht="6.95" customHeight="1">
      <c r="B194" s="67"/>
      <c r="C194" s="68"/>
      <c r="D194" s="68"/>
      <c r="E194" s="68"/>
      <c r="F194" s="68"/>
      <c r="G194" s="68"/>
      <c r="H194" s="68"/>
      <c r="I194" s="166"/>
      <c r="J194" s="68"/>
      <c r="K194" s="68"/>
      <c r="L194" s="72"/>
    </row>
  </sheetData>
  <sheetProtection password="CC35" sheet="1" objects="1" scenarios="1" formatColumns="0" formatRows="0" autoFilter="0"/>
  <autoFilter ref="C85:K193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4" customWidth="1"/>
    <col min="2" max="2" width="1.66796875" style="294" customWidth="1"/>
    <col min="3" max="4" width="5" style="294" customWidth="1"/>
    <col min="5" max="5" width="11.66015625" style="294" customWidth="1"/>
    <col min="6" max="6" width="9.16015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796875" style="294" customWidth="1"/>
  </cols>
  <sheetData>
    <row r="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5" customFormat="1" ht="45" customHeight="1">
      <c r="B3" s="298"/>
      <c r="C3" s="299" t="s">
        <v>3076</v>
      </c>
      <c r="D3" s="299"/>
      <c r="E3" s="299"/>
      <c r="F3" s="299"/>
      <c r="G3" s="299"/>
      <c r="H3" s="299"/>
      <c r="I3" s="299"/>
      <c r="J3" s="299"/>
      <c r="K3" s="300"/>
    </row>
    <row r="4" spans="2:11" ht="25.5" customHeight="1">
      <c r="B4" s="301"/>
      <c r="C4" s="302" t="s">
        <v>3077</v>
      </c>
      <c r="D4" s="302"/>
      <c r="E4" s="302"/>
      <c r="F4" s="302"/>
      <c r="G4" s="302"/>
      <c r="H4" s="302"/>
      <c r="I4" s="302"/>
      <c r="J4" s="302"/>
      <c r="K4" s="303"/>
    </row>
    <row r="5" spans="2:11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spans="2:11" ht="15" customHeight="1">
      <c r="B6" s="301"/>
      <c r="C6" s="305" t="s">
        <v>3078</v>
      </c>
      <c r="D6" s="305"/>
      <c r="E6" s="305"/>
      <c r="F6" s="305"/>
      <c r="G6" s="305"/>
      <c r="H6" s="305"/>
      <c r="I6" s="305"/>
      <c r="J6" s="305"/>
      <c r="K6" s="303"/>
    </row>
    <row r="7" spans="2:11" ht="15" customHeight="1">
      <c r="B7" s="306"/>
      <c r="C7" s="305" t="s">
        <v>3079</v>
      </c>
      <c r="D7" s="305"/>
      <c r="E7" s="305"/>
      <c r="F7" s="305"/>
      <c r="G7" s="305"/>
      <c r="H7" s="305"/>
      <c r="I7" s="305"/>
      <c r="J7" s="305"/>
      <c r="K7" s="303"/>
    </row>
    <row r="8" spans="2:11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spans="2:11" ht="15" customHeight="1">
      <c r="B9" s="306"/>
      <c r="C9" s="305" t="s">
        <v>3080</v>
      </c>
      <c r="D9" s="305"/>
      <c r="E9" s="305"/>
      <c r="F9" s="305"/>
      <c r="G9" s="305"/>
      <c r="H9" s="305"/>
      <c r="I9" s="305"/>
      <c r="J9" s="305"/>
      <c r="K9" s="303"/>
    </row>
    <row r="10" spans="2:11" ht="15" customHeight="1">
      <c r="B10" s="306"/>
      <c r="C10" s="305"/>
      <c r="D10" s="305" t="s">
        <v>3081</v>
      </c>
      <c r="E10" s="305"/>
      <c r="F10" s="305"/>
      <c r="G10" s="305"/>
      <c r="H10" s="305"/>
      <c r="I10" s="305"/>
      <c r="J10" s="305"/>
      <c r="K10" s="303"/>
    </row>
    <row r="11" spans="2:11" ht="15" customHeight="1">
      <c r="B11" s="306"/>
      <c r="C11" s="307"/>
      <c r="D11" s="305" t="s">
        <v>3082</v>
      </c>
      <c r="E11" s="305"/>
      <c r="F11" s="305"/>
      <c r="G11" s="305"/>
      <c r="H11" s="305"/>
      <c r="I11" s="305"/>
      <c r="J11" s="305"/>
      <c r="K11" s="303"/>
    </row>
    <row r="12" spans="2:11" ht="12.75" customHeight="1">
      <c r="B12" s="306"/>
      <c r="C12" s="307"/>
      <c r="D12" s="307"/>
      <c r="E12" s="307"/>
      <c r="F12" s="307"/>
      <c r="G12" s="307"/>
      <c r="H12" s="307"/>
      <c r="I12" s="307"/>
      <c r="J12" s="307"/>
      <c r="K12" s="303"/>
    </row>
    <row r="13" spans="2:11" ht="15" customHeight="1">
      <c r="B13" s="306"/>
      <c r="C13" s="307"/>
      <c r="D13" s="305" t="s">
        <v>3083</v>
      </c>
      <c r="E13" s="305"/>
      <c r="F13" s="305"/>
      <c r="G13" s="305"/>
      <c r="H13" s="305"/>
      <c r="I13" s="305"/>
      <c r="J13" s="305"/>
      <c r="K13" s="303"/>
    </row>
    <row r="14" spans="2:11" ht="15" customHeight="1">
      <c r="B14" s="306"/>
      <c r="C14" s="307"/>
      <c r="D14" s="305" t="s">
        <v>3084</v>
      </c>
      <c r="E14" s="305"/>
      <c r="F14" s="305"/>
      <c r="G14" s="305"/>
      <c r="H14" s="305"/>
      <c r="I14" s="305"/>
      <c r="J14" s="305"/>
      <c r="K14" s="303"/>
    </row>
    <row r="15" spans="2:11" ht="15" customHeight="1">
      <c r="B15" s="306"/>
      <c r="C15" s="307"/>
      <c r="D15" s="305" t="s">
        <v>3085</v>
      </c>
      <c r="E15" s="305"/>
      <c r="F15" s="305"/>
      <c r="G15" s="305"/>
      <c r="H15" s="305"/>
      <c r="I15" s="305"/>
      <c r="J15" s="305"/>
      <c r="K15" s="303"/>
    </row>
    <row r="16" spans="2:11" ht="15" customHeight="1">
      <c r="B16" s="306"/>
      <c r="C16" s="307"/>
      <c r="D16" s="307"/>
      <c r="E16" s="308" t="s">
        <v>80</v>
      </c>
      <c r="F16" s="305" t="s">
        <v>3086</v>
      </c>
      <c r="G16" s="305"/>
      <c r="H16" s="305"/>
      <c r="I16" s="305"/>
      <c r="J16" s="305"/>
      <c r="K16" s="303"/>
    </row>
    <row r="17" spans="2:11" ht="15" customHeight="1">
      <c r="B17" s="306"/>
      <c r="C17" s="307"/>
      <c r="D17" s="307"/>
      <c r="E17" s="308" t="s">
        <v>3087</v>
      </c>
      <c r="F17" s="305" t="s">
        <v>3088</v>
      </c>
      <c r="G17" s="305"/>
      <c r="H17" s="305"/>
      <c r="I17" s="305"/>
      <c r="J17" s="305"/>
      <c r="K17" s="303"/>
    </row>
    <row r="18" spans="2:11" ht="15" customHeight="1">
      <c r="B18" s="306"/>
      <c r="C18" s="307"/>
      <c r="D18" s="307"/>
      <c r="E18" s="308" t="s">
        <v>3089</v>
      </c>
      <c r="F18" s="305" t="s">
        <v>3090</v>
      </c>
      <c r="G18" s="305"/>
      <c r="H18" s="305"/>
      <c r="I18" s="305"/>
      <c r="J18" s="305"/>
      <c r="K18" s="303"/>
    </row>
    <row r="19" spans="2:11" ht="15" customHeight="1">
      <c r="B19" s="306"/>
      <c r="C19" s="307"/>
      <c r="D19" s="307"/>
      <c r="E19" s="308" t="s">
        <v>3091</v>
      </c>
      <c r="F19" s="305" t="s">
        <v>3092</v>
      </c>
      <c r="G19" s="305"/>
      <c r="H19" s="305"/>
      <c r="I19" s="305"/>
      <c r="J19" s="305"/>
      <c r="K19" s="303"/>
    </row>
    <row r="20" spans="2:11" ht="15" customHeight="1">
      <c r="B20" s="306"/>
      <c r="C20" s="307"/>
      <c r="D20" s="307"/>
      <c r="E20" s="308" t="s">
        <v>3093</v>
      </c>
      <c r="F20" s="305" t="s">
        <v>3052</v>
      </c>
      <c r="G20" s="305"/>
      <c r="H20" s="305"/>
      <c r="I20" s="305"/>
      <c r="J20" s="305"/>
      <c r="K20" s="303"/>
    </row>
    <row r="21" spans="2:11" ht="15" customHeight="1">
      <c r="B21" s="306"/>
      <c r="C21" s="307"/>
      <c r="D21" s="307"/>
      <c r="E21" s="308" t="s">
        <v>3094</v>
      </c>
      <c r="F21" s="305" t="s">
        <v>3095</v>
      </c>
      <c r="G21" s="305"/>
      <c r="H21" s="305"/>
      <c r="I21" s="305"/>
      <c r="J21" s="305"/>
      <c r="K21" s="303"/>
    </row>
    <row r="22" spans="2:11" ht="12.75" customHeight="1">
      <c r="B22" s="306"/>
      <c r="C22" s="307"/>
      <c r="D22" s="307"/>
      <c r="E22" s="307"/>
      <c r="F22" s="307"/>
      <c r="G22" s="307"/>
      <c r="H22" s="307"/>
      <c r="I22" s="307"/>
      <c r="J22" s="307"/>
      <c r="K22" s="303"/>
    </row>
    <row r="23" spans="2:11" ht="15" customHeight="1">
      <c r="B23" s="306"/>
      <c r="C23" s="305" t="s">
        <v>3096</v>
      </c>
      <c r="D23" s="305"/>
      <c r="E23" s="305"/>
      <c r="F23" s="305"/>
      <c r="G23" s="305"/>
      <c r="H23" s="305"/>
      <c r="I23" s="305"/>
      <c r="J23" s="305"/>
      <c r="K23" s="303"/>
    </row>
    <row r="24" spans="2:11" ht="15" customHeight="1">
      <c r="B24" s="306"/>
      <c r="C24" s="305" t="s">
        <v>3097</v>
      </c>
      <c r="D24" s="305"/>
      <c r="E24" s="305"/>
      <c r="F24" s="305"/>
      <c r="G24" s="305"/>
      <c r="H24" s="305"/>
      <c r="I24" s="305"/>
      <c r="J24" s="305"/>
      <c r="K24" s="303"/>
    </row>
    <row r="25" spans="2:11" ht="15" customHeight="1">
      <c r="B25" s="306"/>
      <c r="C25" s="305"/>
      <c r="D25" s="305" t="s">
        <v>3098</v>
      </c>
      <c r="E25" s="305"/>
      <c r="F25" s="305"/>
      <c r="G25" s="305"/>
      <c r="H25" s="305"/>
      <c r="I25" s="305"/>
      <c r="J25" s="305"/>
      <c r="K25" s="303"/>
    </row>
    <row r="26" spans="2:11" ht="15" customHeight="1">
      <c r="B26" s="306"/>
      <c r="C26" s="307"/>
      <c r="D26" s="305" t="s">
        <v>3099</v>
      </c>
      <c r="E26" s="305"/>
      <c r="F26" s="305"/>
      <c r="G26" s="305"/>
      <c r="H26" s="305"/>
      <c r="I26" s="305"/>
      <c r="J26" s="305"/>
      <c r="K26" s="303"/>
    </row>
    <row r="27" spans="2:11" ht="12.75" customHeight="1">
      <c r="B27" s="306"/>
      <c r="C27" s="307"/>
      <c r="D27" s="307"/>
      <c r="E27" s="307"/>
      <c r="F27" s="307"/>
      <c r="G27" s="307"/>
      <c r="H27" s="307"/>
      <c r="I27" s="307"/>
      <c r="J27" s="307"/>
      <c r="K27" s="303"/>
    </row>
    <row r="28" spans="2:11" ht="15" customHeight="1">
      <c r="B28" s="306"/>
      <c r="C28" s="307"/>
      <c r="D28" s="305" t="s">
        <v>3100</v>
      </c>
      <c r="E28" s="305"/>
      <c r="F28" s="305"/>
      <c r="G28" s="305"/>
      <c r="H28" s="305"/>
      <c r="I28" s="305"/>
      <c r="J28" s="305"/>
      <c r="K28" s="303"/>
    </row>
    <row r="29" spans="2:11" ht="15" customHeight="1">
      <c r="B29" s="306"/>
      <c r="C29" s="307"/>
      <c r="D29" s="305" t="s">
        <v>3101</v>
      </c>
      <c r="E29" s="305"/>
      <c r="F29" s="305"/>
      <c r="G29" s="305"/>
      <c r="H29" s="305"/>
      <c r="I29" s="305"/>
      <c r="J29" s="305"/>
      <c r="K29" s="303"/>
    </row>
    <row r="30" spans="2:11" ht="12.75" customHeight="1">
      <c r="B30" s="306"/>
      <c r="C30" s="307"/>
      <c r="D30" s="307"/>
      <c r="E30" s="307"/>
      <c r="F30" s="307"/>
      <c r="G30" s="307"/>
      <c r="H30" s="307"/>
      <c r="I30" s="307"/>
      <c r="J30" s="307"/>
      <c r="K30" s="303"/>
    </row>
    <row r="31" spans="2:11" ht="15" customHeight="1">
      <c r="B31" s="306"/>
      <c r="C31" s="307"/>
      <c r="D31" s="305" t="s">
        <v>3102</v>
      </c>
      <c r="E31" s="305"/>
      <c r="F31" s="305"/>
      <c r="G31" s="305"/>
      <c r="H31" s="305"/>
      <c r="I31" s="305"/>
      <c r="J31" s="305"/>
      <c r="K31" s="303"/>
    </row>
    <row r="32" spans="2:11" ht="15" customHeight="1">
      <c r="B32" s="306"/>
      <c r="C32" s="307"/>
      <c r="D32" s="305" t="s">
        <v>3103</v>
      </c>
      <c r="E32" s="305"/>
      <c r="F32" s="305"/>
      <c r="G32" s="305"/>
      <c r="H32" s="305"/>
      <c r="I32" s="305"/>
      <c r="J32" s="305"/>
      <c r="K32" s="303"/>
    </row>
    <row r="33" spans="2:11" ht="15" customHeight="1">
      <c r="B33" s="306"/>
      <c r="C33" s="307"/>
      <c r="D33" s="305" t="s">
        <v>3104</v>
      </c>
      <c r="E33" s="305"/>
      <c r="F33" s="305"/>
      <c r="G33" s="305"/>
      <c r="H33" s="305"/>
      <c r="I33" s="305"/>
      <c r="J33" s="305"/>
      <c r="K33" s="303"/>
    </row>
    <row r="34" spans="2:11" ht="15" customHeight="1">
      <c r="B34" s="306"/>
      <c r="C34" s="307"/>
      <c r="D34" s="305"/>
      <c r="E34" s="309" t="s">
        <v>138</v>
      </c>
      <c r="F34" s="305"/>
      <c r="G34" s="305" t="s">
        <v>3105</v>
      </c>
      <c r="H34" s="305"/>
      <c r="I34" s="305"/>
      <c r="J34" s="305"/>
      <c r="K34" s="303"/>
    </row>
    <row r="35" spans="2:11" ht="30.75" customHeight="1">
      <c r="B35" s="306"/>
      <c r="C35" s="307"/>
      <c r="D35" s="305"/>
      <c r="E35" s="309" t="s">
        <v>3106</v>
      </c>
      <c r="F35" s="305"/>
      <c r="G35" s="305" t="s">
        <v>3107</v>
      </c>
      <c r="H35" s="305"/>
      <c r="I35" s="305"/>
      <c r="J35" s="305"/>
      <c r="K35" s="303"/>
    </row>
    <row r="36" spans="2:11" ht="15" customHeight="1">
      <c r="B36" s="306"/>
      <c r="C36" s="307"/>
      <c r="D36" s="305"/>
      <c r="E36" s="309" t="s">
        <v>54</v>
      </c>
      <c r="F36" s="305"/>
      <c r="G36" s="305" t="s">
        <v>3108</v>
      </c>
      <c r="H36" s="305"/>
      <c r="I36" s="305"/>
      <c r="J36" s="305"/>
      <c r="K36" s="303"/>
    </row>
    <row r="37" spans="2:11" ht="15" customHeight="1">
      <c r="B37" s="306"/>
      <c r="C37" s="307"/>
      <c r="D37" s="305"/>
      <c r="E37" s="309" t="s">
        <v>139</v>
      </c>
      <c r="F37" s="305"/>
      <c r="G37" s="305" t="s">
        <v>3109</v>
      </c>
      <c r="H37" s="305"/>
      <c r="I37" s="305"/>
      <c r="J37" s="305"/>
      <c r="K37" s="303"/>
    </row>
    <row r="38" spans="2:11" ht="15" customHeight="1">
      <c r="B38" s="306"/>
      <c r="C38" s="307"/>
      <c r="D38" s="305"/>
      <c r="E38" s="309" t="s">
        <v>140</v>
      </c>
      <c r="F38" s="305"/>
      <c r="G38" s="305" t="s">
        <v>3110</v>
      </c>
      <c r="H38" s="305"/>
      <c r="I38" s="305"/>
      <c r="J38" s="305"/>
      <c r="K38" s="303"/>
    </row>
    <row r="39" spans="2:11" ht="15" customHeight="1">
      <c r="B39" s="306"/>
      <c r="C39" s="307"/>
      <c r="D39" s="305"/>
      <c r="E39" s="309" t="s">
        <v>141</v>
      </c>
      <c r="F39" s="305"/>
      <c r="G39" s="305" t="s">
        <v>3111</v>
      </c>
      <c r="H39" s="305"/>
      <c r="I39" s="305"/>
      <c r="J39" s="305"/>
      <c r="K39" s="303"/>
    </row>
    <row r="40" spans="2:11" ht="15" customHeight="1">
      <c r="B40" s="306"/>
      <c r="C40" s="307"/>
      <c r="D40" s="305"/>
      <c r="E40" s="309" t="s">
        <v>3112</v>
      </c>
      <c r="F40" s="305"/>
      <c r="G40" s="305" t="s">
        <v>3113</v>
      </c>
      <c r="H40" s="305"/>
      <c r="I40" s="305"/>
      <c r="J40" s="305"/>
      <c r="K40" s="303"/>
    </row>
    <row r="41" spans="2:11" ht="15" customHeight="1">
      <c r="B41" s="306"/>
      <c r="C41" s="307"/>
      <c r="D41" s="305"/>
      <c r="E41" s="309"/>
      <c r="F41" s="305"/>
      <c r="G41" s="305" t="s">
        <v>3114</v>
      </c>
      <c r="H41" s="305"/>
      <c r="I41" s="305"/>
      <c r="J41" s="305"/>
      <c r="K41" s="303"/>
    </row>
    <row r="42" spans="2:11" ht="15" customHeight="1">
      <c r="B42" s="306"/>
      <c r="C42" s="307"/>
      <c r="D42" s="305"/>
      <c r="E42" s="309" t="s">
        <v>3115</v>
      </c>
      <c r="F42" s="305"/>
      <c r="G42" s="305" t="s">
        <v>3116</v>
      </c>
      <c r="H42" s="305"/>
      <c r="I42" s="305"/>
      <c r="J42" s="305"/>
      <c r="K42" s="303"/>
    </row>
    <row r="43" spans="2:11" ht="15" customHeight="1">
      <c r="B43" s="306"/>
      <c r="C43" s="307"/>
      <c r="D43" s="305"/>
      <c r="E43" s="309" t="s">
        <v>143</v>
      </c>
      <c r="F43" s="305"/>
      <c r="G43" s="305" t="s">
        <v>3117</v>
      </c>
      <c r="H43" s="305"/>
      <c r="I43" s="305"/>
      <c r="J43" s="305"/>
      <c r="K43" s="303"/>
    </row>
    <row r="44" spans="2:11" ht="12.75" customHeight="1">
      <c r="B44" s="306"/>
      <c r="C44" s="307"/>
      <c r="D44" s="305"/>
      <c r="E44" s="305"/>
      <c r="F44" s="305"/>
      <c r="G44" s="305"/>
      <c r="H44" s="305"/>
      <c r="I44" s="305"/>
      <c r="J44" s="305"/>
      <c r="K44" s="303"/>
    </row>
    <row r="45" spans="2:11" ht="15" customHeight="1">
      <c r="B45" s="306"/>
      <c r="C45" s="307"/>
      <c r="D45" s="305" t="s">
        <v>3118</v>
      </c>
      <c r="E45" s="305"/>
      <c r="F45" s="305"/>
      <c r="G45" s="305"/>
      <c r="H45" s="305"/>
      <c r="I45" s="305"/>
      <c r="J45" s="305"/>
      <c r="K45" s="303"/>
    </row>
    <row r="46" spans="2:11" ht="15" customHeight="1">
      <c r="B46" s="306"/>
      <c r="C46" s="307"/>
      <c r="D46" s="307"/>
      <c r="E46" s="305" t="s">
        <v>3119</v>
      </c>
      <c r="F46" s="305"/>
      <c r="G46" s="305"/>
      <c r="H46" s="305"/>
      <c r="I46" s="305"/>
      <c r="J46" s="305"/>
      <c r="K46" s="303"/>
    </row>
    <row r="47" spans="2:11" ht="15" customHeight="1">
      <c r="B47" s="306"/>
      <c r="C47" s="307"/>
      <c r="D47" s="307"/>
      <c r="E47" s="305" t="s">
        <v>3120</v>
      </c>
      <c r="F47" s="305"/>
      <c r="G47" s="305"/>
      <c r="H47" s="305"/>
      <c r="I47" s="305"/>
      <c r="J47" s="305"/>
      <c r="K47" s="303"/>
    </row>
    <row r="48" spans="2:11" ht="15" customHeight="1">
      <c r="B48" s="306"/>
      <c r="C48" s="307"/>
      <c r="D48" s="307"/>
      <c r="E48" s="305" t="s">
        <v>3121</v>
      </c>
      <c r="F48" s="305"/>
      <c r="G48" s="305"/>
      <c r="H48" s="305"/>
      <c r="I48" s="305"/>
      <c r="J48" s="305"/>
      <c r="K48" s="303"/>
    </row>
    <row r="49" spans="2:11" ht="15" customHeight="1">
      <c r="B49" s="306"/>
      <c r="C49" s="307"/>
      <c r="D49" s="305" t="s">
        <v>3122</v>
      </c>
      <c r="E49" s="305"/>
      <c r="F49" s="305"/>
      <c r="G49" s="305"/>
      <c r="H49" s="305"/>
      <c r="I49" s="305"/>
      <c r="J49" s="305"/>
      <c r="K49" s="303"/>
    </row>
    <row r="50" spans="2:11" ht="25.5" customHeight="1">
      <c r="B50" s="301"/>
      <c r="C50" s="302" t="s">
        <v>3123</v>
      </c>
      <c r="D50" s="302"/>
      <c r="E50" s="302"/>
      <c r="F50" s="302"/>
      <c r="G50" s="302"/>
      <c r="H50" s="302"/>
      <c r="I50" s="302"/>
      <c r="J50" s="302"/>
      <c r="K50" s="303"/>
    </row>
    <row r="51" spans="2:11" ht="5.25" customHeight="1">
      <c r="B51" s="301"/>
      <c r="C51" s="304"/>
      <c r="D51" s="304"/>
      <c r="E51" s="304"/>
      <c r="F51" s="304"/>
      <c r="G51" s="304"/>
      <c r="H51" s="304"/>
      <c r="I51" s="304"/>
      <c r="J51" s="304"/>
      <c r="K51" s="303"/>
    </row>
    <row r="52" spans="2:11" ht="15" customHeight="1">
      <c r="B52" s="301"/>
      <c r="C52" s="305" t="s">
        <v>3124</v>
      </c>
      <c r="D52" s="305"/>
      <c r="E52" s="305"/>
      <c r="F52" s="305"/>
      <c r="G52" s="305"/>
      <c r="H52" s="305"/>
      <c r="I52" s="305"/>
      <c r="J52" s="305"/>
      <c r="K52" s="303"/>
    </row>
    <row r="53" spans="2:11" ht="15" customHeight="1">
      <c r="B53" s="301"/>
      <c r="C53" s="305" t="s">
        <v>3125</v>
      </c>
      <c r="D53" s="305"/>
      <c r="E53" s="305"/>
      <c r="F53" s="305"/>
      <c r="G53" s="305"/>
      <c r="H53" s="305"/>
      <c r="I53" s="305"/>
      <c r="J53" s="305"/>
      <c r="K53" s="303"/>
    </row>
    <row r="54" spans="2:11" ht="12.75" customHeight="1">
      <c r="B54" s="301"/>
      <c r="C54" s="305"/>
      <c r="D54" s="305"/>
      <c r="E54" s="305"/>
      <c r="F54" s="305"/>
      <c r="G54" s="305"/>
      <c r="H54" s="305"/>
      <c r="I54" s="305"/>
      <c r="J54" s="305"/>
      <c r="K54" s="303"/>
    </row>
    <row r="55" spans="2:11" ht="15" customHeight="1">
      <c r="B55" s="301"/>
      <c r="C55" s="305" t="s">
        <v>3126</v>
      </c>
      <c r="D55" s="305"/>
      <c r="E55" s="305"/>
      <c r="F55" s="305"/>
      <c r="G55" s="305"/>
      <c r="H55" s="305"/>
      <c r="I55" s="305"/>
      <c r="J55" s="305"/>
      <c r="K55" s="303"/>
    </row>
    <row r="56" spans="2:11" ht="15" customHeight="1">
      <c r="B56" s="301"/>
      <c r="C56" s="307"/>
      <c r="D56" s="305" t="s">
        <v>3127</v>
      </c>
      <c r="E56" s="305"/>
      <c r="F56" s="305"/>
      <c r="G56" s="305"/>
      <c r="H56" s="305"/>
      <c r="I56" s="305"/>
      <c r="J56" s="305"/>
      <c r="K56" s="303"/>
    </row>
    <row r="57" spans="2:11" ht="15" customHeight="1">
      <c r="B57" s="301"/>
      <c r="C57" s="307"/>
      <c r="D57" s="305" t="s">
        <v>3128</v>
      </c>
      <c r="E57" s="305"/>
      <c r="F57" s="305"/>
      <c r="G57" s="305"/>
      <c r="H57" s="305"/>
      <c r="I57" s="305"/>
      <c r="J57" s="305"/>
      <c r="K57" s="303"/>
    </row>
    <row r="58" spans="2:11" ht="15" customHeight="1">
      <c r="B58" s="301"/>
      <c r="C58" s="307"/>
      <c r="D58" s="305" t="s">
        <v>3129</v>
      </c>
      <c r="E58" s="305"/>
      <c r="F58" s="305"/>
      <c r="G58" s="305"/>
      <c r="H58" s="305"/>
      <c r="I58" s="305"/>
      <c r="J58" s="305"/>
      <c r="K58" s="303"/>
    </row>
    <row r="59" spans="2:11" ht="15" customHeight="1">
      <c r="B59" s="301"/>
      <c r="C59" s="307"/>
      <c r="D59" s="305" t="s">
        <v>3130</v>
      </c>
      <c r="E59" s="305"/>
      <c r="F59" s="305"/>
      <c r="G59" s="305"/>
      <c r="H59" s="305"/>
      <c r="I59" s="305"/>
      <c r="J59" s="305"/>
      <c r="K59" s="303"/>
    </row>
    <row r="60" spans="2:11" ht="15" customHeight="1">
      <c r="B60" s="301"/>
      <c r="C60" s="307"/>
      <c r="D60" s="310" t="s">
        <v>3131</v>
      </c>
      <c r="E60" s="310"/>
      <c r="F60" s="310"/>
      <c r="G60" s="310"/>
      <c r="H60" s="310"/>
      <c r="I60" s="310"/>
      <c r="J60" s="310"/>
      <c r="K60" s="303"/>
    </row>
    <row r="61" spans="2:11" ht="15" customHeight="1">
      <c r="B61" s="301"/>
      <c r="C61" s="307"/>
      <c r="D61" s="305" t="s">
        <v>3132</v>
      </c>
      <c r="E61" s="305"/>
      <c r="F61" s="305"/>
      <c r="G61" s="305"/>
      <c r="H61" s="305"/>
      <c r="I61" s="305"/>
      <c r="J61" s="305"/>
      <c r="K61" s="303"/>
    </row>
    <row r="62" spans="2:11" ht="12.75" customHeight="1">
      <c r="B62" s="301"/>
      <c r="C62" s="307"/>
      <c r="D62" s="307"/>
      <c r="E62" s="311"/>
      <c r="F62" s="307"/>
      <c r="G62" s="307"/>
      <c r="H62" s="307"/>
      <c r="I62" s="307"/>
      <c r="J62" s="307"/>
      <c r="K62" s="303"/>
    </row>
    <row r="63" spans="2:11" ht="15" customHeight="1">
      <c r="B63" s="301"/>
      <c r="C63" s="307"/>
      <c r="D63" s="305" t="s">
        <v>3133</v>
      </c>
      <c r="E63" s="305"/>
      <c r="F63" s="305"/>
      <c r="G63" s="305"/>
      <c r="H63" s="305"/>
      <c r="I63" s="305"/>
      <c r="J63" s="305"/>
      <c r="K63" s="303"/>
    </row>
    <row r="64" spans="2:11" ht="15" customHeight="1">
      <c r="B64" s="301"/>
      <c r="C64" s="307"/>
      <c r="D64" s="310" t="s">
        <v>3134</v>
      </c>
      <c r="E64" s="310"/>
      <c r="F64" s="310"/>
      <c r="G64" s="310"/>
      <c r="H64" s="310"/>
      <c r="I64" s="310"/>
      <c r="J64" s="310"/>
      <c r="K64" s="303"/>
    </row>
    <row r="65" spans="2:11" ht="15" customHeight="1">
      <c r="B65" s="301"/>
      <c r="C65" s="307"/>
      <c r="D65" s="305" t="s">
        <v>3135</v>
      </c>
      <c r="E65" s="305"/>
      <c r="F65" s="305"/>
      <c r="G65" s="305"/>
      <c r="H65" s="305"/>
      <c r="I65" s="305"/>
      <c r="J65" s="305"/>
      <c r="K65" s="303"/>
    </row>
    <row r="66" spans="2:11" ht="15" customHeight="1">
      <c r="B66" s="301"/>
      <c r="C66" s="307"/>
      <c r="D66" s="305" t="s">
        <v>3136</v>
      </c>
      <c r="E66" s="305"/>
      <c r="F66" s="305"/>
      <c r="G66" s="305"/>
      <c r="H66" s="305"/>
      <c r="I66" s="305"/>
      <c r="J66" s="305"/>
      <c r="K66" s="303"/>
    </row>
    <row r="67" spans="2:11" ht="15" customHeight="1">
      <c r="B67" s="301"/>
      <c r="C67" s="307"/>
      <c r="D67" s="305" t="s">
        <v>3137</v>
      </c>
      <c r="E67" s="305"/>
      <c r="F67" s="305"/>
      <c r="G67" s="305"/>
      <c r="H67" s="305"/>
      <c r="I67" s="305"/>
      <c r="J67" s="305"/>
      <c r="K67" s="303"/>
    </row>
    <row r="68" spans="2:11" ht="15" customHeight="1">
      <c r="B68" s="301"/>
      <c r="C68" s="307"/>
      <c r="D68" s="305" t="s">
        <v>3138</v>
      </c>
      <c r="E68" s="305"/>
      <c r="F68" s="305"/>
      <c r="G68" s="305"/>
      <c r="H68" s="305"/>
      <c r="I68" s="305"/>
      <c r="J68" s="305"/>
      <c r="K68" s="303"/>
    </row>
    <row r="69" spans="2:11" ht="12.75" customHeight="1">
      <c r="B69" s="312"/>
      <c r="C69" s="313"/>
      <c r="D69" s="313"/>
      <c r="E69" s="313"/>
      <c r="F69" s="313"/>
      <c r="G69" s="313"/>
      <c r="H69" s="313"/>
      <c r="I69" s="313"/>
      <c r="J69" s="313"/>
      <c r="K69" s="314"/>
    </row>
    <row r="70" spans="2:11" ht="18.75" customHeight="1">
      <c r="B70" s="315"/>
      <c r="C70" s="315"/>
      <c r="D70" s="315"/>
      <c r="E70" s="315"/>
      <c r="F70" s="315"/>
      <c r="G70" s="315"/>
      <c r="H70" s="315"/>
      <c r="I70" s="315"/>
      <c r="J70" s="315"/>
      <c r="K70" s="316"/>
    </row>
    <row r="71" spans="2:11" ht="18.75" customHeight="1">
      <c r="B71" s="316"/>
      <c r="C71" s="316"/>
      <c r="D71" s="316"/>
      <c r="E71" s="316"/>
      <c r="F71" s="316"/>
      <c r="G71" s="316"/>
      <c r="H71" s="316"/>
      <c r="I71" s="316"/>
      <c r="J71" s="316"/>
      <c r="K71" s="316"/>
    </row>
    <row r="72" spans="2:11" ht="7.5" customHeight="1">
      <c r="B72" s="317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ht="45" customHeight="1">
      <c r="B73" s="320"/>
      <c r="C73" s="321" t="s">
        <v>99</v>
      </c>
      <c r="D73" s="321"/>
      <c r="E73" s="321"/>
      <c r="F73" s="321"/>
      <c r="G73" s="321"/>
      <c r="H73" s="321"/>
      <c r="I73" s="321"/>
      <c r="J73" s="321"/>
      <c r="K73" s="322"/>
    </row>
    <row r="74" spans="2:11" ht="17.25" customHeight="1">
      <c r="B74" s="320"/>
      <c r="C74" s="323" t="s">
        <v>3139</v>
      </c>
      <c r="D74" s="323"/>
      <c r="E74" s="323"/>
      <c r="F74" s="323" t="s">
        <v>3140</v>
      </c>
      <c r="G74" s="324"/>
      <c r="H74" s="323" t="s">
        <v>139</v>
      </c>
      <c r="I74" s="323" t="s">
        <v>58</v>
      </c>
      <c r="J74" s="323" t="s">
        <v>3141</v>
      </c>
      <c r="K74" s="322"/>
    </row>
    <row r="75" spans="2:11" ht="17.25" customHeight="1">
      <c r="B75" s="320"/>
      <c r="C75" s="325" t="s">
        <v>3142</v>
      </c>
      <c r="D75" s="325"/>
      <c r="E75" s="325"/>
      <c r="F75" s="326" t="s">
        <v>3143</v>
      </c>
      <c r="G75" s="327"/>
      <c r="H75" s="325"/>
      <c r="I75" s="325"/>
      <c r="J75" s="325" t="s">
        <v>3144</v>
      </c>
      <c r="K75" s="322"/>
    </row>
    <row r="76" spans="2:11" ht="5.25" customHeight="1">
      <c r="B76" s="320"/>
      <c r="C76" s="328"/>
      <c r="D76" s="328"/>
      <c r="E76" s="328"/>
      <c r="F76" s="328"/>
      <c r="G76" s="329"/>
      <c r="H76" s="328"/>
      <c r="I76" s="328"/>
      <c r="J76" s="328"/>
      <c r="K76" s="322"/>
    </row>
    <row r="77" spans="2:11" ht="15" customHeight="1">
      <c r="B77" s="320"/>
      <c r="C77" s="309" t="s">
        <v>54</v>
      </c>
      <c r="D77" s="328"/>
      <c r="E77" s="328"/>
      <c r="F77" s="330" t="s">
        <v>3145</v>
      </c>
      <c r="G77" s="329"/>
      <c r="H77" s="309" t="s">
        <v>3146</v>
      </c>
      <c r="I77" s="309" t="s">
        <v>3147</v>
      </c>
      <c r="J77" s="309">
        <v>20</v>
      </c>
      <c r="K77" s="322"/>
    </row>
    <row r="78" spans="2:11" ht="15" customHeight="1">
      <c r="B78" s="320"/>
      <c r="C78" s="309" t="s">
        <v>3148</v>
      </c>
      <c r="D78" s="309"/>
      <c r="E78" s="309"/>
      <c r="F78" s="330" t="s">
        <v>3145</v>
      </c>
      <c r="G78" s="329"/>
      <c r="H78" s="309" t="s">
        <v>3149</v>
      </c>
      <c r="I78" s="309" t="s">
        <v>3147</v>
      </c>
      <c r="J78" s="309">
        <v>120</v>
      </c>
      <c r="K78" s="322"/>
    </row>
    <row r="79" spans="2:11" ht="15" customHeight="1">
      <c r="B79" s="331"/>
      <c r="C79" s="309" t="s">
        <v>3150</v>
      </c>
      <c r="D79" s="309"/>
      <c r="E79" s="309"/>
      <c r="F79" s="330" t="s">
        <v>3151</v>
      </c>
      <c r="G79" s="329"/>
      <c r="H79" s="309" t="s">
        <v>3152</v>
      </c>
      <c r="I79" s="309" t="s">
        <v>3147</v>
      </c>
      <c r="J79" s="309">
        <v>50</v>
      </c>
      <c r="K79" s="322"/>
    </row>
    <row r="80" spans="2:11" ht="15" customHeight="1">
      <c r="B80" s="331"/>
      <c r="C80" s="309" t="s">
        <v>3153</v>
      </c>
      <c r="D80" s="309"/>
      <c r="E80" s="309"/>
      <c r="F80" s="330" t="s">
        <v>3145</v>
      </c>
      <c r="G80" s="329"/>
      <c r="H80" s="309" t="s">
        <v>3154</v>
      </c>
      <c r="I80" s="309" t="s">
        <v>3155</v>
      </c>
      <c r="J80" s="309"/>
      <c r="K80" s="322"/>
    </row>
    <row r="81" spans="2:11" ht="15" customHeight="1">
      <c r="B81" s="331"/>
      <c r="C81" s="332" t="s">
        <v>3156</v>
      </c>
      <c r="D81" s="332"/>
      <c r="E81" s="332"/>
      <c r="F81" s="333" t="s">
        <v>3151</v>
      </c>
      <c r="G81" s="332"/>
      <c r="H81" s="332" t="s">
        <v>3157</v>
      </c>
      <c r="I81" s="332" t="s">
        <v>3147</v>
      </c>
      <c r="J81" s="332">
        <v>15</v>
      </c>
      <c r="K81" s="322"/>
    </row>
    <row r="82" spans="2:11" ht="15" customHeight="1">
      <c r="B82" s="331"/>
      <c r="C82" s="332" t="s">
        <v>3158</v>
      </c>
      <c r="D82" s="332"/>
      <c r="E82" s="332"/>
      <c r="F82" s="333" t="s">
        <v>3151</v>
      </c>
      <c r="G82" s="332"/>
      <c r="H82" s="332" t="s">
        <v>3159</v>
      </c>
      <c r="I82" s="332" t="s">
        <v>3147</v>
      </c>
      <c r="J82" s="332">
        <v>15</v>
      </c>
      <c r="K82" s="322"/>
    </row>
    <row r="83" spans="2:11" ht="15" customHeight="1">
      <c r="B83" s="331"/>
      <c r="C83" s="332" t="s">
        <v>3160</v>
      </c>
      <c r="D83" s="332"/>
      <c r="E83" s="332"/>
      <c r="F83" s="333" t="s">
        <v>3151</v>
      </c>
      <c r="G83" s="332"/>
      <c r="H83" s="332" t="s">
        <v>3161</v>
      </c>
      <c r="I83" s="332" t="s">
        <v>3147</v>
      </c>
      <c r="J83" s="332">
        <v>20</v>
      </c>
      <c r="K83" s="322"/>
    </row>
    <row r="84" spans="2:11" ht="15" customHeight="1">
      <c r="B84" s="331"/>
      <c r="C84" s="332" t="s">
        <v>3162</v>
      </c>
      <c r="D84" s="332"/>
      <c r="E84" s="332"/>
      <c r="F84" s="333" t="s">
        <v>3151</v>
      </c>
      <c r="G84" s="332"/>
      <c r="H84" s="332" t="s">
        <v>3163</v>
      </c>
      <c r="I84" s="332" t="s">
        <v>3147</v>
      </c>
      <c r="J84" s="332">
        <v>20</v>
      </c>
      <c r="K84" s="322"/>
    </row>
    <row r="85" spans="2:11" ht="15" customHeight="1">
      <c r="B85" s="331"/>
      <c r="C85" s="309" t="s">
        <v>3164</v>
      </c>
      <c r="D85" s="309"/>
      <c r="E85" s="309"/>
      <c r="F85" s="330" t="s">
        <v>3151</v>
      </c>
      <c r="G85" s="329"/>
      <c r="H85" s="309" t="s">
        <v>3165</v>
      </c>
      <c r="I85" s="309" t="s">
        <v>3147</v>
      </c>
      <c r="J85" s="309">
        <v>50</v>
      </c>
      <c r="K85" s="322"/>
    </row>
    <row r="86" spans="2:11" ht="15" customHeight="1">
      <c r="B86" s="331"/>
      <c r="C86" s="309" t="s">
        <v>3166</v>
      </c>
      <c r="D86" s="309"/>
      <c r="E86" s="309"/>
      <c r="F86" s="330" t="s">
        <v>3151</v>
      </c>
      <c r="G86" s="329"/>
      <c r="H86" s="309" t="s">
        <v>3167</v>
      </c>
      <c r="I86" s="309" t="s">
        <v>3147</v>
      </c>
      <c r="J86" s="309">
        <v>20</v>
      </c>
      <c r="K86" s="322"/>
    </row>
    <row r="87" spans="2:11" ht="15" customHeight="1">
      <c r="B87" s="331"/>
      <c r="C87" s="309" t="s">
        <v>3168</v>
      </c>
      <c r="D87" s="309"/>
      <c r="E87" s="309"/>
      <c r="F87" s="330" t="s">
        <v>3151</v>
      </c>
      <c r="G87" s="329"/>
      <c r="H87" s="309" t="s">
        <v>3169</v>
      </c>
      <c r="I87" s="309" t="s">
        <v>3147</v>
      </c>
      <c r="J87" s="309">
        <v>20</v>
      </c>
      <c r="K87" s="322"/>
    </row>
    <row r="88" spans="2:11" ht="15" customHeight="1">
      <c r="B88" s="331"/>
      <c r="C88" s="309" t="s">
        <v>3170</v>
      </c>
      <c r="D88" s="309"/>
      <c r="E88" s="309"/>
      <c r="F88" s="330" t="s">
        <v>3151</v>
      </c>
      <c r="G88" s="329"/>
      <c r="H88" s="309" t="s">
        <v>3171</v>
      </c>
      <c r="I88" s="309" t="s">
        <v>3147</v>
      </c>
      <c r="J88" s="309">
        <v>50</v>
      </c>
      <c r="K88" s="322"/>
    </row>
    <row r="89" spans="2:11" ht="15" customHeight="1">
      <c r="B89" s="331"/>
      <c r="C89" s="309" t="s">
        <v>3172</v>
      </c>
      <c r="D89" s="309"/>
      <c r="E89" s="309"/>
      <c r="F89" s="330" t="s">
        <v>3151</v>
      </c>
      <c r="G89" s="329"/>
      <c r="H89" s="309" t="s">
        <v>3172</v>
      </c>
      <c r="I89" s="309" t="s">
        <v>3147</v>
      </c>
      <c r="J89" s="309">
        <v>50</v>
      </c>
      <c r="K89" s="322"/>
    </row>
    <row r="90" spans="2:11" ht="15" customHeight="1">
      <c r="B90" s="331"/>
      <c r="C90" s="309" t="s">
        <v>144</v>
      </c>
      <c r="D90" s="309"/>
      <c r="E90" s="309"/>
      <c r="F90" s="330" t="s">
        <v>3151</v>
      </c>
      <c r="G90" s="329"/>
      <c r="H90" s="309" t="s">
        <v>3173</v>
      </c>
      <c r="I90" s="309" t="s">
        <v>3147</v>
      </c>
      <c r="J90" s="309">
        <v>255</v>
      </c>
      <c r="K90" s="322"/>
    </row>
    <row r="91" spans="2:11" ht="15" customHeight="1">
      <c r="B91" s="331"/>
      <c r="C91" s="309" t="s">
        <v>3174</v>
      </c>
      <c r="D91" s="309"/>
      <c r="E91" s="309"/>
      <c r="F91" s="330" t="s">
        <v>3145</v>
      </c>
      <c r="G91" s="329"/>
      <c r="H91" s="309" t="s">
        <v>3175</v>
      </c>
      <c r="I91" s="309" t="s">
        <v>3176</v>
      </c>
      <c r="J91" s="309"/>
      <c r="K91" s="322"/>
    </row>
    <row r="92" spans="2:11" ht="15" customHeight="1">
      <c r="B92" s="331"/>
      <c r="C92" s="309" t="s">
        <v>3177</v>
      </c>
      <c r="D92" s="309"/>
      <c r="E92" s="309"/>
      <c r="F92" s="330" t="s">
        <v>3145</v>
      </c>
      <c r="G92" s="329"/>
      <c r="H92" s="309" t="s">
        <v>3178</v>
      </c>
      <c r="I92" s="309" t="s">
        <v>3179</v>
      </c>
      <c r="J92" s="309"/>
      <c r="K92" s="322"/>
    </row>
    <row r="93" spans="2:11" ht="15" customHeight="1">
      <c r="B93" s="331"/>
      <c r="C93" s="309" t="s">
        <v>3180</v>
      </c>
      <c r="D93" s="309"/>
      <c r="E93" s="309"/>
      <c r="F93" s="330" t="s">
        <v>3145</v>
      </c>
      <c r="G93" s="329"/>
      <c r="H93" s="309" t="s">
        <v>3180</v>
      </c>
      <c r="I93" s="309" t="s">
        <v>3179</v>
      </c>
      <c r="J93" s="309"/>
      <c r="K93" s="322"/>
    </row>
    <row r="94" spans="2:11" ht="15" customHeight="1">
      <c r="B94" s="331"/>
      <c r="C94" s="309" t="s">
        <v>39</v>
      </c>
      <c r="D94" s="309"/>
      <c r="E94" s="309"/>
      <c r="F94" s="330" t="s">
        <v>3145</v>
      </c>
      <c r="G94" s="329"/>
      <c r="H94" s="309" t="s">
        <v>3181</v>
      </c>
      <c r="I94" s="309" t="s">
        <v>3179</v>
      </c>
      <c r="J94" s="309"/>
      <c r="K94" s="322"/>
    </row>
    <row r="95" spans="2:11" ht="15" customHeight="1">
      <c r="B95" s="331"/>
      <c r="C95" s="309" t="s">
        <v>49</v>
      </c>
      <c r="D95" s="309"/>
      <c r="E95" s="309"/>
      <c r="F95" s="330" t="s">
        <v>3145</v>
      </c>
      <c r="G95" s="329"/>
      <c r="H95" s="309" t="s">
        <v>3182</v>
      </c>
      <c r="I95" s="309" t="s">
        <v>3179</v>
      </c>
      <c r="J95" s="309"/>
      <c r="K95" s="322"/>
    </row>
    <row r="96" spans="2:11" ht="15" customHeight="1">
      <c r="B96" s="334"/>
      <c r="C96" s="335"/>
      <c r="D96" s="335"/>
      <c r="E96" s="335"/>
      <c r="F96" s="335"/>
      <c r="G96" s="335"/>
      <c r="H96" s="335"/>
      <c r="I96" s="335"/>
      <c r="J96" s="335"/>
      <c r="K96" s="336"/>
    </row>
    <row r="97" spans="2:11" ht="18.75" customHeight="1">
      <c r="B97" s="337"/>
      <c r="C97" s="338"/>
      <c r="D97" s="338"/>
      <c r="E97" s="338"/>
      <c r="F97" s="338"/>
      <c r="G97" s="338"/>
      <c r="H97" s="338"/>
      <c r="I97" s="338"/>
      <c r="J97" s="338"/>
      <c r="K97" s="337"/>
    </row>
    <row r="98" spans="2:11" ht="18.75" customHeight="1">
      <c r="B98" s="316"/>
      <c r="C98" s="316"/>
      <c r="D98" s="316"/>
      <c r="E98" s="316"/>
      <c r="F98" s="316"/>
      <c r="G98" s="316"/>
      <c r="H98" s="316"/>
      <c r="I98" s="316"/>
      <c r="J98" s="316"/>
      <c r="K98" s="316"/>
    </row>
    <row r="99" spans="2:11" ht="7.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9"/>
    </row>
    <row r="100" spans="2:11" ht="45" customHeight="1">
      <c r="B100" s="320"/>
      <c r="C100" s="321" t="s">
        <v>3183</v>
      </c>
      <c r="D100" s="321"/>
      <c r="E100" s="321"/>
      <c r="F100" s="321"/>
      <c r="G100" s="321"/>
      <c r="H100" s="321"/>
      <c r="I100" s="321"/>
      <c r="J100" s="321"/>
      <c r="K100" s="322"/>
    </row>
    <row r="101" spans="2:11" ht="17.25" customHeight="1">
      <c r="B101" s="320"/>
      <c r="C101" s="323" t="s">
        <v>3139</v>
      </c>
      <c r="D101" s="323"/>
      <c r="E101" s="323"/>
      <c r="F101" s="323" t="s">
        <v>3140</v>
      </c>
      <c r="G101" s="324"/>
      <c r="H101" s="323" t="s">
        <v>139</v>
      </c>
      <c r="I101" s="323" t="s">
        <v>58</v>
      </c>
      <c r="J101" s="323" t="s">
        <v>3141</v>
      </c>
      <c r="K101" s="322"/>
    </row>
    <row r="102" spans="2:11" ht="17.25" customHeight="1">
      <c r="B102" s="320"/>
      <c r="C102" s="325" t="s">
        <v>3142</v>
      </c>
      <c r="D102" s="325"/>
      <c r="E102" s="325"/>
      <c r="F102" s="326" t="s">
        <v>3143</v>
      </c>
      <c r="G102" s="327"/>
      <c r="H102" s="325"/>
      <c r="I102" s="325"/>
      <c r="J102" s="325" t="s">
        <v>3144</v>
      </c>
      <c r="K102" s="322"/>
    </row>
    <row r="103" spans="2:11" ht="5.25" customHeight="1">
      <c r="B103" s="320"/>
      <c r="C103" s="323"/>
      <c r="D103" s="323"/>
      <c r="E103" s="323"/>
      <c r="F103" s="323"/>
      <c r="G103" s="339"/>
      <c r="H103" s="323"/>
      <c r="I103" s="323"/>
      <c r="J103" s="323"/>
      <c r="K103" s="322"/>
    </row>
    <row r="104" spans="2:11" ht="15" customHeight="1">
      <c r="B104" s="320"/>
      <c r="C104" s="309" t="s">
        <v>54</v>
      </c>
      <c r="D104" s="328"/>
      <c r="E104" s="328"/>
      <c r="F104" s="330" t="s">
        <v>3145</v>
      </c>
      <c r="G104" s="339"/>
      <c r="H104" s="309" t="s">
        <v>3184</v>
      </c>
      <c r="I104" s="309" t="s">
        <v>3147</v>
      </c>
      <c r="J104" s="309">
        <v>20</v>
      </c>
      <c r="K104" s="322"/>
    </row>
    <row r="105" spans="2:11" ht="15" customHeight="1">
      <c r="B105" s="320"/>
      <c r="C105" s="309" t="s">
        <v>3148</v>
      </c>
      <c r="D105" s="309"/>
      <c r="E105" s="309"/>
      <c r="F105" s="330" t="s">
        <v>3145</v>
      </c>
      <c r="G105" s="309"/>
      <c r="H105" s="309" t="s">
        <v>3184</v>
      </c>
      <c r="I105" s="309" t="s">
        <v>3147</v>
      </c>
      <c r="J105" s="309">
        <v>120</v>
      </c>
      <c r="K105" s="322"/>
    </row>
    <row r="106" spans="2:11" ht="15" customHeight="1">
      <c r="B106" s="331"/>
      <c r="C106" s="309" t="s">
        <v>3150</v>
      </c>
      <c r="D106" s="309"/>
      <c r="E106" s="309"/>
      <c r="F106" s="330" t="s">
        <v>3151</v>
      </c>
      <c r="G106" s="309"/>
      <c r="H106" s="309" t="s">
        <v>3184</v>
      </c>
      <c r="I106" s="309" t="s">
        <v>3147</v>
      </c>
      <c r="J106" s="309">
        <v>50</v>
      </c>
      <c r="K106" s="322"/>
    </row>
    <row r="107" spans="2:11" ht="15" customHeight="1">
      <c r="B107" s="331"/>
      <c r="C107" s="309" t="s">
        <v>3153</v>
      </c>
      <c r="D107" s="309"/>
      <c r="E107" s="309"/>
      <c r="F107" s="330" t="s">
        <v>3145</v>
      </c>
      <c r="G107" s="309"/>
      <c r="H107" s="309" t="s">
        <v>3184</v>
      </c>
      <c r="I107" s="309" t="s">
        <v>3155</v>
      </c>
      <c r="J107" s="309"/>
      <c r="K107" s="322"/>
    </row>
    <row r="108" spans="2:11" ht="15" customHeight="1">
      <c r="B108" s="331"/>
      <c r="C108" s="309" t="s">
        <v>3164</v>
      </c>
      <c r="D108" s="309"/>
      <c r="E108" s="309"/>
      <c r="F108" s="330" t="s">
        <v>3151</v>
      </c>
      <c r="G108" s="309"/>
      <c r="H108" s="309" t="s">
        <v>3184</v>
      </c>
      <c r="I108" s="309" t="s">
        <v>3147</v>
      </c>
      <c r="J108" s="309">
        <v>50</v>
      </c>
      <c r="K108" s="322"/>
    </row>
    <row r="109" spans="2:11" ht="15" customHeight="1">
      <c r="B109" s="331"/>
      <c r="C109" s="309" t="s">
        <v>3172</v>
      </c>
      <c r="D109" s="309"/>
      <c r="E109" s="309"/>
      <c r="F109" s="330" t="s">
        <v>3151</v>
      </c>
      <c r="G109" s="309"/>
      <c r="H109" s="309" t="s">
        <v>3184</v>
      </c>
      <c r="I109" s="309" t="s">
        <v>3147</v>
      </c>
      <c r="J109" s="309">
        <v>50</v>
      </c>
      <c r="K109" s="322"/>
    </row>
    <row r="110" spans="2:11" ht="15" customHeight="1">
      <c r="B110" s="331"/>
      <c r="C110" s="309" t="s">
        <v>3170</v>
      </c>
      <c r="D110" s="309"/>
      <c r="E110" s="309"/>
      <c r="F110" s="330" t="s">
        <v>3151</v>
      </c>
      <c r="G110" s="309"/>
      <c r="H110" s="309" t="s">
        <v>3184</v>
      </c>
      <c r="I110" s="309" t="s">
        <v>3147</v>
      </c>
      <c r="J110" s="309">
        <v>50</v>
      </c>
      <c r="K110" s="322"/>
    </row>
    <row r="111" spans="2:11" ht="15" customHeight="1">
      <c r="B111" s="331"/>
      <c r="C111" s="309" t="s">
        <v>54</v>
      </c>
      <c r="D111" s="309"/>
      <c r="E111" s="309"/>
      <c r="F111" s="330" t="s">
        <v>3145</v>
      </c>
      <c r="G111" s="309"/>
      <c r="H111" s="309" t="s">
        <v>3185</v>
      </c>
      <c r="I111" s="309" t="s">
        <v>3147</v>
      </c>
      <c r="J111" s="309">
        <v>20</v>
      </c>
      <c r="K111" s="322"/>
    </row>
    <row r="112" spans="2:11" ht="15" customHeight="1">
      <c r="B112" s="331"/>
      <c r="C112" s="309" t="s">
        <v>3186</v>
      </c>
      <c r="D112" s="309"/>
      <c r="E112" s="309"/>
      <c r="F112" s="330" t="s">
        <v>3145</v>
      </c>
      <c r="G112" s="309"/>
      <c r="H112" s="309" t="s">
        <v>3187</v>
      </c>
      <c r="I112" s="309" t="s">
        <v>3147</v>
      </c>
      <c r="J112" s="309">
        <v>120</v>
      </c>
      <c r="K112" s="322"/>
    </row>
    <row r="113" spans="2:11" ht="15" customHeight="1">
      <c r="B113" s="331"/>
      <c r="C113" s="309" t="s">
        <v>39</v>
      </c>
      <c r="D113" s="309"/>
      <c r="E113" s="309"/>
      <c r="F113" s="330" t="s">
        <v>3145</v>
      </c>
      <c r="G113" s="309"/>
      <c r="H113" s="309" t="s">
        <v>3188</v>
      </c>
      <c r="I113" s="309" t="s">
        <v>3179</v>
      </c>
      <c r="J113" s="309"/>
      <c r="K113" s="322"/>
    </row>
    <row r="114" spans="2:11" ht="15" customHeight="1">
      <c r="B114" s="331"/>
      <c r="C114" s="309" t="s">
        <v>49</v>
      </c>
      <c r="D114" s="309"/>
      <c r="E114" s="309"/>
      <c r="F114" s="330" t="s">
        <v>3145</v>
      </c>
      <c r="G114" s="309"/>
      <c r="H114" s="309" t="s">
        <v>3189</v>
      </c>
      <c r="I114" s="309" t="s">
        <v>3179</v>
      </c>
      <c r="J114" s="309"/>
      <c r="K114" s="322"/>
    </row>
    <row r="115" spans="2:11" ht="15" customHeight="1">
      <c r="B115" s="331"/>
      <c r="C115" s="309" t="s">
        <v>58</v>
      </c>
      <c r="D115" s="309"/>
      <c r="E115" s="309"/>
      <c r="F115" s="330" t="s">
        <v>3145</v>
      </c>
      <c r="G115" s="309"/>
      <c r="H115" s="309" t="s">
        <v>3190</v>
      </c>
      <c r="I115" s="309" t="s">
        <v>3191</v>
      </c>
      <c r="J115" s="309"/>
      <c r="K115" s="322"/>
    </row>
    <row r="116" spans="2:11" ht="15" customHeight="1">
      <c r="B116" s="334"/>
      <c r="C116" s="340"/>
      <c r="D116" s="340"/>
      <c r="E116" s="340"/>
      <c r="F116" s="340"/>
      <c r="G116" s="340"/>
      <c r="H116" s="340"/>
      <c r="I116" s="340"/>
      <c r="J116" s="340"/>
      <c r="K116" s="336"/>
    </row>
    <row r="117" spans="2:11" ht="18.75" customHeight="1">
      <c r="B117" s="341"/>
      <c r="C117" s="305"/>
      <c r="D117" s="305"/>
      <c r="E117" s="305"/>
      <c r="F117" s="342"/>
      <c r="G117" s="305"/>
      <c r="H117" s="305"/>
      <c r="I117" s="305"/>
      <c r="J117" s="305"/>
      <c r="K117" s="341"/>
    </row>
    <row r="118" spans="2:11" ht="18.75" customHeight="1"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</row>
    <row r="119" spans="2:11" ht="7.5" customHeight="1">
      <c r="B119" s="343"/>
      <c r="C119" s="344"/>
      <c r="D119" s="344"/>
      <c r="E119" s="344"/>
      <c r="F119" s="344"/>
      <c r="G119" s="344"/>
      <c r="H119" s="344"/>
      <c r="I119" s="344"/>
      <c r="J119" s="344"/>
      <c r="K119" s="345"/>
    </row>
    <row r="120" spans="2:11" ht="45" customHeight="1">
      <c r="B120" s="346"/>
      <c r="C120" s="299" t="s">
        <v>3192</v>
      </c>
      <c r="D120" s="299"/>
      <c r="E120" s="299"/>
      <c r="F120" s="299"/>
      <c r="G120" s="299"/>
      <c r="H120" s="299"/>
      <c r="I120" s="299"/>
      <c r="J120" s="299"/>
      <c r="K120" s="347"/>
    </row>
    <row r="121" spans="2:11" ht="17.25" customHeight="1">
      <c r="B121" s="348"/>
      <c r="C121" s="323" t="s">
        <v>3139</v>
      </c>
      <c r="D121" s="323"/>
      <c r="E121" s="323"/>
      <c r="F121" s="323" t="s">
        <v>3140</v>
      </c>
      <c r="G121" s="324"/>
      <c r="H121" s="323" t="s">
        <v>139</v>
      </c>
      <c r="I121" s="323" t="s">
        <v>58</v>
      </c>
      <c r="J121" s="323" t="s">
        <v>3141</v>
      </c>
      <c r="K121" s="349"/>
    </row>
    <row r="122" spans="2:11" ht="17.25" customHeight="1">
      <c r="B122" s="348"/>
      <c r="C122" s="325" t="s">
        <v>3142</v>
      </c>
      <c r="D122" s="325"/>
      <c r="E122" s="325"/>
      <c r="F122" s="326" t="s">
        <v>3143</v>
      </c>
      <c r="G122" s="327"/>
      <c r="H122" s="325"/>
      <c r="I122" s="325"/>
      <c r="J122" s="325" t="s">
        <v>3144</v>
      </c>
      <c r="K122" s="349"/>
    </row>
    <row r="123" spans="2:11" ht="5.25" customHeight="1">
      <c r="B123" s="350"/>
      <c r="C123" s="328"/>
      <c r="D123" s="328"/>
      <c r="E123" s="328"/>
      <c r="F123" s="328"/>
      <c r="G123" s="309"/>
      <c r="H123" s="328"/>
      <c r="I123" s="328"/>
      <c r="J123" s="328"/>
      <c r="K123" s="351"/>
    </row>
    <row r="124" spans="2:11" ht="15" customHeight="1">
      <c r="B124" s="350"/>
      <c r="C124" s="309" t="s">
        <v>3148</v>
      </c>
      <c r="D124" s="328"/>
      <c r="E124" s="328"/>
      <c r="F124" s="330" t="s">
        <v>3145</v>
      </c>
      <c r="G124" s="309"/>
      <c r="H124" s="309" t="s">
        <v>3184</v>
      </c>
      <c r="I124" s="309" t="s">
        <v>3147</v>
      </c>
      <c r="J124" s="309">
        <v>120</v>
      </c>
      <c r="K124" s="352"/>
    </row>
    <row r="125" spans="2:11" ht="15" customHeight="1">
      <c r="B125" s="350"/>
      <c r="C125" s="309" t="s">
        <v>3193</v>
      </c>
      <c r="D125" s="309"/>
      <c r="E125" s="309"/>
      <c r="F125" s="330" t="s">
        <v>3145</v>
      </c>
      <c r="G125" s="309"/>
      <c r="H125" s="309" t="s">
        <v>3194</v>
      </c>
      <c r="I125" s="309" t="s">
        <v>3147</v>
      </c>
      <c r="J125" s="309" t="s">
        <v>3195</v>
      </c>
      <c r="K125" s="352"/>
    </row>
    <row r="126" spans="2:11" ht="15" customHeight="1">
      <c r="B126" s="350"/>
      <c r="C126" s="309" t="s">
        <v>3094</v>
      </c>
      <c r="D126" s="309"/>
      <c r="E126" s="309"/>
      <c r="F126" s="330" t="s">
        <v>3145</v>
      </c>
      <c r="G126" s="309"/>
      <c r="H126" s="309" t="s">
        <v>3196</v>
      </c>
      <c r="I126" s="309" t="s">
        <v>3147</v>
      </c>
      <c r="J126" s="309" t="s">
        <v>3195</v>
      </c>
      <c r="K126" s="352"/>
    </row>
    <row r="127" spans="2:11" ht="15" customHeight="1">
      <c r="B127" s="350"/>
      <c r="C127" s="309" t="s">
        <v>3156</v>
      </c>
      <c r="D127" s="309"/>
      <c r="E127" s="309"/>
      <c r="F127" s="330" t="s">
        <v>3151</v>
      </c>
      <c r="G127" s="309"/>
      <c r="H127" s="309" t="s">
        <v>3157</v>
      </c>
      <c r="I127" s="309" t="s">
        <v>3147</v>
      </c>
      <c r="J127" s="309">
        <v>15</v>
      </c>
      <c r="K127" s="352"/>
    </row>
    <row r="128" spans="2:11" ht="15" customHeight="1">
      <c r="B128" s="350"/>
      <c r="C128" s="332" t="s">
        <v>3158</v>
      </c>
      <c r="D128" s="332"/>
      <c r="E128" s="332"/>
      <c r="F128" s="333" t="s">
        <v>3151</v>
      </c>
      <c r="G128" s="332"/>
      <c r="H128" s="332" t="s">
        <v>3159</v>
      </c>
      <c r="I128" s="332" t="s">
        <v>3147</v>
      </c>
      <c r="J128" s="332">
        <v>15</v>
      </c>
      <c r="K128" s="352"/>
    </row>
    <row r="129" spans="2:11" ht="15" customHeight="1">
      <c r="B129" s="350"/>
      <c r="C129" s="332" t="s">
        <v>3160</v>
      </c>
      <c r="D129" s="332"/>
      <c r="E129" s="332"/>
      <c r="F129" s="333" t="s">
        <v>3151</v>
      </c>
      <c r="G129" s="332"/>
      <c r="H129" s="332" t="s">
        <v>3161</v>
      </c>
      <c r="I129" s="332" t="s">
        <v>3147</v>
      </c>
      <c r="J129" s="332">
        <v>20</v>
      </c>
      <c r="K129" s="352"/>
    </row>
    <row r="130" spans="2:11" ht="15" customHeight="1">
      <c r="B130" s="350"/>
      <c r="C130" s="332" t="s">
        <v>3162</v>
      </c>
      <c r="D130" s="332"/>
      <c r="E130" s="332"/>
      <c r="F130" s="333" t="s">
        <v>3151</v>
      </c>
      <c r="G130" s="332"/>
      <c r="H130" s="332" t="s">
        <v>3163</v>
      </c>
      <c r="I130" s="332" t="s">
        <v>3147</v>
      </c>
      <c r="J130" s="332">
        <v>20</v>
      </c>
      <c r="K130" s="352"/>
    </row>
    <row r="131" spans="2:11" ht="15" customHeight="1">
      <c r="B131" s="350"/>
      <c r="C131" s="309" t="s">
        <v>3150</v>
      </c>
      <c r="D131" s="309"/>
      <c r="E131" s="309"/>
      <c r="F131" s="330" t="s">
        <v>3151</v>
      </c>
      <c r="G131" s="309"/>
      <c r="H131" s="309" t="s">
        <v>3184</v>
      </c>
      <c r="I131" s="309" t="s">
        <v>3147</v>
      </c>
      <c r="J131" s="309">
        <v>50</v>
      </c>
      <c r="K131" s="352"/>
    </row>
    <row r="132" spans="2:11" ht="15" customHeight="1">
      <c r="B132" s="350"/>
      <c r="C132" s="309" t="s">
        <v>3164</v>
      </c>
      <c r="D132" s="309"/>
      <c r="E132" s="309"/>
      <c r="F132" s="330" t="s">
        <v>3151</v>
      </c>
      <c r="G132" s="309"/>
      <c r="H132" s="309" t="s">
        <v>3184</v>
      </c>
      <c r="I132" s="309" t="s">
        <v>3147</v>
      </c>
      <c r="J132" s="309">
        <v>50</v>
      </c>
      <c r="K132" s="352"/>
    </row>
    <row r="133" spans="2:11" ht="15" customHeight="1">
      <c r="B133" s="350"/>
      <c r="C133" s="309" t="s">
        <v>3170</v>
      </c>
      <c r="D133" s="309"/>
      <c r="E133" s="309"/>
      <c r="F133" s="330" t="s">
        <v>3151</v>
      </c>
      <c r="G133" s="309"/>
      <c r="H133" s="309" t="s">
        <v>3184</v>
      </c>
      <c r="I133" s="309" t="s">
        <v>3147</v>
      </c>
      <c r="J133" s="309">
        <v>50</v>
      </c>
      <c r="K133" s="352"/>
    </row>
    <row r="134" spans="2:11" ht="15" customHeight="1">
      <c r="B134" s="350"/>
      <c r="C134" s="309" t="s">
        <v>3172</v>
      </c>
      <c r="D134" s="309"/>
      <c r="E134" s="309"/>
      <c r="F134" s="330" t="s">
        <v>3151</v>
      </c>
      <c r="G134" s="309"/>
      <c r="H134" s="309" t="s">
        <v>3184</v>
      </c>
      <c r="I134" s="309" t="s">
        <v>3147</v>
      </c>
      <c r="J134" s="309">
        <v>50</v>
      </c>
      <c r="K134" s="352"/>
    </row>
    <row r="135" spans="2:11" ht="15" customHeight="1">
      <c r="B135" s="350"/>
      <c r="C135" s="309" t="s">
        <v>144</v>
      </c>
      <c r="D135" s="309"/>
      <c r="E135" s="309"/>
      <c r="F135" s="330" t="s">
        <v>3151</v>
      </c>
      <c r="G135" s="309"/>
      <c r="H135" s="309" t="s">
        <v>3197</v>
      </c>
      <c r="I135" s="309" t="s">
        <v>3147</v>
      </c>
      <c r="J135" s="309">
        <v>255</v>
      </c>
      <c r="K135" s="352"/>
    </row>
    <row r="136" spans="2:11" ht="15" customHeight="1">
      <c r="B136" s="350"/>
      <c r="C136" s="309" t="s">
        <v>3174</v>
      </c>
      <c r="D136" s="309"/>
      <c r="E136" s="309"/>
      <c r="F136" s="330" t="s">
        <v>3145</v>
      </c>
      <c r="G136" s="309"/>
      <c r="H136" s="309" t="s">
        <v>3198</v>
      </c>
      <c r="I136" s="309" t="s">
        <v>3176</v>
      </c>
      <c r="J136" s="309"/>
      <c r="K136" s="352"/>
    </row>
    <row r="137" spans="2:11" ht="15" customHeight="1">
      <c r="B137" s="350"/>
      <c r="C137" s="309" t="s">
        <v>3177</v>
      </c>
      <c r="D137" s="309"/>
      <c r="E137" s="309"/>
      <c r="F137" s="330" t="s">
        <v>3145</v>
      </c>
      <c r="G137" s="309"/>
      <c r="H137" s="309" t="s">
        <v>3199</v>
      </c>
      <c r="I137" s="309" t="s">
        <v>3179</v>
      </c>
      <c r="J137" s="309"/>
      <c r="K137" s="352"/>
    </row>
    <row r="138" spans="2:11" ht="15" customHeight="1">
      <c r="B138" s="350"/>
      <c r="C138" s="309" t="s">
        <v>3180</v>
      </c>
      <c r="D138" s="309"/>
      <c r="E138" s="309"/>
      <c r="F138" s="330" t="s">
        <v>3145</v>
      </c>
      <c r="G138" s="309"/>
      <c r="H138" s="309" t="s">
        <v>3180</v>
      </c>
      <c r="I138" s="309" t="s">
        <v>3179</v>
      </c>
      <c r="J138" s="309"/>
      <c r="K138" s="352"/>
    </row>
    <row r="139" spans="2:11" ht="15" customHeight="1">
      <c r="B139" s="350"/>
      <c r="C139" s="309" t="s">
        <v>39</v>
      </c>
      <c r="D139" s="309"/>
      <c r="E139" s="309"/>
      <c r="F139" s="330" t="s">
        <v>3145</v>
      </c>
      <c r="G139" s="309"/>
      <c r="H139" s="309" t="s">
        <v>3200</v>
      </c>
      <c r="I139" s="309" t="s">
        <v>3179</v>
      </c>
      <c r="J139" s="309"/>
      <c r="K139" s="352"/>
    </row>
    <row r="140" spans="2:11" ht="15" customHeight="1">
      <c r="B140" s="350"/>
      <c r="C140" s="309" t="s">
        <v>3201</v>
      </c>
      <c r="D140" s="309"/>
      <c r="E140" s="309"/>
      <c r="F140" s="330" t="s">
        <v>3145</v>
      </c>
      <c r="G140" s="309"/>
      <c r="H140" s="309" t="s">
        <v>3202</v>
      </c>
      <c r="I140" s="309" t="s">
        <v>3179</v>
      </c>
      <c r="J140" s="309"/>
      <c r="K140" s="352"/>
    </row>
    <row r="141" spans="2:11" ht="15" customHeight="1">
      <c r="B141" s="353"/>
      <c r="C141" s="354"/>
      <c r="D141" s="354"/>
      <c r="E141" s="354"/>
      <c r="F141" s="354"/>
      <c r="G141" s="354"/>
      <c r="H141" s="354"/>
      <c r="I141" s="354"/>
      <c r="J141" s="354"/>
      <c r="K141" s="355"/>
    </row>
    <row r="142" spans="2:11" ht="18.75" customHeight="1">
      <c r="B142" s="305"/>
      <c r="C142" s="305"/>
      <c r="D142" s="305"/>
      <c r="E142" s="305"/>
      <c r="F142" s="342"/>
      <c r="G142" s="305"/>
      <c r="H142" s="305"/>
      <c r="I142" s="305"/>
      <c r="J142" s="305"/>
      <c r="K142" s="305"/>
    </row>
    <row r="143" spans="2:11" ht="18.75" customHeight="1"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</row>
    <row r="144" spans="2:11" ht="7.5" customHeight="1">
      <c r="B144" s="317"/>
      <c r="C144" s="318"/>
      <c r="D144" s="318"/>
      <c r="E144" s="318"/>
      <c r="F144" s="318"/>
      <c r="G144" s="318"/>
      <c r="H144" s="318"/>
      <c r="I144" s="318"/>
      <c r="J144" s="318"/>
      <c r="K144" s="319"/>
    </row>
    <row r="145" spans="2:11" ht="45" customHeight="1">
      <c r="B145" s="320"/>
      <c r="C145" s="321" t="s">
        <v>3203</v>
      </c>
      <c r="D145" s="321"/>
      <c r="E145" s="321"/>
      <c r="F145" s="321"/>
      <c r="G145" s="321"/>
      <c r="H145" s="321"/>
      <c r="I145" s="321"/>
      <c r="J145" s="321"/>
      <c r="K145" s="322"/>
    </row>
    <row r="146" spans="2:11" ht="17.25" customHeight="1">
      <c r="B146" s="320"/>
      <c r="C146" s="323" t="s">
        <v>3139</v>
      </c>
      <c r="D146" s="323"/>
      <c r="E146" s="323"/>
      <c r="F146" s="323" t="s">
        <v>3140</v>
      </c>
      <c r="G146" s="324"/>
      <c r="H146" s="323" t="s">
        <v>139</v>
      </c>
      <c r="I146" s="323" t="s">
        <v>58</v>
      </c>
      <c r="J146" s="323" t="s">
        <v>3141</v>
      </c>
      <c r="K146" s="322"/>
    </row>
    <row r="147" spans="2:11" ht="17.25" customHeight="1">
      <c r="B147" s="320"/>
      <c r="C147" s="325" t="s">
        <v>3142</v>
      </c>
      <c r="D147" s="325"/>
      <c r="E147" s="325"/>
      <c r="F147" s="326" t="s">
        <v>3143</v>
      </c>
      <c r="G147" s="327"/>
      <c r="H147" s="325"/>
      <c r="I147" s="325"/>
      <c r="J147" s="325" t="s">
        <v>3144</v>
      </c>
      <c r="K147" s="322"/>
    </row>
    <row r="148" spans="2:11" ht="5.25" customHeight="1">
      <c r="B148" s="331"/>
      <c r="C148" s="328"/>
      <c r="D148" s="328"/>
      <c r="E148" s="328"/>
      <c r="F148" s="328"/>
      <c r="G148" s="329"/>
      <c r="H148" s="328"/>
      <c r="I148" s="328"/>
      <c r="J148" s="328"/>
      <c r="K148" s="352"/>
    </row>
    <row r="149" spans="2:11" ht="15" customHeight="1">
      <c r="B149" s="331"/>
      <c r="C149" s="356" t="s">
        <v>3148</v>
      </c>
      <c r="D149" s="309"/>
      <c r="E149" s="309"/>
      <c r="F149" s="357" t="s">
        <v>3145</v>
      </c>
      <c r="G149" s="309"/>
      <c r="H149" s="356" t="s">
        <v>3184</v>
      </c>
      <c r="I149" s="356" t="s">
        <v>3147</v>
      </c>
      <c r="J149" s="356">
        <v>120</v>
      </c>
      <c r="K149" s="352"/>
    </row>
    <row r="150" spans="2:11" ht="15" customHeight="1">
      <c r="B150" s="331"/>
      <c r="C150" s="356" t="s">
        <v>3193</v>
      </c>
      <c r="D150" s="309"/>
      <c r="E150" s="309"/>
      <c r="F150" s="357" t="s">
        <v>3145</v>
      </c>
      <c r="G150" s="309"/>
      <c r="H150" s="356" t="s">
        <v>3204</v>
      </c>
      <c r="I150" s="356" t="s">
        <v>3147</v>
      </c>
      <c r="J150" s="356" t="s">
        <v>3195</v>
      </c>
      <c r="K150" s="352"/>
    </row>
    <row r="151" spans="2:11" ht="15" customHeight="1">
      <c r="B151" s="331"/>
      <c r="C151" s="356" t="s">
        <v>3094</v>
      </c>
      <c r="D151" s="309"/>
      <c r="E151" s="309"/>
      <c r="F151" s="357" t="s">
        <v>3145</v>
      </c>
      <c r="G151" s="309"/>
      <c r="H151" s="356" t="s">
        <v>3205</v>
      </c>
      <c r="I151" s="356" t="s">
        <v>3147</v>
      </c>
      <c r="J151" s="356" t="s">
        <v>3195</v>
      </c>
      <c r="K151" s="352"/>
    </row>
    <row r="152" spans="2:11" ht="15" customHeight="1">
      <c r="B152" s="331"/>
      <c r="C152" s="356" t="s">
        <v>3150</v>
      </c>
      <c r="D152" s="309"/>
      <c r="E152" s="309"/>
      <c r="F152" s="357" t="s">
        <v>3151</v>
      </c>
      <c r="G152" s="309"/>
      <c r="H152" s="356" t="s">
        <v>3184</v>
      </c>
      <c r="I152" s="356" t="s">
        <v>3147</v>
      </c>
      <c r="J152" s="356">
        <v>50</v>
      </c>
      <c r="K152" s="352"/>
    </row>
    <row r="153" spans="2:11" ht="15" customHeight="1">
      <c r="B153" s="331"/>
      <c r="C153" s="356" t="s">
        <v>3153</v>
      </c>
      <c r="D153" s="309"/>
      <c r="E153" s="309"/>
      <c r="F153" s="357" t="s">
        <v>3145</v>
      </c>
      <c r="G153" s="309"/>
      <c r="H153" s="356" t="s">
        <v>3184</v>
      </c>
      <c r="I153" s="356" t="s">
        <v>3155</v>
      </c>
      <c r="J153" s="356"/>
      <c r="K153" s="352"/>
    </row>
    <row r="154" spans="2:11" ht="15" customHeight="1">
      <c r="B154" s="331"/>
      <c r="C154" s="356" t="s">
        <v>3164</v>
      </c>
      <c r="D154" s="309"/>
      <c r="E154" s="309"/>
      <c r="F154" s="357" t="s">
        <v>3151</v>
      </c>
      <c r="G154" s="309"/>
      <c r="H154" s="356" t="s">
        <v>3184</v>
      </c>
      <c r="I154" s="356" t="s">
        <v>3147</v>
      </c>
      <c r="J154" s="356">
        <v>50</v>
      </c>
      <c r="K154" s="352"/>
    </row>
    <row r="155" spans="2:11" ht="15" customHeight="1">
      <c r="B155" s="331"/>
      <c r="C155" s="356" t="s">
        <v>3172</v>
      </c>
      <c r="D155" s="309"/>
      <c r="E155" s="309"/>
      <c r="F155" s="357" t="s">
        <v>3151</v>
      </c>
      <c r="G155" s="309"/>
      <c r="H155" s="356" t="s">
        <v>3184</v>
      </c>
      <c r="I155" s="356" t="s">
        <v>3147</v>
      </c>
      <c r="J155" s="356">
        <v>50</v>
      </c>
      <c r="K155" s="352"/>
    </row>
    <row r="156" spans="2:11" ht="15" customHeight="1">
      <c r="B156" s="331"/>
      <c r="C156" s="356" t="s">
        <v>3170</v>
      </c>
      <c r="D156" s="309"/>
      <c r="E156" s="309"/>
      <c r="F156" s="357" t="s">
        <v>3151</v>
      </c>
      <c r="G156" s="309"/>
      <c r="H156" s="356" t="s">
        <v>3184</v>
      </c>
      <c r="I156" s="356" t="s">
        <v>3147</v>
      </c>
      <c r="J156" s="356">
        <v>50</v>
      </c>
      <c r="K156" s="352"/>
    </row>
    <row r="157" spans="2:11" ht="15" customHeight="1">
      <c r="B157" s="331"/>
      <c r="C157" s="356" t="s">
        <v>105</v>
      </c>
      <c r="D157" s="309"/>
      <c r="E157" s="309"/>
      <c r="F157" s="357" t="s">
        <v>3145</v>
      </c>
      <c r="G157" s="309"/>
      <c r="H157" s="356" t="s">
        <v>3206</v>
      </c>
      <c r="I157" s="356" t="s">
        <v>3147</v>
      </c>
      <c r="J157" s="356" t="s">
        <v>3207</v>
      </c>
      <c r="K157" s="352"/>
    </row>
    <row r="158" spans="2:11" ht="15" customHeight="1">
      <c r="B158" s="331"/>
      <c r="C158" s="356" t="s">
        <v>3208</v>
      </c>
      <c r="D158" s="309"/>
      <c r="E158" s="309"/>
      <c r="F158" s="357" t="s">
        <v>3145</v>
      </c>
      <c r="G158" s="309"/>
      <c r="H158" s="356" t="s">
        <v>3209</v>
      </c>
      <c r="I158" s="356" t="s">
        <v>3179</v>
      </c>
      <c r="J158" s="356"/>
      <c r="K158" s="352"/>
    </row>
    <row r="159" spans="2:11" ht="15" customHeight="1">
      <c r="B159" s="358"/>
      <c r="C159" s="340"/>
      <c r="D159" s="340"/>
      <c r="E159" s="340"/>
      <c r="F159" s="340"/>
      <c r="G159" s="340"/>
      <c r="H159" s="340"/>
      <c r="I159" s="340"/>
      <c r="J159" s="340"/>
      <c r="K159" s="359"/>
    </row>
    <row r="160" spans="2:11" ht="18.75" customHeight="1">
      <c r="B160" s="305"/>
      <c r="C160" s="309"/>
      <c r="D160" s="309"/>
      <c r="E160" s="309"/>
      <c r="F160" s="330"/>
      <c r="G160" s="309"/>
      <c r="H160" s="309"/>
      <c r="I160" s="309"/>
      <c r="J160" s="309"/>
      <c r="K160" s="305"/>
    </row>
    <row r="161" spans="2:11" ht="18.75" customHeight="1"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299" t="s">
        <v>3210</v>
      </c>
      <c r="D163" s="299"/>
      <c r="E163" s="299"/>
      <c r="F163" s="299"/>
      <c r="G163" s="299"/>
      <c r="H163" s="299"/>
      <c r="I163" s="299"/>
      <c r="J163" s="299"/>
      <c r="K163" s="300"/>
    </row>
    <row r="164" spans="2:11" ht="17.25" customHeight="1">
      <c r="B164" s="298"/>
      <c r="C164" s="323" t="s">
        <v>3139</v>
      </c>
      <c r="D164" s="323"/>
      <c r="E164" s="323"/>
      <c r="F164" s="323" t="s">
        <v>3140</v>
      </c>
      <c r="G164" s="360"/>
      <c r="H164" s="361" t="s">
        <v>139</v>
      </c>
      <c r="I164" s="361" t="s">
        <v>58</v>
      </c>
      <c r="J164" s="323" t="s">
        <v>3141</v>
      </c>
      <c r="K164" s="300"/>
    </row>
    <row r="165" spans="2:11" ht="17.25" customHeight="1">
      <c r="B165" s="301"/>
      <c r="C165" s="325" t="s">
        <v>3142</v>
      </c>
      <c r="D165" s="325"/>
      <c r="E165" s="325"/>
      <c r="F165" s="326" t="s">
        <v>3143</v>
      </c>
      <c r="G165" s="362"/>
      <c r="H165" s="363"/>
      <c r="I165" s="363"/>
      <c r="J165" s="325" t="s">
        <v>3144</v>
      </c>
      <c r="K165" s="303"/>
    </row>
    <row r="166" spans="2:11" ht="5.25" customHeight="1">
      <c r="B166" s="331"/>
      <c r="C166" s="328"/>
      <c r="D166" s="328"/>
      <c r="E166" s="328"/>
      <c r="F166" s="328"/>
      <c r="G166" s="329"/>
      <c r="H166" s="328"/>
      <c r="I166" s="328"/>
      <c r="J166" s="328"/>
      <c r="K166" s="352"/>
    </row>
    <row r="167" spans="2:11" ht="15" customHeight="1">
      <c r="B167" s="331"/>
      <c r="C167" s="309" t="s">
        <v>3148</v>
      </c>
      <c r="D167" s="309"/>
      <c r="E167" s="309"/>
      <c r="F167" s="330" t="s">
        <v>3145</v>
      </c>
      <c r="G167" s="309"/>
      <c r="H167" s="309" t="s">
        <v>3184</v>
      </c>
      <c r="I167" s="309" t="s">
        <v>3147</v>
      </c>
      <c r="J167" s="309">
        <v>120</v>
      </c>
      <c r="K167" s="352"/>
    </row>
    <row r="168" spans="2:11" ht="15" customHeight="1">
      <c r="B168" s="331"/>
      <c r="C168" s="309" t="s">
        <v>3193</v>
      </c>
      <c r="D168" s="309"/>
      <c r="E168" s="309"/>
      <c r="F168" s="330" t="s">
        <v>3145</v>
      </c>
      <c r="G168" s="309"/>
      <c r="H168" s="309" t="s">
        <v>3194</v>
      </c>
      <c r="I168" s="309" t="s">
        <v>3147</v>
      </c>
      <c r="J168" s="309" t="s">
        <v>3195</v>
      </c>
      <c r="K168" s="352"/>
    </row>
    <row r="169" spans="2:11" ht="15" customHeight="1">
      <c r="B169" s="331"/>
      <c r="C169" s="309" t="s">
        <v>3094</v>
      </c>
      <c r="D169" s="309"/>
      <c r="E169" s="309"/>
      <c r="F169" s="330" t="s">
        <v>3145</v>
      </c>
      <c r="G169" s="309"/>
      <c r="H169" s="309" t="s">
        <v>3211</v>
      </c>
      <c r="I169" s="309" t="s">
        <v>3147</v>
      </c>
      <c r="J169" s="309" t="s">
        <v>3195</v>
      </c>
      <c r="K169" s="352"/>
    </row>
    <row r="170" spans="2:11" ht="15" customHeight="1">
      <c r="B170" s="331"/>
      <c r="C170" s="309" t="s">
        <v>3150</v>
      </c>
      <c r="D170" s="309"/>
      <c r="E170" s="309"/>
      <c r="F170" s="330" t="s">
        <v>3151</v>
      </c>
      <c r="G170" s="309"/>
      <c r="H170" s="309" t="s">
        <v>3211</v>
      </c>
      <c r="I170" s="309" t="s">
        <v>3147</v>
      </c>
      <c r="J170" s="309">
        <v>50</v>
      </c>
      <c r="K170" s="352"/>
    </row>
    <row r="171" spans="2:11" ht="15" customHeight="1">
      <c r="B171" s="331"/>
      <c r="C171" s="309" t="s">
        <v>3153</v>
      </c>
      <c r="D171" s="309"/>
      <c r="E171" s="309"/>
      <c r="F171" s="330" t="s">
        <v>3145</v>
      </c>
      <c r="G171" s="309"/>
      <c r="H171" s="309" t="s">
        <v>3211</v>
      </c>
      <c r="I171" s="309" t="s">
        <v>3155</v>
      </c>
      <c r="J171" s="309"/>
      <c r="K171" s="352"/>
    </row>
    <row r="172" spans="2:11" ht="15" customHeight="1">
      <c r="B172" s="331"/>
      <c r="C172" s="309" t="s">
        <v>3164</v>
      </c>
      <c r="D172" s="309"/>
      <c r="E172" s="309"/>
      <c r="F172" s="330" t="s">
        <v>3151</v>
      </c>
      <c r="G172" s="309"/>
      <c r="H172" s="309" t="s">
        <v>3211</v>
      </c>
      <c r="I172" s="309" t="s">
        <v>3147</v>
      </c>
      <c r="J172" s="309">
        <v>50</v>
      </c>
      <c r="K172" s="352"/>
    </row>
    <row r="173" spans="2:11" ht="15" customHeight="1">
      <c r="B173" s="331"/>
      <c r="C173" s="309" t="s">
        <v>3172</v>
      </c>
      <c r="D173" s="309"/>
      <c r="E173" s="309"/>
      <c r="F173" s="330" t="s">
        <v>3151</v>
      </c>
      <c r="G173" s="309"/>
      <c r="H173" s="309" t="s">
        <v>3211</v>
      </c>
      <c r="I173" s="309" t="s">
        <v>3147</v>
      </c>
      <c r="J173" s="309">
        <v>50</v>
      </c>
      <c r="K173" s="352"/>
    </row>
    <row r="174" spans="2:11" ht="15" customHeight="1">
      <c r="B174" s="331"/>
      <c r="C174" s="309" t="s">
        <v>3170</v>
      </c>
      <c r="D174" s="309"/>
      <c r="E174" s="309"/>
      <c r="F174" s="330" t="s">
        <v>3151</v>
      </c>
      <c r="G174" s="309"/>
      <c r="H174" s="309" t="s">
        <v>3211</v>
      </c>
      <c r="I174" s="309" t="s">
        <v>3147</v>
      </c>
      <c r="J174" s="309">
        <v>50</v>
      </c>
      <c r="K174" s="352"/>
    </row>
    <row r="175" spans="2:11" ht="15" customHeight="1">
      <c r="B175" s="331"/>
      <c r="C175" s="309" t="s">
        <v>138</v>
      </c>
      <c r="D175" s="309"/>
      <c r="E175" s="309"/>
      <c r="F175" s="330" t="s">
        <v>3145</v>
      </c>
      <c r="G175" s="309"/>
      <c r="H175" s="309" t="s">
        <v>3212</v>
      </c>
      <c r="I175" s="309" t="s">
        <v>3213</v>
      </c>
      <c r="J175" s="309"/>
      <c r="K175" s="352"/>
    </row>
    <row r="176" spans="2:11" ht="15" customHeight="1">
      <c r="B176" s="331"/>
      <c r="C176" s="309" t="s">
        <v>58</v>
      </c>
      <c r="D176" s="309"/>
      <c r="E176" s="309"/>
      <c r="F176" s="330" t="s">
        <v>3145</v>
      </c>
      <c r="G176" s="309"/>
      <c r="H176" s="309" t="s">
        <v>3214</v>
      </c>
      <c r="I176" s="309" t="s">
        <v>3215</v>
      </c>
      <c r="J176" s="309">
        <v>1</v>
      </c>
      <c r="K176" s="352"/>
    </row>
    <row r="177" spans="2:11" ht="15" customHeight="1">
      <c r="B177" s="331"/>
      <c r="C177" s="309" t="s">
        <v>54</v>
      </c>
      <c r="D177" s="309"/>
      <c r="E177" s="309"/>
      <c r="F177" s="330" t="s">
        <v>3145</v>
      </c>
      <c r="G177" s="309"/>
      <c r="H177" s="309" t="s">
        <v>3216</v>
      </c>
      <c r="I177" s="309" t="s">
        <v>3147</v>
      </c>
      <c r="J177" s="309">
        <v>20</v>
      </c>
      <c r="K177" s="352"/>
    </row>
    <row r="178" spans="2:11" ht="15" customHeight="1">
      <c r="B178" s="331"/>
      <c r="C178" s="309" t="s">
        <v>139</v>
      </c>
      <c r="D178" s="309"/>
      <c r="E178" s="309"/>
      <c r="F178" s="330" t="s">
        <v>3145</v>
      </c>
      <c r="G178" s="309"/>
      <c r="H178" s="309" t="s">
        <v>3217</v>
      </c>
      <c r="I178" s="309" t="s">
        <v>3147</v>
      </c>
      <c r="J178" s="309">
        <v>255</v>
      </c>
      <c r="K178" s="352"/>
    </row>
    <row r="179" spans="2:11" ht="15" customHeight="1">
      <c r="B179" s="331"/>
      <c r="C179" s="309" t="s">
        <v>140</v>
      </c>
      <c r="D179" s="309"/>
      <c r="E179" s="309"/>
      <c r="F179" s="330" t="s">
        <v>3145</v>
      </c>
      <c r="G179" s="309"/>
      <c r="H179" s="309" t="s">
        <v>3110</v>
      </c>
      <c r="I179" s="309" t="s">
        <v>3147</v>
      </c>
      <c r="J179" s="309">
        <v>10</v>
      </c>
      <c r="K179" s="352"/>
    </row>
    <row r="180" spans="2:11" ht="15" customHeight="1">
      <c r="B180" s="331"/>
      <c r="C180" s="309" t="s">
        <v>141</v>
      </c>
      <c r="D180" s="309"/>
      <c r="E180" s="309"/>
      <c r="F180" s="330" t="s">
        <v>3145</v>
      </c>
      <c r="G180" s="309"/>
      <c r="H180" s="309" t="s">
        <v>3218</v>
      </c>
      <c r="I180" s="309" t="s">
        <v>3179</v>
      </c>
      <c r="J180" s="309"/>
      <c r="K180" s="352"/>
    </row>
    <row r="181" spans="2:11" ht="15" customHeight="1">
      <c r="B181" s="331"/>
      <c r="C181" s="309" t="s">
        <v>3219</v>
      </c>
      <c r="D181" s="309"/>
      <c r="E181" s="309"/>
      <c r="F181" s="330" t="s">
        <v>3145</v>
      </c>
      <c r="G181" s="309"/>
      <c r="H181" s="309" t="s">
        <v>3220</v>
      </c>
      <c r="I181" s="309" t="s">
        <v>3179</v>
      </c>
      <c r="J181" s="309"/>
      <c r="K181" s="352"/>
    </row>
    <row r="182" spans="2:11" ht="15" customHeight="1">
      <c r="B182" s="331"/>
      <c r="C182" s="309" t="s">
        <v>3208</v>
      </c>
      <c r="D182" s="309"/>
      <c r="E182" s="309"/>
      <c r="F182" s="330" t="s">
        <v>3145</v>
      </c>
      <c r="G182" s="309"/>
      <c r="H182" s="309" t="s">
        <v>3221</v>
      </c>
      <c r="I182" s="309" t="s">
        <v>3179</v>
      </c>
      <c r="J182" s="309"/>
      <c r="K182" s="352"/>
    </row>
    <row r="183" spans="2:11" ht="15" customHeight="1">
      <c r="B183" s="331"/>
      <c r="C183" s="309" t="s">
        <v>143</v>
      </c>
      <c r="D183" s="309"/>
      <c r="E183" s="309"/>
      <c r="F183" s="330" t="s">
        <v>3151</v>
      </c>
      <c r="G183" s="309"/>
      <c r="H183" s="309" t="s">
        <v>3222</v>
      </c>
      <c r="I183" s="309" t="s">
        <v>3147</v>
      </c>
      <c r="J183" s="309">
        <v>50</v>
      </c>
      <c r="K183" s="352"/>
    </row>
    <row r="184" spans="2:11" ht="15" customHeight="1">
      <c r="B184" s="331"/>
      <c r="C184" s="309" t="s">
        <v>3223</v>
      </c>
      <c r="D184" s="309"/>
      <c r="E184" s="309"/>
      <c r="F184" s="330" t="s">
        <v>3151</v>
      </c>
      <c r="G184" s="309"/>
      <c r="H184" s="309" t="s">
        <v>3224</v>
      </c>
      <c r="I184" s="309" t="s">
        <v>3225</v>
      </c>
      <c r="J184" s="309"/>
      <c r="K184" s="352"/>
    </row>
    <row r="185" spans="2:11" ht="15" customHeight="1">
      <c r="B185" s="331"/>
      <c r="C185" s="309" t="s">
        <v>3226</v>
      </c>
      <c r="D185" s="309"/>
      <c r="E185" s="309"/>
      <c r="F185" s="330" t="s">
        <v>3151</v>
      </c>
      <c r="G185" s="309"/>
      <c r="H185" s="309" t="s">
        <v>3227</v>
      </c>
      <c r="I185" s="309" t="s">
        <v>3225</v>
      </c>
      <c r="J185" s="309"/>
      <c r="K185" s="352"/>
    </row>
    <row r="186" spans="2:11" ht="15" customHeight="1">
      <c r="B186" s="331"/>
      <c r="C186" s="309" t="s">
        <v>3228</v>
      </c>
      <c r="D186" s="309"/>
      <c r="E186" s="309"/>
      <c r="F186" s="330" t="s">
        <v>3151</v>
      </c>
      <c r="G186" s="309"/>
      <c r="H186" s="309" t="s">
        <v>3229</v>
      </c>
      <c r="I186" s="309" t="s">
        <v>3225</v>
      </c>
      <c r="J186" s="309"/>
      <c r="K186" s="352"/>
    </row>
    <row r="187" spans="2:11" ht="15" customHeight="1">
      <c r="B187" s="331"/>
      <c r="C187" s="364" t="s">
        <v>3230</v>
      </c>
      <c r="D187" s="309"/>
      <c r="E187" s="309"/>
      <c r="F187" s="330" t="s">
        <v>3151</v>
      </c>
      <c r="G187" s="309"/>
      <c r="H187" s="309" t="s">
        <v>3231</v>
      </c>
      <c r="I187" s="309" t="s">
        <v>3232</v>
      </c>
      <c r="J187" s="365" t="s">
        <v>3233</v>
      </c>
      <c r="K187" s="352"/>
    </row>
    <row r="188" spans="2:11" ht="15" customHeight="1">
      <c r="B188" s="331"/>
      <c r="C188" s="315" t="s">
        <v>43</v>
      </c>
      <c r="D188" s="309"/>
      <c r="E188" s="309"/>
      <c r="F188" s="330" t="s">
        <v>3145</v>
      </c>
      <c r="G188" s="309"/>
      <c r="H188" s="305" t="s">
        <v>3234</v>
      </c>
      <c r="I188" s="309" t="s">
        <v>3235</v>
      </c>
      <c r="J188" s="309"/>
      <c r="K188" s="352"/>
    </row>
    <row r="189" spans="2:11" ht="15" customHeight="1">
      <c r="B189" s="331"/>
      <c r="C189" s="315" t="s">
        <v>3236</v>
      </c>
      <c r="D189" s="309"/>
      <c r="E189" s="309"/>
      <c r="F189" s="330" t="s">
        <v>3145</v>
      </c>
      <c r="G189" s="309"/>
      <c r="H189" s="309" t="s">
        <v>3237</v>
      </c>
      <c r="I189" s="309" t="s">
        <v>3179</v>
      </c>
      <c r="J189" s="309"/>
      <c r="K189" s="352"/>
    </row>
    <row r="190" spans="2:11" ht="15" customHeight="1">
      <c r="B190" s="331"/>
      <c r="C190" s="315" t="s">
        <v>3238</v>
      </c>
      <c r="D190" s="309"/>
      <c r="E190" s="309"/>
      <c r="F190" s="330" t="s">
        <v>3145</v>
      </c>
      <c r="G190" s="309"/>
      <c r="H190" s="309" t="s">
        <v>3239</v>
      </c>
      <c r="I190" s="309" t="s">
        <v>3179</v>
      </c>
      <c r="J190" s="309"/>
      <c r="K190" s="352"/>
    </row>
    <row r="191" spans="2:11" ht="15" customHeight="1">
      <c r="B191" s="331"/>
      <c r="C191" s="315" t="s">
        <v>3240</v>
      </c>
      <c r="D191" s="309"/>
      <c r="E191" s="309"/>
      <c r="F191" s="330" t="s">
        <v>3151</v>
      </c>
      <c r="G191" s="309"/>
      <c r="H191" s="309" t="s">
        <v>3241</v>
      </c>
      <c r="I191" s="309" t="s">
        <v>3179</v>
      </c>
      <c r="J191" s="309"/>
      <c r="K191" s="352"/>
    </row>
    <row r="192" spans="2:11" ht="15" customHeight="1">
      <c r="B192" s="358"/>
      <c r="C192" s="366"/>
      <c r="D192" s="340"/>
      <c r="E192" s="340"/>
      <c r="F192" s="340"/>
      <c r="G192" s="340"/>
      <c r="H192" s="340"/>
      <c r="I192" s="340"/>
      <c r="J192" s="340"/>
      <c r="K192" s="359"/>
    </row>
    <row r="193" spans="2:11" ht="18.75" customHeight="1">
      <c r="B193" s="305"/>
      <c r="C193" s="309"/>
      <c r="D193" s="309"/>
      <c r="E193" s="309"/>
      <c r="F193" s="330"/>
      <c r="G193" s="309"/>
      <c r="H193" s="309"/>
      <c r="I193" s="309"/>
      <c r="J193" s="309"/>
      <c r="K193" s="305"/>
    </row>
    <row r="194" spans="2:11" ht="18.75" customHeight="1">
      <c r="B194" s="305"/>
      <c r="C194" s="309"/>
      <c r="D194" s="309"/>
      <c r="E194" s="309"/>
      <c r="F194" s="330"/>
      <c r="G194" s="309"/>
      <c r="H194" s="309"/>
      <c r="I194" s="309"/>
      <c r="J194" s="309"/>
      <c r="K194" s="305"/>
    </row>
    <row r="195" spans="2:11" ht="18.75" customHeight="1">
      <c r="B195" s="316"/>
      <c r="C195" s="316"/>
      <c r="D195" s="316"/>
      <c r="E195" s="316"/>
      <c r="F195" s="316"/>
      <c r="G195" s="316"/>
      <c r="H195" s="316"/>
      <c r="I195" s="316"/>
      <c r="J195" s="316"/>
      <c r="K195" s="316"/>
    </row>
    <row r="196" spans="2:11" ht="13.5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299" t="s">
        <v>3242</v>
      </c>
      <c r="D197" s="299"/>
      <c r="E197" s="299"/>
      <c r="F197" s="299"/>
      <c r="G197" s="299"/>
      <c r="H197" s="299"/>
      <c r="I197" s="299"/>
      <c r="J197" s="299"/>
      <c r="K197" s="300"/>
    </row>
    <row r="198" spans="2:11" ht="25.5" customHeight="1">
      <c r="B198" s="298"/>
      <c r="C198" s="367" t="s">
        <v>3243</v>
      </c>
      <c r="D198" s="367"/>
      <c r="E198" s="367"/>
      <c r="F198" s="367" t="s">
        <v>3244</v>
      </c>
      <c r="G198" s="368"/>
      <c r="H198" s="367" t="s">
        <v>3245</v>
      </c>
      <c r="I198" s="367"/>
      <c r="J198" s="367"/>
      <c r="K198" s="300"/>
    </row>
    <row r="199" spans="2:11" ht="5.25" customHeight="1">
      <c r="B199" s="331"/>
      <c r="C199" s="328"/>
      <c r="D199" s="328"/>
      <c r="E199" s="328"/>
      <c r="F199" s="328"/>
      <c r="G199" s="309"/>
      <c r="H199" s="328"/>
      <c r="I199" s="328"/>
      <c r="J199" s="328"/>
      <c r="K199" s="352"/>
    </row>
    <row r="200" spans="2:11" ht="15" customHeight="1">
      <c r="B200" s="331"/>
      <c r="C200" s="309" t="s">
        <v>3235</v>
      </c>
      <c r="D200" s="309"/>
      <c r="E200" s="309"/>
      <c r="F200" s="330" t="s">
        <v>44</v>
      </c>
      <c r="G200" s="309"/>
      <c r="H200" s="309" t="s">
        <v>3246</v>
      </c>
      <c r="I200" s="309"/>
      <c r="J200" s="309"/>
      <c r="K200" s="352"/>
    </row>
    <row r="201" spans="2:11" ht="15" customHeight="1">
      <c r="B201" s="331"/>
      <c r="C201" s="337"/>
      <c r="D201" s="309"/>
      <c r="E201" s="309"/>
      <c r="F201" s="330" t="s">
        <v>45</v>
      </c>
      <c r="G201" s="309"/>
      <c r="H201" s="309" t="s">
        <v>3247</v>
      </c>
      <c r="I201" s="309"/>
      <c r="J201" s="309"/>
      <c r="K201" s="352"/>
    </row>
    <row r="202" spans="2:11" ht="15" customHeight="1">
      <c r="B202" s="331"/>
      <c r="C202" s="337"/>
      <c r="D202" s="309"/>
      <c r="E202" s="309"/>
      <c r="F202" s="330" t="s">
        <v>48</v>
      </c>
      <c r="G202" s="309"/>
      <c r="H202" s="309" t="s">
        <v>3248</v>
      </c>
      <c r="I202" s="309"/>
      <c r="J202" s="309"/>
      <c r="K202" s="352"/>
    </row>
    <row r="203" spans="2:11" ht="15" customHeight="1">
      <c r="B203" s="331"/>
      <c r="C203" s="309"/>
      <c r="D203" s="309"/>
      <c r="E203" s="309"/>
      <c r="F203" s="330" t="s">
        <v>46</v>
      </c>
      <c r="G203" s="309"/>
      <c r="H203" s="309" t="s">
        <v>3249</v>
      </c>
      <c r="I203" s="309"/>
      <c r="J203" s="309"/>
      <c r="K203" s="352"/>
    </row>
    <row r="204" spans="2:11" ht="15" customHeight="1">
      <c r="B204" s="331"/>
      <c r="C204" s="309"/>
      <c r="D204" s="309"/>
      <c r="E204" s="309"/>
      <c r="F204" s="330" t="s">
        <v>47</v>
      </c>
      <c r="G204" s="309"/>
      <c r="H204" s="309" t="s">
        <v>3250</v>
      </c>
      <c r="I204" s="309"/>
      <c r="J204" s="309"/>
      <c r="K204" s="352"/>
    </row>
    <row r="205" spans="2:11" ht="15" customHeight="1">
      <c r="B205" s="331"/>
      <c r="C205" s="309"/>
      <c r="D205" s="309"/>
      <c r="E205" s="309"/>
      <c r="F205" s="330"/>
      <c r="G205" s="309"/>
      <c r="H205" s="309"/>
      <c r="I205" s="309"/>
      <c r="J205" s="309"/>
      <c r="K205" s="352"/>
    </row>
    <row r="206" spans="2:11" ht="15" customHeight="1">
      <c r="B206" s="331"/>
      <c r="C206" s="309" t="s">
        <v>3191</v>
      </c>
      <c r="D206" s="309"/>
      <c r="E206" s="309"/>
      <c r="F206" s="330" t="s">
        <v>80</v>
      </c>
      <c r="G206" s="309"/>
      <c r="H206" s="309" t="s">
        <v>3251</v>
      </c>
      <c r="I206" s="309"/>
      <c r="J206" s="309"/>
      <c r="K206" s="352"/>
    </row>
    <row r="207" spans="2:11" ht="15" customHeight="1">
      <c r="B207" s="331"/>
      <c r="C207" s="337"/>
      <c r="D207" s="309"/>
      <c r="E207" s="309"/>
      <c r="F207" s="330" t="s">
        <v>3089</v>
      </c>
      <c r="G207" s="309"/>
      <c r="H207" s="309" t="s">
        <v>3090</v>
      </c>
      <c r="I207" s="309"/>
      <c r="J207" s="309"/>
      <c r="K207" s="352"/>
    </row>
    <row r="208" spans="2:11" ht="15" customHeight="1">
      <c r="B208" s="331"/>
      <c r="C208" s="309"/>
      <c r="D208" s="309"/>
      <c r="E208" s="309"/>
      <c r="F208" s="330" t="s">
        <v>3087</v>
      </c>
      <c r="G208" s="309"/>
      <c r="H208" s="309" t="s">
        <v>3252</v>
      </c>
      <c r="I208" s="309"/>
      <c r="J208" s="309"/>
      <c r="K208" s="352"/>
    </row>
    <row r="209" spans="2:11" ht="15" customHeight="1">
      <c r="B209" s="369"/>
      <c r="C209" s="337"/>
      <c r="D209" s="337"/>
      <c r="E209" s="337"/>
      <c r="F209" s="330" t="s">
        <v>3091</v>
      </c>
      <c r="G209" s="315"/>
      <c r="H209" s="356" t="s">
        <v>3092</v>
      </c>
      <c r="I209" s="356"/>
      <c r="J209" s="356"/>
      <c r="K209" s="370"/>
    </row>
    <row r="210" spans="2:11" ht="15" customHeight="1">
      <c r="B210" s="369"/>
      <c r="C210" s="337"/>
      <c r="D210" s="337"/>
      <c r="E210" s="337"/>
      <c r="F210" s="330" t="s">
        <v>3093</v>
      </c>
      <c r="G210" s="315"/>
      <c r="H210" s="356" t="s">
        <v>3068</v>
      </c>
      <c r="I210" s="356"/>
      <c r="J210" s="356"/>
      <c r="K210" s="370"/>
    </row>
    <row r="211" spans="2:11" ht="15" customHeight="1">
      <c r="B211" s="369"/>
      <c r="C211" s="337"/>
      <c r="D211" s="337"/>
      <c r="E211" s="337"/>
      <c r="F211" s="371"/>
      <c r="G211" s="315"/>
      <c r="H211" s="372"/>
      <c r="I211" s="372"/>
      <c r="J211" s="372"/>
      <c r="K211" s="370"/>
    </row>
    <row r="212" spans="2:11" ht="15" customHeight="1">
      <c r="B212" s="369"/>
      <c r="C212" s="309" t="s">
        <v>3215</v>
      </c>
      <c r="D212" s="337"/>
      <c r="E212" s="337"/>
      <c r="F212" s="330">
        <v>1</v>
      </c>
      <c r="G212" s="315"/>
      <c r="H212" s="356" t="s">
        <v>3253</v>
      </c>
      <c r="I212" s="356"/>
      <c r="J212" s="356"/>
      <c r="K212" s="370"/>
    </row>
    <row r="213" spans="2:11" ht="15" customHeight="1">
      <c r="B213" s="369"/>
      <c r="C213" s="337"/>
      <c r="D213" s="337"/>
      <c r="E213" s="337"/>
      <c r="F213" s="330">
        <v>2</v>
      </c>
      <c r="G213" s="315"/>
      <c r="H213" s="356" t="s">
        <v>3254</v>
      </c>
      <c r="I213" s="356"/>
      <c r="J213" s="356"/>
      <c r="K213" s="370"/>
    </row>
    <row r="214" spans="2:11" ht="15" customHeight="1">
      <c r="B214" s="369"/>
      <c r="C214" s="337"/>
      <c r="D214" s="337"/>
      <c r="E214" s="337"/>
      <c r="F214" s="330">
        <v>3</v>
      </c>
      <c r="G214" s="315"/>
      <c r="H214" s="356" t="s">
        <v>3255</v>
      </c>
      <c r="I214" s="356"/>
      <c r="J214" s="356"/>
      <c r="K214" s="370"/>
    </row>
    <row r="215" spans="2:11" ht="15" customHeight="1">
      <c r="B215" s="369"/>
      <c r="C215" s="337"/>
      <c r="D215" s="337"/>
      <c r="E215" s="337"/>
      <c r="F215" s="330">
        <v>4</v>
      </c>
      <c r="G215" s="315"/>
      <c r="H215" s="356" t="s">
        <v>3256</v>
      </c>
      <c r="I215" s="356"/>
      <c r="J215" s="356"/>
      <c r="K215" s="370"/>
    </row>
    <row r="216" spans="2:11" ht="12.75" customHeight="1">
      <c r="B216" s="373"/>
      <c r="C216" s="374"/>
      <c r="D216" s="374"/>
      <c r="E216" s="374"/>
      <c r="F216" s="374"/>
      <c r="G216" s="374"/>
      <c r="H216" s="374"/>
      <c r="I216" s="374"/>
      <c r="J216" s="374"/>
      <c r="K216" s="37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BARBORAKYKOEFDD\barborakyskova</dc:creator>
  <cp:keywords/>
  <dc:description/>
  <cp:lastModifiedBy>BARBORAKYKOEFDD\barborakyskova</cp:lastModifiedBy>
  <dcterms:created xsi:type="dcterms:W3CDTF">2019-07-01T05:15:12Z</dcterms:created>
  <dcterms:modified xsi:type="dcterms:W3CDTF">2019-07-01T05:15:33Z</dcterms:modified>
  <cp:category/>
  <cp:version/>
  <cp:contentType/>
  <cp:contentStatus/>
</cp:coreProperties>
</file>