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2210" activeTab="0"/>
  </bookViews>
  <sheets>
    <sheet name="Rekapitulace stavby" sheetId="1" r:id="rId1"/>
    <sheet name="2021-24-D1 - D.1.1-Archit..." sheetId="2" r:id="rId2"/>
    <sheet name="2021-24-01 - SO 01-Zpevně..." sheetId="3" r:id="rId3"/>
    <sheet name="2021-24-02 - SO 02-Sadové..." sheetId="4" r:id="rId4"/>
    <sheet name="2021-24-03 - SO 03-Přelož..." sheetId="5" r:id="rId5"/>
    <sheet name="2021-24-04 - SO 04-Venkov..." sheetId="6" r:id="rId6"/>
    <sheet name="2021-24-05 - SO 05-Přívod..." sheetId="7" r:id="rId7"/>
    <sheet name="2021-24-VON - Vedlejší a ..." sheetId="8" r:id="rId8"/>
    <sheet name="Pokyny pro vyplnění" sheetId="9" r:id="rId9"/>
  </sheets>
  <definedNames>
    <definedName name="_xlnm._FilterDatabase" localSheetId="2" hidden="1">'2021-24-01 - SO 01-Zpevně...'!$C$88:$K$531</definedName>
    <definedName name="_xlnm._FilterDatabase" localSheetId="3" hidden="1">'2021-24-02 - SO 02-Sadové...'!$C$95:$K$168</definedName>
    <definedName name="_xlnm._FilterDatabase" localSheetId="4" hidden="1">'2021-24-03 - SO 03-Přelož...'!$C$84:$K$123</definedName>
    <definedName name="_xlnm._FilterDatabase" localSheetId="5" hidden="1">'2021-24-04 - SO 04-Venkov...'!$C$83:$K$113</definedName>
    <definedName name="_xlnm._FilterDatabase" localSheetId="6" hidden="1">'2021-24-05 - SO 05-Přívod...'!$C$84:$K$120</definedName>
    <definedName name="_xlnm._FilterDatabase" localSheetId="1" hidden="1">'2021-24-D1 - D.1.1-Archit...'!$C$86:$K$237</definedName>
    <definedName name="_xlnm._FilterDatabase" localSheetId="7" hidden="1">'2021-24-VON - Vedlejší a ...'!$C$84:$K$117</definedName>
    <definedName name="_xlnm.Print_Area" localSheetId="2">'2021-24-01 - SO 01-Zpevně...'!$C$4:$J$39,'2021-24-01 - SO 01-Zpevně...'!$C$45:$J$70,'2021-24-01 - SO 01-Zpevně...'!$C$76:$K$531</definedName>
    <definedName name="_xlnm.Print_Area" localSheetId="3">'2021-24-02 - SO 02-Sadové...'!$C$4:$J$39,'2021-24-02 - SO 02-Sadové...'!$C$45:$J$77,'2021-24-02 - SO 02-Sadové...'!$C$83:$K$168</definedName>
    <definedName name="_xlnm.Print_Area" localSheetId="4">'2021-24-03 - SO 03-Přelož...'!$C$4:$J$39,'2021-24-03 - SO 03-Přelož...'!$C$45:$J$66,'2021-24-03 - SO 03-Přelož...'!$C$72:$K$123</definedName>
    <definedName name="_xlnm.Print_Area" localSheetId="5">'2021-24-04 - SO 04-Venkov...'!$C$4:$J$39,'2021-24-04 - SO 04-Venkov...'!$C$45:$J$65,'2021-24-04 - SO 04-Venkov...'!$C$71:$K$113</definedName>
    <definedName name="_xlnm.Print_Area" localSheetId="6">'2021-24-05 - SO 05-Přívod...'!$C$4:$J$39,'2021-24-05 - SO 05-Přívod...'!$C$45:$J$66,'2021-24-05 - SO 05-Přívod...'!$C$72:$K$120</definedName>
    <definedName name="_xlnm.Print_Area" localSheetId="1">'2021-24-D1 - D.1.1-Archit...'!$C$4:$J$39,'2021-24-D1 - D.1.1-Archit...'!$C$45:$J$68,'2021-24-D1 - D.1.1-Archit...'!$C$74:$K$237</definedName>
    <definedName name="_xlnm.Print_Area" localSheetId="7">'2021-24-VON - Vedlejší a ...'!$C$4:$J$39,'2021-24-VON - Vedlejší a ...'!$C$45:$J$66,'2021-24-VON - Vedlejší a ...'!$C$72:$K$117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'2021-24-D1 - D.1.1-Archit...'!$86:$86</definedName>
    <definedName name="_xlnm.Print_Titles" localSheetId="2">'2021-24-01 - SO 01-Zpevně...'!$88:$88</definedName>
    <definedName name="_xlnm.Print_Titles" localSheetId="3">'2021-24-02 - SO 02-Sadové...'!$95:$95</definedName>
    <definedName name="_xlnm.Print_Titles" localSheetId="4">'2021-24-03 - SO 03-Přelož...'!$84:$84</definedName>
    <definedName name="_xlnm.Print_Titles" localSheetId="5">'2021-24-04 - SO 04-Venkov...'!$83:$83</definedName>
    <definedName name="_xlnm.Print_Titles" localSheetId="6">'2021-24-05 - SO 05-Přívod...'!$84:$84</definedName>
    <definedName name="_xlnm.Print_Titles" localSheetId="7">'2021-24-VON - Vedlejší a ...'!$84:$84</definedName>
  </definedNames>
  <calcPr calcId="125725"/>
</workbook>
</file>

<file path=xl/sharedStrings.xml><?xml version="1.0" encoding="utf-8"?>
<sst xmlns="http://schemas.openxmlformats.org/spreadsheetml/2006/main" count="10030" uniqueCount="1593">
  <si>
    <t>Export Komplet</t>
  </si>
  <si>
    <t>VZ</t>
  </si>
  <si>
    <t>2.0</t>
  </si>
  <si>
    <t>ZAMOK</t>
  </si>
  <si>
    <t>False</t>
  </si>
  <si>
    <t>{a71cbcf6-0068-461d-99b8-261c0af603ab}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</si>
  <si>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</si>
  <si>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</si>
  <si>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</si>
  <si>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</si>
  <si>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</si>
  <si>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</si>
  <si>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</si>
  <si>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</si>
  <si>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</si>
  <si>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</si>
  <si>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</si>
  <si>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Kulturní dům Milovice - úpravy okolí</t>
  </si>
  <si>
    <t>KSO:</t>
  </si>
  <si>
    <t>823 29</t>
  </si>
  <si>
    <t>CC-CZ:</t>
  </si>
  <si>
    <t/>
  </si>
  <si>
    <t>Místo:</t>
  </si>
  <si>
    <t xml:space="preserve"> </t>
  </si>
  <si>
    <t>Datum:</t>
  </si>
  <si>
    <t>2. 11. 2021</t>
  </si>
  <si>
    <t>Zadavatel:</t>
  </si>
  <si>
    <t>IČ:</t>
  </si>
  <si>
    <t>Město Milovice</t>
  </si>
  <si>
    <t>DIČ:</t>
  </si>
  <si>
    <t>Uchazeč:</t>
  </si>
  <si>
    <t>Vyplň údaj</t>
  </si>
  <si>
    <t>Projektant:</t>
  </si>
  <si>
    <t>HEXAPLAN INTERNATIONAL spol. s r.o.</t>
  </si>
  <si>
    <t>True</t>
  </si>
  <si>
    <t>Zpracovatel:</t>
  </si>
  <si>
    <t>Ing.A.Hejmalová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</si>
  <si>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</si>
  <si>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</si>
  <si>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</si>
  <si>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</si>
  <si>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</si>
  <si>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</si>
  <si>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</si>
  <si>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</si>
  <si>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</si>
  <si>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</si>
  <si>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</si>
  <si>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</si>
  <si>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</si>
  <si>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</si>
  <si>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</si>
  <si>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</si>
  <si>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</si>
  <si>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</si>
  <si>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</si>
  <si>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</si>
  <si>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</si>
  <si>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</si>
  <si>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</si>
  <si>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</si>
  <si>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</si>
  <si>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</si>
  <si>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</si>
  <si>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</si>
  <si>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</si>
  <si>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</si>
  <si>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</si>
  <si>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</si>
  <si>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</si>
  <si>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</si>
  <si>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</si>
  <si>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</si>
  <si>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</si>
  <si>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</si>
  <si>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</si>
  <si>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</si>
  <si>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</si>
  <si>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2021/24-D1</t>
  </si>
  <si>
    <t>D.1.1-Architektonické a stavebně-technické řešení</t>
  </si>
  <si>
    <t>STA</t>
  </si>
  <si>
    <t>1</t>
  </si>
  <si>
    <t>{53c1188e-6ea5-4a2a-95db-7b3b6460cc54}</t>
  </si>
  <si>
    <t>2</t>
  </si>
  <si>
    <t>2021/24-01</t>
  </si>
  <si>
    <t>SO 01-Zpevněné plochy</t>
  </si>
  <si>
    <t>{0086c8f6-c596-48dc-b60d-2c14fb483df8}</t>
  </si>
  <si>
    <t>2021/24-02</t>
  </si>
  <si>
    <t>SO 02-Sadové úpravy</t>
  </si>
  <si>
    <t>{ae3a8f45-7a40-4e50-8825-ee4a638abd78}</t>
  </si>
  <si>
    <t>2021/24-03</t>
  </si>
  <si>
    <t>SO 03-Přeložka plynu</t>
  </si>
  <si>
    <t>{cedf9037-f60d-4f9e-acff-16d94eff0e25}</t>
  </si>
  <si>
    <t>2021/24-04</t>
  </si>
  <si>
    <t>SO 04-Venkovní osvětlení</t>
  </si>
  <si>
    <t>{39de5d26-ec47-4926-b260-01c28cf1316b}</t>
  </si>
  <si>
    <t>2021/24-05</t>
  </si>
  <si>
    <t>SO 05-Přívod pro zemní rozvaděč</t>
  </si>
  <si>
    <t>{81b4fe55-dea3-4d22-9c6e-4793df21ea35}</t>
  </si>
  <si>
    <t>2021/24-VON</t>
  </si>
  <si>
    <t>Vedlejší a ostatní náklady</t>
  </si>
  <si>
    <t>VON</t>
  </si>
  <si>
    <t>{85540265-c8cc-4539-b073-2073c98b89a1}</t>
  </si>
  <si>
    <t>KRYCÍ LIST SOUPISU PRACÍ</t>
  </si>
  <si>
    <t>Objekt:</t>
  </si>
  <si>
    <t>2021/24-D1 - D.1.1-Architektonické a stavebně-technické řešení</t>
  </si>
  <si>
    <t>Nedílnou součástí výkazu výměr je projektová dokumentace zpracovaná firmou Hexaplan International spol.s r.o. v květnu 2021. Pro sestavení SOUPISU PRACÍ v podrobnostech vymezených vyhláškou č. 169/2016 Sb. byla použita cenová soustava URS, která obsahuje veškeré údaje nezbytné pro soupis prací.   UCHAZEČ O VEŘEJNOU ZAKÁZKU JE POVINEN PŘI OCEŇOVÁNÍ SOUTĚŽNÍHO SOUPISU STAVEBNÍCH PRACÍ, DODÁVEK A SLUŽEB S VÝKAZEM VÝMĚR PROVÉST KONTROLU FUNKCE ARITMETICKÝCH VZORCŮ JEDNOTLIVÝCH SOUPISŮ VE VAZBĚ NA JEDNOTLIVÉ ODDÍLY, REKAPITULACE A KRYCÍ LIST.   Technické a materiálové specifikace jednotlivých navržených materiálů, prvků a výrobků jsou uvedeny v samostatných částech této projektové dokumentace jako je VÝKRESOVÁ ČÁST, VÝPIS PRVKŮ PSV, SKLADBY KONSTRUKCÍ A TECHNICKÁ ZPRÁVA.                                                                                                                                 Na základě těchto podkladů bude provedeno ocenění výše uvedených prací, dodávek a služeb. U veškerých dodávek budou v ceně zahrnuty náklady na doplňkový kotevní a spojovací materiál, zhotovení případné výrobní dokumentace nebo pořízení fyzických vzorků materiálů a vzorníků barev. Kde není výslovně uvedeno, bude pracovní postup a technologie provádění stanovena oprávněnou osobou zhotovitele. Dále je potřeba při stanovení ceny dle vykázané výměry započítat všechny předpokládané doplňkové prvky a činnosti s touto položkou související tak, aby cena byla kompletní a prvek funkční. TYTO PŘÍLOHY JSOU NEDÍLNOU SOUČÁSTÍ SOUTĚŽNÍHO SOUPISU STAVEBNÍCH PRACÍ, DODÁVEK A SLUŽEB S VÝKAZEM VÝMĚR. Ve všech položkách jsou započítány náklady na dopravu. Pokud není u položky soupisu prací uvedena žádná cenová soustava, položka není zatříděna v žádné cenové soustavě (ÚRS nebo RTS).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</si>
  <si>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</si>
  <si>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</si>
  <si>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</si>
  <si>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</si>
  <si>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</si>
  <si>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</si>
  <si>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</si>
  <si>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</si>
  <si>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</si>
  <si>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</si>
  <si>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</si>
  <si>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</si>
  <si>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</si>
  <si>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</si>
  <si>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</si>
  <si>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</si>
  <si>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</si>
  <si>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</si>
  <si>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</si>
  <si>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</si>
  <si>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</si>
  <si>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</si>
  <si>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</si>
  <si>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</si>
  <si>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</si>
  <si>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</si>
  <si>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</si>
  <si>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</si>
  <si>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</si>
  <si>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</si>
  <si>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131111322</t>
  </si>
  <si>
    <t>Vrtání jamek ručně mechanickým vrtákem průměru přes 100 do 200 mm</t>
  </si>
  <si>
    <t>m</t>
  </si>
  <si>
    <t>CS ÚRS 2021 01</t>
  </si>
  <si>
    <t>4</t>
  </si>
  <si>
    <t>963329767</t>
  </si>
  <si>
    <t>Online PSC</t>
  </si>
  <si>
    <t>https://podminky.urs.cz/item/CS_URS_2021_01/131111322</t>
  </si>
  <si>
    <t>VV</t>
  </si>
  <si>
    <t>"pro drenáž čist.zony"1,0*3</t>
  </si>
  <si>
    <t>Mezisoučet</t>
  </si>
  <si>
    <t>3</t>
  </si>
  <si>
    <t>131213101</t>
  </si>
  <si>
    <t>Hloubení jam ručně zapažených i nezapažených s urovnáním dna do předepsaného profilu a spádu v hornině třídy těžitelnosti I skupiny 3 soudržných</t>
  </si>
  <si>
    <t>m3</t>
  </si>
  <si>
    <t>1880343250</t>
  </si>
  <si>
    <t>https://podminky.urs.cz/item/CS_URS_2021_01/131213101</t>
  </si>
  <si>
    <t>"pro podklad.čist.zony"0,3*24,25</t>
  </si>
  <si>
    <t>132212111</t>
  </si>
  <si>
    <t>Hloubení rýh šířky do 800 mm ručně zapažených i nezapažených, s urovnáním dna do předepsaného profilu a spádu v hornině třídy těžitelnosti I skupiny 3 soudržných</t>
  </si>
  <si>
    <t>1647970269</t>
  </si>
  <si>
    <t>https://podminky.urs.cz/item/CS_URS_2021_01/132212111</t>
  </si>
  <si>
    <t>"pro zákl.pasy"0,95*0,3*8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</si>
  <si>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</si>
  <si>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</si>
  <si>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-1270612464</t>
  </si>
  <si>
    <t>https://podminky.urs.cz/item/CS_URS_2021_01/162211311</t>
  </si>
  <si>
    <t>"na meziskládku"</t>
  </si>
  <si>
    <t>"pro drenáž"(PI*0,1*0,1*1)*3</t>
  </si>
  <si>
    <t>"jámy"7,275</t>
  </si>
  <si>
    <t>"rýhy"2,28</t>
  </si>
  <si>
    <t>"z meziskládky pro zásyp"0,36</t>
  </si>
  <si>
    <t>Součet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</si>
  <si>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</si>
  <si>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</si>
  <si>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</si>
  <si>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1576426596</t>
  </si>
  <si>
    <t>https://podminky.urs.cz/item/CS_URS_2021_01/162751117</t>
  </si>
  <si>
    <t>"přebytečná zemina na odvoz"</t>
  </si>
  <si>
    <t>"odpočet zásypu"-0,36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</si>
  <si>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</si>
  <si>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</si>
  <si>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</si>
  <si>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-1497382766</t>
  </si>
  <si>
    <t>https://podminky.urs.cz/item/CS_URS_2021_01/162751119</t>
  </si>
  <si>
    <t>P</t>
  </si>
  <si>
    <t>Poznámka k položce:
uchazeč ve své cenové nabídce vyhodnotí vzdálenost skládky a konečnou cenu zapracuje ve své nabídce</t>
  </si>
  <si>
    <t>"dtto zemina odvoz"9,289</t>
  </si>
  <si>
    <t>9,289*5 'Přepočtené koeficientem množství</t>
  </si>
  <si>
    <t>7</t>
  </si>
  <si>
    <t>167111101</t>
  </si>
  <si>
    <t>Nakládání, skládání a překládání neulehlého výkopku nebo sypaniny ručně nakládání, z hornin třídy těžitelnosti I, skupiny 1 až 3</t>
  </si>
  <si>
    <t>-600727873</t>
  </si>
  <si>
    <t>https://podminky.urs.cz/item/CS_URS_2021_01/167111101</t>
  </si>
  <si>
    <t>"pro zásyp"0,36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</si>
  <si>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</si>
  <si>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</si>
  <si>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</si>
  <si>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</si>
  <si>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1812942266</t>
  </si>
  <si>
    <t>https://podminky.urs.cz/item/CS_URS_2021_01/171201221</t>
  </si>
  <si>
    <t>"zemina na odvoz vč.přepočtu na tuny"9,289*1,8</t>
  </si>
  <si>
    <t>9</t>
  </si>
  <si>
    <t>171251201</t>
  </si>
  <si>
    <t>Uložení sypaniny na skládky nebo meziskládky bez hutnění s upravením uložené sypaniny do předepsaného tvaru</t>
  </si>
  <si>
    <t>-1792720443</t>
  </si>
  <si>
    <t>https://podminky.urs.cz/item/CS_URS_2021_01/171251201</t>
  </si>
  <si>
    <t>"zemina z výkopu (bude použita pro terénní úpravy)"</t>
  </si>
  <si>
    <t>10</t>
  </si>
  <si>
    <t>174111101</t>
  </si>
  <si>
    <t>Zásyp sypaninou z jakékoliv horniny ručně s uložením výkopku ve vrstvách se zhutněním jam, šachet, rýh nebo kolem objektů v těchto vykopávkách</t>
  </si>
  <si>
    <t>436420213</t>
  </si>
  <si>
    <t>https://podminky.urs.cz/item/CS_URS_2021_01/174111101</t>
  </si>
  <si>
    <t>"dorovnání okolo pasů"0,15*0,3*8</t>
  </si>
  <si>
    <t>Zakládání</t>
  </si>
  <si>
    <t>11</t>
  </si>
  <si>
    <t>212751101</t>
  </si>
  <si>
    <t>Trativody z drenážních a melioračních trubek pro meliorace, dočasné nebo odlehčovací drenáže se zřízením štěrkového lože pod trubky a s jejich obsypem v otevřeném výkopu trubka flexibilní PVC-U SN 4 celoperforovaná 360° DN 50</t>
  </si>
  <si>
    <t>-66569252</t>
  </si>
  <si>
    <t>https://podminky.urs.cz/item/CS_URS_2021_01/212751101</t>
  </si>
  <si>
    <t>"čist.zona"3*1,0</t>
  </si>
  <si>
    <t>12</t>
  </si>
  <si>
    <t>274313711</t>
  </si>
  <si>
    <t>Základy z betonu prostého pasy betonu kamenem neprokládaného tř. C 20/25</t>
  </si>
  <si>
    <t>1305823778</t>
  </si>
  <si>
    <t>https://podminky.urs.cz/item/CS_URS_2021_01/274313711</t>
  </si>
  <si>
    <t>"pasy pro oc.rám Z1"</t>
  </si>
  <si>
    <t>0,8*0,3*8</t>
  </si>
  <si>
    <t>"přípočet odskoků"(0,5*0,3*0,6)*2</t>
  </si>
  <si>
    <t>"přípočet pro betonáž do výkopu"2,1*0,05</t>
  </si>
  <si>
    <t>Úpravy povrchů, podlahy a osazování výplní</t>
  </si>
  <si>
    <t>13</t>
  </si>
  <si>
    <t>631311135</t>
  </si>
  <si>
    <t>Mazanina z betonu prostého bez zvýšených nároků na prostředí tl. přes 120 do 240 mm tř. C 20/25</t>
  </si>
  <si>
    <t>95535341</t>
  </si>
  <si>
    <t>https://podminky.urs.cz/item/CS_URS_2021_01/631311135</t>
  </si>
  <si>
    <t>"podklad čistící zony"0,15*24,25</t>
  </si>
  <si>
    <t>14</t>
  </si>
  <si>
    <t>631319013</t>
  </si>
  <si>
    <t>Příplatek k cenám mazanin za úpravu povrchu mazaniny přehlazením, mazanina tl. přes 120 do 240 mm</t>
  </si>
  <si>
    <t>802743829</t>
  </si>
  <si>
    <t>https://podminky.urs.cz/item/CS_URS_2021_01/631319013</t>
  </si>
  <si>
    <t>631351101</t>
  </si>
  <si>
    <t>Bednění v podlahách rýh a hran zřízení</t>
  </si>
  <si>
    <t>m2</t>
  </si>
  <si>
    <t>-774066545</t>
  </si>
  <si>
    <t>https://podminky.urs.cz/item/CS_URS_2021_01/631351101</t>
  </si>
  <si>
    <t>"bet.mazanina"0,15*(12,8*2+2*2+1,05*4)</t>
  </si>
  <si>
    <t>16</t>
  </si>
  <si>
    <t>631351102</t>
  </si>
  <si>
    <t>Bednění v podlahách rýh a hran odstranění</t>
  </si>
  <si>
    <t>-1153572197</t>
  </si>
  <si>
    <t>https://podminky.urs.cz/item/CS_URS_2021_01/631351102</t>
  </si>
  <si>
    <t>"dtto zřízení"5,07</t>
  </si>
  <si>
    <t>17</t>
  </si>
  <si>
    <t>631362021</t>
  </si>
  <si>
    <t>Výztuž mazanin ze svařovaných sítí z drátů typu KARI</t>
  </si>
  <si>
    <t>-1974053454</t>
  </si>
  <si>
    <t>https://podminky.urs.cz/item/CS_URS_2021_01/631362021</t>
  </si>
  <si>
    <t>"Kari síť prům.6mm oka 100/100mm vč.20% překrytí"(24,25*5,325)/1000</t>
  </si>
  <si>
    <t>18</t>
  </si>
  <si>
    <t>635111215</t>
  </si>
  <si>
    <t>Násyp ze štěrkopísku, písku nebo kameniva pod podlahy se zhutněním ze štěrkopísku</t>
  </si>
  <si>
    <t>-2115379611</t>
  </si>
  <si>
    <t>https://podminky.urs.cz/item/CS_URS_2021_01/635111215</t>
  </si>
  <si>
    <t>"podklad čist.zony"0,15*24,25</t>
  </si>
  <si>
    <t>Ostatní konstrukce a práce, bourání</t>
  </si>
  <si>
    <t>19</t>
  </si>
  <si>
    <t>919726122</t>
  </si>
  <si>
    <t>Geotextilie netkaná pro ochranu, separaci nebo filtraci měrná hmotnost přes 200 do 300 g/m2</t>
  </si>
  <si>
    <t>1648999186</t>
  </si>
  <si>
    <t>https://podminky.urs.cz/item/CS_URS_2021_01/919726122</t>
  </si>
  <si>
    <t>"opláštění drenáže (pod čist.zonou)"</t>
  </si>
  <si>
    <t>(2*PI*0,1*0,1+2*PI*0,1*1)*3</t>
  </si>
  <si>
    <t>20</t>
  </si>
  <si>
    <t>952901411</t>
  </si>
  <si>
    <t>Vyčištění budov nebo objektů před předáním do užívání ostatních objektů (např. kanálů, zásobníků, kůlen apod.) jakékoliv výšky podlaží</t>
  </si>
  <si>
    <t>-1101756554</t>
  </si>
  <si>
    <t>https://podminky.urs.cz/item/CS_URS_2021_01/952901411</t>
  </si>
  <si>
    <t>"čistící zona"24,25</t>
  </si>
  <si>
    <t>"oc.rám"8*1,5</t>
  </si>
  <si>
    <t>PSV</t>
  </si>
  <si>
    <t>Práce a dodávky PSV</t>
  </si>
  <si>
    <t>767</t>
  </si>
  <si>
    <t>Konstrukce zámečnické</t>
  </si>
  <si>
    <t>767-01</t>
  </si>
  <si>
    <t>1-lavička-D+M(plný popis viz TZ)</t>
  </si>
  <si>
    <t>ks</t>
  </si>
  <si>
    <t>vlastní</t>
  </si>
  <si>
    <t>-1545148778</t>
  </si>
  <si>
    <t xml:space="preserve">Poznámka k položce:
kompletní dodávka vč.kotvení </t>
  </si>
  <si>
    <t>22</t>
  </si>
  <si>
    <t>767-02</t>
  </si>
  <si>
    <t>2-odpadkový koš-D+M(plný popis viz TZ)</t>
  </si>
  <si>
    <t>1084168414</t>
  </si>
  <si>
    <t>23</t>
  </si>
  <si>
    <t>767-03</t>
  </si>
  <si>
    <t>3-stojan na kola-D+M(plný popis viz TZ)</t>
  </si>
  <si>
    <t>-836049932</t>
  </si>
  <si>
    <t>24</t>
  </si>
  <si>
    <t>767531111</t>
  </si>
  <si>
    <t>Montáž vstupních čistících zón z rohoží kovových nebo plastových</t>
  </si>
  <si>
    <t>-1788843343</t>
  </si>
  <si>
    <t>https://podminky.urs.cz/item/CS_URS_2021_01/767531111</t>
  </si>
  <si>
    <t>"viz.zámečník Z4"24,25</t>
  </si>
  <si>
    <t>25</t>
  </si>
  <si>
    <t>M</t>
  </si>
  <si>
    <t>69752030</t>
  </si>
  <si>
    <t>rohož vstupní provedení hliník nebo mosaz/gumové vlnovky/</t>
  </si>
  <si>
    <t>32</t>
  </si>
  <si>
    <t>-905995228</t>
  </si>
  <si>
    <t xml:space="preserve">Poznámka k položce:
ČISTÍCÍ ZÓNA 
- gumová vyjímatelná čistící rohož, pryžové lamely s AL pruty
- vsazená do Al rámu, kotvené do betonové desky
- podkladní betonová deska
- nátěr šedou barvou na beton
- plocha 24,25 m²
</t>
  </si>
  <si>
    <t>24,25*1,1 'Přepočtené koeficientem množství</t>
  </si>
  <si>
    <t>26</t>
  </si>
  <si>
    <t>767531121</t>
  </si>
  <si>
    <t>Montáž vstupních čistících zón z rohoží osazení rámu mosazného nebo hliníkového zapuštěného z L profilů</t>
  </si>
  <si>
    <t>1396042040</t>
  </si>
  <si>
    <t>https://podminky.urs.cz/item/CS_URS_2021_01/767531121</t>
  </si>
  <si>
    <t>"pro Z4"12,8*2+2*2+1,05*4</t>
  </si>
  <si>
    <t>27</t>
  </si>
  <si>
    <t>69752160</t>
  </si>
  <si>
    <t>rám pro zapuštění profil L-30/30 25/25 20/30 15/30-Al</t>
  </si>
  <si>
    <t>1446455905</t>
  </si>
  <si>
    <t>33,8*1,1 'Přepočtené koeficientem množství</t>
  </si>
  <si>
    <t>28</t>
  </si>
  <si>
    <t>767-Z1</t>
  </si>
  <si>
    <t>Z1-Oc.rám s dveřmi,žár.pozink,výplň Tahokov,rám Jekl 80/80/3mm,půdorys 1,5x7,85m,3x dveře,kování,kotvení k fasádě-D+M(plný popis viz.výpis zámečník)</t>
  </si>
  <si>
    <t>kpl</t>
  </si>
  <si>
    <t>829889163</t>
  </si>
  <si>
    <t>Poznámka k položce:
OCELOVÝ RÁM S DVEŘMI
- výrobek z jeklové konstrukce 80x80x3 mm, výplň polí - tahokov - 22 x 12 x 3 x 1,9 mm
- půdorysný rozměr 1,5 x 7,85 m
- 3x dveře šířky 800 mm, výplň z tahokovu, uzamykatelné
- provedení konstrukce - žárově zinkováno
- konstrukce bude kotvena k fasádě
- betonový základový pas, hloubka cca 800mm, šířka 300 mm
- detail konstrukce - výkresy č. 01, 02
vč.zpracování dílenské dokumentace (viz.VON)</t>
  </si>
  <si>
    <t>29</t>
  </si>
  <si>
    <t>767-Z2</t>
  </si>
  <si>
    <t>Z2-Oc.zábradlí na venkovním schodišti,Jekl 50/30mm,žár.pozink,kotvení-D+M(plný popis viz.výpis zámečník)</t>
  </si>
  <si>
    <t>-1342305757</t>
  </si>
  <si>
    <t>Poznámka k položce:
OCELOVÉ ZÁBRADLÍ NA VENKOVNÍM SCHODIŠTI dl.1,17m,v-1m
- výrobek z jeklové konstrukce 50x30 mm
- provedení - žárově zinkováno
- všechny svary a ostré hrany zabroušeny do hladka.
vč.zpracování dílenské dokumentace (viz.VON)</t>
  </si>
  <si>
    <t>30</t>
  </si>
  <si>
    <t>767-Z3</t>
  </si>
  <si>
    <t>Z3-Oc.zábradlí dl.8,2m,v-1m,rám Jakl 50/30mm,výplň Tahokov,žár.pozink,kotvení-D+M(plný popis viz.výpis zámečník)</t>
  </si>
  <si>
    <t>1973235304</t>
  </si>
  <si>
    <t xml:space="preserve">Poznámka k položce:
OCELOVÉ ZÁBRADLÍ
- výrobek z jeklové konstrukce 50x30 mm, 
- provedení - žárově zinkováno
- sloupky po 1m - výplň - Tahokov TR 42 x 12 x 1,6 mm - žárově zinkováno
vč.zpracování dílenské dokumentace (viz.VON)
</t>
  </si>
  <si>
    <t>31</t>
  </si>
  <si>
    <t>998767201</t>
  </si>
  <si>
    <t>Přesun hmot pro zámečnické konstrukce stanovený procentní sazbou (%) z ceny vodorovná dopravní vzdálenost do 50 m v objektech výšky do 6 m</t>
  </si>
  <si>
    <t>%</t>
  </si>
  <si>
    <t>-912267867</t>
  </si>
  <si>
    <t>https://podminky.urs.cz/item/CS_URS_2021_01/998767201</t>
  </si>
  <si>
    <t>783</t>
  </si>
  <si>
    <t>Dokončovací práce - nátěry</t>
  </si>
  <si>
    <t>783901453</t>
  </si>
  <si>
    <t>Příprava podkladu betonových podlah před provedením nátěru vysátím</t>
  </si>
  <si>
    <t>-761626463</t>
  </si>
  <si>
    <t>https://podminky.urs.cz/item/CS_URS_2021_01/783901453</t>
  </si>
  <si>
    <t>"podklad čistící zony Z4"24,25*2</t>
  </si>
  <si>
    <t>33</t>
  </si>
  <si>
    <t>783913161</t>
  </si>
  <si>
    <t>Penetrační nátěr betonových podlah pórovitých ( např. z cihelné dlažby, betonu apod.) syntetický</t>
  </si>
  <si>
    <t>-134591782</t>
  </si>
  <si>
    <t>https://podminky.urs.cz/item/CS_URS_2021_01/783913161</t>
  </si>
  <si>
    <t>"podklad čistící zony Z4"24,25</t>
  </si>
  <si>
    <t>34</t>
  </si>
  <si>
    <t>783917161</t>
  </si>
  <si>
    <t>Krycí (uzavírací) nátěr betonových podlah dvojnásobný syntetický</t>
  </si>
  <si>
    <t>-1363758801</t>
  </si>
  <si>
    <t>https://podminky.urs.cz/item/CS_URS_2021_01/783917161</t>
  </si>
  <si>
    <t>2021/24-01 - SO 01-Zpevněné plochy</t>
  </si>
  <si>
    <t>Ing.P.Ambrož</t>
  </si>
  <si>
    <t>Nedílnou součástí výkazu výměr je projektová dokumentace zpracovaná firmou Hexaplan International spol.s r.o. v květnu 2021. Textová, výkresová i tabulková část projektové dokumentace tvoří jeden vzájemně se doplňující a provázaný celek. Jednotliví účastníci výběrového řízení se musí seznámit s projektojektovou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 Ve všech položkách jsou započítány náklady na dopravu. Pokud není u položky soupisu prací uvedena žádná cenová soustava, položka není zatříděna v žádné cenové soustavě (ÚRS nebo RTS).</t>
  </si>
  <si>
    <t xml:space="preserve">HSV - Práce a dodávky HSV   </t>
  </si>
  <si>
    <t xml:space="preserve">    1 - Zemní práce   </t>
  </si>
  <si>
    <t xml:space="preserve">    2 - Zakládání   </t>
  </si>
  <si>
    <t xml:space="preserve">    3 - Svislé a kompletní konstrukce   </t>
  </si>
  <si>
    <t xml:space="preserve">    5 - Komunikace pozemní   </t>
  </si>
  <si>
    <t xml:space="preserve">    6 - Úpravy povrchů, podlahy a osazování výplní   </t>
  </si>
  <si>
    <t xml:space="preserve">    8 - Trubní vedení   </t>
  </si>
  <si>
    <t xml:space="preserve">    9 - Ostatní konstrukce a práce, bourání   </t>
  </si>
  <si>
    <t xml:space="preserve">    997 - Přesun sutě   </t>
  </si>
  <si>
    <t xml:space="preserve">    998 - Přesun hmot   </t>
  </si>
  <si>
    <t xml:space="preserve">Práce a dodávky HSV   </t>
  </si>
  <si>
    <t xml:space="preserve">Zemní práce   </t>
  </si>
  <si>
    <t>111251101</t>
  </si>
  <si>
    <t>Odstranění křovin a stromů průměru kmene do 100 mm i s kořeny sklonu terénu do 1:5 z celkové plochy do 100 m2 strojně</t>
  </si>
  <si>
    <t>CS ÚRS 2020 02</t>
  </si>
  <si>
    <t>113106134</t>
  </si>
  <si>
    <t>Rozebrání dlažeb ze zámkových dlaždic komunikací pro pěší strojně pl do 50 m2</t>
  </si>
  <si>
    <t xml:space="preserve">Chodník od MěÚ + technické zázemí+ přechod ulice   </t>
  </si>
  <si>
    <t xml:space="preserve">57,0+16,6+9,4   </t>
  </si>
  <si>
    <t>113106221</t>
  </si>
  <si>
    <t>Rozebrání dlažeb vozovek z drobných kostek s ložem z kameniva strojně pl přes 50 do 200 m2</t>
  </si>
  <si>
    <t xml:space="preserve">dlažba vjezdu   </t>
  </si>
  <si>
    <t xml:space="preserve">67,0   </t>
  </si>
  <si>
    <t>113107171</t>
  </si>
  <si>
    <t>Odstranění podkladu z betonu prostého tl 150 mm strojně pl přes 50 do 200 m2</t>
  </si>
  <si>
    <t xml:space="preserve">přístupový chodník - plošná dlažba do betonu   </t>
  </si>
  <si>
    <t xml:space="preserve">116,2+79,3+94,3+25,3+61,4   </t>
  </si>
  <si>
    <t xml:space="preserve">podkladní vrstva pod asfaltem - manipulační plocha +u schodů   </t>
  </si>
  <si>
    <t xml:space="preserve">365+46,2+6,0   </t>
  </si>
  <si>
    <t>113107183</t>
  </si>
  <si>
    <t>Odstranění podkladu živičného tl 150 mm strojně pl přes 50 do 200 m2</t>
  </si>
  <si>
    <t xml:space="preserve">Plochy s krytem asfaltovým - manipualční plochy, sjezd, chodník   </t>
  </si>
  <si>
    <t xml:space="preserve">46,2+6+34,5+271+365   </t>
  </si>
  <si>
    <t>113107330</t>
  </si>
  <si>
    <t>Odstranění podkladu z betonu prostého tl 100 mm strojně pl do 50 m2</t>
  </si>
  <si>
    <t xml:space="preserve">okapvý chodník   </t>
  </si>
  <si>
    <t xml:space="preserve">13,0+12,4   </t>
  </si>
  <si>
    <t>113107332</t>
  </si>
  <si>
    <t>Odstranění podkladu z betonu prostého tl 300 mm strojně pl do 50 m2</t>
  </si>
  <si>
    <t xml:space="preserve">chodníkový pruh podél manipulační plochy   </t>
  </si>
  <si>
    <t xml:space="preserve">24,5   </t>
  </si>
  <si>
    <t>113202111</t>
  </si>
  <si>
    <t>Vytrhání obrub krajníků obrubníků stojatých</t>
  </si>
  <si>
    <t>113204111</t>
  </si>
  <si>
    <t>Vytrhání obrub záhonových</t>
  </si>
  <si>
    <t xml:space="preserve">obruba chodníku z ZD   </t>
  </si>
  <si>
    <t xml:space="preserve">5+2+16+40+13   </t>
  </si>
  <si>
    <t>122251105</t>
  </si>
  <si>
    <t>Odkopávky a prokopávky nezapažené v hornině třídy těžitelnosti I, skupiny 3 objem do 1000 m3 strojně</t>
  </si>
  <si>
    <t xml:space="preserve">Odkop pro HTU   </t>
  </si>
  <si>
    <t xml:space="preserve">577,7   </t>
  </si>
  <si>
    <t xml:space="preserve">Odkopy ploch pro zemní pláň nových ploch a pro onečné úpravy   </t>
  </si>
  <si>
    <t xml:space="preserve">275,5+24,7   </t>
  </si>
  <si>
    <t xml:space="preserve">Součet   </t>
  </si>
  <si>
    <t>132351103</t>
  </si>
  <si>
    <t>Hloubení rýh nezapažených š do 800 mm v hornině třídy těžitelnosti II, skupiny 4 objem do 100 m3 strojně</t>
  </si>
  <si>
    <t xml:space="preserve">Rýhy pro základy nové opěrné zdi - z pláňě HTU   </t>
  </si>
  <si>
    <t xml:space="preserve">OP1B+OP2B+OP2C   </t>
  </si>
  <si>
    <t xml:space="preserve">(19,5+0,8)*0,8*0,6+69,13*0,8*0,6+66,20*0,8*0,6   </t>
  </si>
  <si>
    <t xml:space="preserve">rýhy pro palisády   </t>
  </si>
  <si>
    <t xml:space="preserve">3,0*0,5*1,1   </t>
  </si>
  <si>
    <t xml:space="preserve">13,82*0,4*(0,7+0,6)*0,5   </t>
  </si>
  <si>
    <t>162301501</t>
  </si>
  <si>
    <t>Vodorovné přemístění křovin do 5 km D kmene do 100 mm</t>
  </si>
  <si>
    <t xml:space="preserve">odvoz odstraněných keřů na skládku   </t>
  </si>
  <si>
    <t xml:space="preserve">10,0   </t>
  </si>
  <si>
    <t>162351103</t>
  </si>
  <si>
    <t>Vodorovné přemístění do 500 m výkopku/sypaniny z horniny třídy těžitelnosti I, skupiny 1 až 3</t>
  </si>
  <si>
    <t xml:space="preserve">Zemina pro zpětné zásypy, dosypy - na deponii na staveništi   </t>
  </si>
  <si>
    <t xml:space="preserve">41,5+81,2   </t>
  </si>
  <si>
    <t xml:space="preserve">Zpětný přesun do místa uložení   </t>
  </si>
  <si>
    <t xml:space="preserve">122,7   </t>
  </si>
  <si>
    <t>162551108</t>
  </si>
  <si>
    <t>Vodorovné přemístění do 3000 m výkopku/sypaniny z horniny třídy těžitelnosti I, skupiny 1 až 3</t>
  </si>
  <si>
    <t xml:space="preserve">Odvoz přebývající zeminy z odkopávek na skládku města   </t>
  </si>
  <si>
    <t xml:space="preserve">577,7+275,5+24,7+79,95-122,7   </t>
  </si>
  <si>
    <t>162651112</t>
  </si>
  <si>
    <t>Vodorovné přemístění do 5000 m výkopku/sypaniny z horniny třídy těžitelnosti I, skupiny 1 až 3</t>
  </si>
  <si>
    <t xml:space="preserve">Přesun ornice z deponie města   </t>
  </si>
  <si>
    <t xml:space="preserve">124,0   </t>
  </si>
  <si>
    <t>167151111</t>
  </si>
  <si>
    <t>Nakládání výkopku z hornin třídy těžitelnosti I, skupiny 1 až 3 přes 100 m3</t>
  </si>
  <si>
    <t xml:space="preserve">Ornice na deponii   </t>
  </si>
  <si>
    <t xml:space="preserve">zemina na mezideponii pro zpětné zásypy a dosypy   </t>
  </si>
  <si>
    <t>171151103</t>
  </si>
  <si>
    <t>Uložení sypaniny z hornin soudržných do násypů zhutněných strojně</t>
  </si>
  <si>
    <t>36</t>
  </si>
  <si>
    <t xml:space="preserve">Dosypy volných ploch   </t>
  </si>
  <si>
    <t xml:space="preserve">12,0   </t>
  </si>
  <si>
    <t>171201231</t>
  </si>
  <si>
    <t>Poplatek za uložení zeminy a kamení na recyklační skládce (skládkovné) kód odpadu 17 05 04</t>
  </si>
  <si>
    <t>38</t>
  </si>
  <si>
    <t xml:space="preserve">835,15*1,8   </t>
  </si>
  <si>
    <t>Zásyp jam, šachet rýh nebo kolem objektů sypaninou se zhutněním ručně</t>
  </si>
  <si>
    <t>40</t>
  </si>
  <si>
    <t xml:space="preserve">zásypy za rubem zdí   </t>
  </si>
  <si>
    <t xml:space="preserve">110,7   </t>
  </si>
  <si>
    <t>181351103</t>
  </si>
  <si>
    <t>Rozprostření ornice tl vrstvy do 200 mm pl do 500 m2 v rovině nebo ve svahu do 1:5 strojně</t>
  </si>
  <si>
    <t>42</t>
  </si>
  <si>
    <t xml:space="preserve">13,85+10,2+380,8+47,5+91,8+248,8+302,9+15+42,9+57,8+28,5   </t>
  </si>
  <si>
    <t>181951111</t>
  </si>
  <si>
    <t>Úprava pláně v hornině třídy těžitelnosti I, skupiny 1 až 3 bez zhutnění strojně</t>
  </si>
  <si>
    <t>44</t>
  </si>
  <si>
    <t xml:space="preserve">konečná úprava terénů   </t>
  </si>
  <si>
    <t xml:space="preserve">1240,0   </t>
  </si>
  <si>
    <t>181951112</t>
  </si>
  <si>
    <t>Úprava pláně v hornině třídy těžitelnosti I, skupiny 1 až 3 se zhutněním strojně</t>
  </si>
  <si>
    <t>46</t>
  </si>
  <si>
    <t xml:space="preserve">úprava pláně zpevněných ploch   </t>
  </si>
  <si>
    <t xml:space="preserve">87,0+20,2+356,25+145,5+25,0+69,55+287,0+50,0+27,3+325,2*0,25+105,5*0,15   </t>
  </si>
  <si>
    <t xml:space="preserve">Zakládání   </t>
  </si>
  <si>
    <t>272313711</t>
  </si>
  <si>
    <t>Základové klenby z betonu tř. C 20/25</t>
  </si>
  <si>
    <t>48</t>
  </si>
  <si>
    <t xml:space="preserve">Nové zídky - základové pasy   </t>
  </si>
  <si>
    <t xml:space="preserve">9,30+33,18+31,78   </t>
  </si>
  <si>
    <t>279311951</t>
  </si>
  <si>
    <t>Základová zeď z betonu prostého tř. C 20/25</t>
  </si>
  <si>
    <t>50</t>
  </si>
  <si>
    <t xml:space="preserve">Shodná položka   </t>
  </si>
  <si>
    <t xml:space="preserve">Obetonování rubu kamenných zídek   </t>
  </si>
  <si>
    <t xml:space="preserve">tl. do 200MM   </t>
  </si>
  <si>
    <t xml:space="preserve">OP1A, OP1B, OP2A,OP2B, OP2C   </t>
  </si>
  <si>
    <t xml:space="preserve">(7,90+18,60+60,80+34,80+38,39)*0,2   </t>
  </si>
  <si>
    <t>279351311</t>
  </si>
  <si>
    <t>Zřízení jednostranného bednění základových zdí</t>
  </si>
  <si>
    <t>52</t>
  </si>
  <si>
    <t xml:space="preserve">Bednění obetonování rubu zídek   </t>
  </si>
  <si>
    <t xml:space="preserve">160,49   </t>
  </si>
  <si>
    <t>279351312</t>
  </si>
  <si>
    <t>Odstranění jednostranného bednění základových zdí</t>
  </si>
  <si>
    <t>54</t>
  </si>
  <si>
    <t xml:space="preserve">Svislé a kompletní konstrukce   </t>
  </si>
  <si>
    <t>311213223</t>
  </si>
  <si>
    <t>Zdivo z pravidelných kamenů na maltu, objem jednoho kamene přes 0,02 m3, šířka spáry do 20 mm</t>
  </si>
  <si>
    <t>56</t>
  </si>
  <si>
    <t xml:space="preserve">Zdivo vyrovnávacích zídek z kamenných haklíků ( z původní zdi) šíře 0,30m   </t>
  </si>
  <si>
    <t xml:space="preserve">opracovaných, pravoúhlých do cementové malty   </t>
  </si>
  <si>
    <t xml:space="preserve">Zdi OP1A, OP1B,OP2A,OP2B, OP2C   </t>
  </si>
  <si>
    <t xml:space="preserve">(12,0+22,50+77,65+48,40+51,63)*0,30   </t>
  </si>
  <si>
    <t>311213911</t>
  </si>
  <si>
    <t>Příplatek k cenám zdění zdiva z kamene na maltu za jednostranné lícování zdiva</t>
  </si>
  <si>
    <t>58</t>
  </si>
  <si>
    <t>339921132</t>
  </si>
  <si>
    <t>Osazování betonových palisád do betonového základu v řadě výšky prvku přes 0,5 do 1 m</t>
  </si>
  <si>
    <t>60</t>
  </si>
  <si>
    <t xml:space="preserve">Palisádová zídka kruhového tvaru kolem nosného sloupu podloubí   </t>
  </si>
  <si>
    <t xml:space="preserve">dl. zídky v ose - 13,82m   </t>
  </si>
  <si>
    <t xml:space="preserve">palidáda kruhového tvaru s výsekem  Dn200mm, výška 1,0m   </t>
  </si>
  <si>
    <t xml:space="preserve">13,82   </t>
  </si>
  <si>
    <t>59228414</t>
  </si>
  <si>
    <t>palisáda betonová tyčová půlkulatá přírodní 175x200x1000mm</t>
  </si>
  <si>
    <t>kus</t>
  </si>
  <si>
    <t>62</t>
  </si>
  <si>
    <t>339921133</t>
  </si>
  <si>
    <t>Osazování betonových palisád do betonového základu v řadě výšky prvku přes 1 do 1,5 m</t>
  </si>
  <si>
    <t>64</t>
  </si>
  <si>
    <t xml:space="preserve">vyrovnávací zídka terénu u rohu budovy   </t>
  </si>
  <si>
    <t xml:space="preserve">3,0   </t>
  </si>
  <si>
    <t>59228415</t>
  </si>
  <si>
    <t>palisáda betonová tyčová půlkulatá přírodní 175x200x1200mm</t>
  </si>
  <si>
    <t>66</t>
  </si>
  <si>
    <t>R3001</t>
  </si>
  <si>
    <t>Úprava a zarovnání stěn zídek v místech odbouranýchčástí- OP1A, OP2A</t>
  </si>
  <si>
    <t>68</t>
  </si>
  <si>
    <t>35</t>
  </si>
  <si>
    <t>R3002</t>
  </si>
  <si>
    <t>OPrava stávajících zídek - OP1A</t>
  </si>
  <si>
    <t>70</t>
  </si>
  <si>
    <t xml:space="preserve">Úsek zídky OP1A který zůstane zachován podél přístupového chodníku+ v ulici   </t>
  </si>
  <si>
    <t xml:space="preserve">- Doplnění chybějících kamenů, srovnání koruny , spárování   </t>
  </si>
  <si>
    <t xml:space="preserve">odhad   </t>
  </si>
  <si>
    <t xml:space="preserve">15,0   </t>
  </si>
  <si>
    <t xml:space="preserve">Komunikace pozemní   </t>
  </si>
  <si>
    <t>564851111</t>
  </si>
  <si>
    <t>Podklad ze štěrkodrtě ŠD tl 150 mm</t>
  </si>
  <si>
    <t>72</t>
  </si>
  <si>
    <t xml:space="preserve">Chodník k technickému zázemí + hlavní chodník   </t>
  </si>
  <si>
    <t xml:space="preserve">50,0+287,0   </t>
  </si>
  <si>
    <t>37</t>
  </si>
  <si>
    <t>564861111</t>
  </si>
  <si>
    <t>Podklad ze štěrkodrtě ŠD tl 200 mm</t>
  </si>
  <si>
    <t>74</t>
  </si>
  <si>
    <t xml:space="preserve">chodník ulice +u budovy+parkový+vozovka +ostrůvek   </t>
  </si>
  <si>
    <t xml:space="preserve">294,3+(116,0+25,0)+108,8+87,0+23,2   </t>
  </si>
  <si>
    <t>564871111</t>
  </si>
  <si>
    <t>Podklad ze štěrkodrtě ŠD tl 250 mm</t>
  </si>
  <si>
    <t>76</t>
  </si>
  <si>
    <t xml:space="preserve">Pruh podél obruby chodníku ulice   </t>
  </si>
  <si>
    <t xml:space="preserve">26,8   </t>
  </si>
  <si>
    <t>39</t>
  </si>
  <si>
    <t>565165121</t>
  </si>
  <si>
    <t>Asfaltový beton vrstva podkladní ACP 16 (obalované kamenivo OKS) tl 80 mm š přes 3 m</t>
  </si>
  <si>
    <t>78</t>
  </si>
  <si>
    <t xml:space="preserve">sjezd   </t>
  </si>
  <si>
    <t xml:space="preserve">87,0   </t>
  </si>
  <si>
    <t>567122111</t>
  </si>
  <si>
    <t>Podklad ze směsi stmelené cementem SC C 8/10 (KSC I) tl 120 mm</t>
  </si>
  <si>
    <t>80</t>
  </si>
  <si>
    <t xml:space="preserve">hlavní chodník   </t>
  </si>
  <si>
    <t xml:space="preserve">287,0   </t>
  </si>
  <si>
    <t>41</t>
  </si>
  <si>
    <t>567122114</t>
  </si>
  <si>
    <t>Podklad ze směsi stmelené cementem SC C 8/10 (KSC I) tl 150 mm</t>
  </si>
  <si>
    <t>82</t>
  </si>
  <si>
    <t xml:space="preserve">Chodník k tech.zázemí+ vozovka   </t>
  </si>
  <si>
    <t xml:space="preserve">50,0+87,0   </t>
  </si>
  <si>
    <t>571908111</t>
  </si>
  <si>
    <t>Kryt vymývaným dekoračním kamenivem (kačírkem) tl 200 mm</t>
  </si>
  <si>
    <t>84</t>
  </si>
  <si>
    <t xml:space="preserve">okapový chodník   </t>
  </si>
  <si>
    <t xml:space="preserve">27,3   </t>
  </si>
  <si>
    <t>43</t>
  </si>
  <si>
    <t>573111112</t>
  </si>
  <si>
    <t>Postřik živičný infiltrační s posypem z asfaltu množství 1 kg/m2</t>
  </si>
  <si>
    <t>86</t>
  </si>
  <si>
    <t>573211112</t>
  </si>
  <si>
    <t>Postřik živičný spojovací z asfaltu v množství 0,70 kg/m2</t>
  </si>
  <si>
    <t>88</t>
  </si>
  <si>
    <t>45</t>
  </si>
  <si>
    <t>577134121</t>
  </si>
  <si>
    <t>Asfaltový beton vrstva obrusná ACO 11 (ABS) tř. I tl 40 mm š přes 3 m z nemodifikovaného asfaltu</t>
  </si>
  <si>
    <t>90</t>
  </si>
  <si>
    <t>591211111</t>
  </si>
  <si>
    <t>Kladení dlažby z kostek drobných z kamene do lože z kameniva těženého tl 50 mm</t>
  </si>
  <si>
    <t>92</t>
  </si>
  <si>
    <t xml:space="preserve">Ostrůvek vedle sjezdu + pruh podél obrubníku chodníku   </t>
  </si>
  <si>
    <t xml:space="preserve">dlažební kostka vybouraná   </t>
  </si>
  <si>
    <t xml:space="preserve">23,2+26,8   </t>
  </si>
  <si>
    <t>47</t>
  </si>
  <si>
    <t>591411111</t>
  </si>
  <si>
    <t>Kladení dlažby z mozaiky jednobarevné komunikací pro pěší lože z kameniva</t>
  </si>
  <si>
    <t>94</t>
  </si>
  <si>
    <t xml:space="preserve">parkový chodník ,   </t>
  </si>
  <si>
    <t xml:space="preserve">kladení řádkové   </t>
  </si>
  <si>
    <t xml:space="preserve">69,55   </t>
  </si>
  <si>
    <t>58381005</t>
  </si>
  <si>
    <t>kostka dlažební mozaika žula 4/6 šedá, ztr.2%</t>
  </si>
  <si>
    <t>96</t>
  </si>
  <si>
    <t xml:space="preserve">69,55*1,02   </t>
  </si>
  <si>
    <t>49</t>
  </si>
  <si>
    <t>596211113</t>
  </si>
  <si>
    <t>Kladení zámkové dlažby komunikací pro pěší tl 60 mm skupiny A pl přes 300 m2</t>
  </si>
  <si>
    <t>98</t>
  </si>
  <si>
    <t xml:space="preserve">Chodník od MěÚ + chodník v ulici+ chodník u tech.zázemí   </t>
  </si>
  <si>
    <t xml:space="preserve">116,0+294,3+25,0   </t>
  </si>
  <si>
    <t>59245018</t>
  </si>
  <si>
    <t>dlažba tvar obdélník betonová 200x100x60mm přírodní</t>
  </si>
  <si>
    <t>100</t>
  </si>
  <si>
    <t xml:space="preserve">Dlažba od MěÚ + u tech,zázemí. ,  ztr.2%   </t>
  </si>
  <si>
    <t xml:space="preserve">(116,0+25)*1,02   </t>
  </si>
  <si>
    <t>51</t>
  </si>
  <si>
    <t>59245021</t>
  </si>
  <si>
    <t>dlažba tvar čtverec betonová 200x200x60mm přírodní</t>
  </si>
  <si>
    <t>102</t>
  </si>
  <si>
    <t xml:space="preserve">dlažba chodníku v ulici, ztr.1%   </t>
  </si>
  <si>
    <t xml:space="preserve">(294,3-12,85)*1,01   </t>
  </si>
  <si>
    <t>59245006</t>
  </si>
  <si>
    <t>dlažba tvar obdélník betonová pro nevidomé 200x100x60mm barevná-červená, ztr.3%</t>
  </si>
  <si>
    <t>104</t>
  </si>
  <si>
    <t xml:space="preserve">Chodník ulice - varovné pruhy   </t>
  </si>
  <si>
    <t xml:space="preserve">(4,6+1,5+1,8+3,75+1,2)*1,03   </t>
  </si>
  <si>
    <t>53</t>
  </si>
  <si>
    <t>596211210</t>
  </si>
  <si>
    <t>Kladení zámkové dlažby komunikací pro pěší tl 80 mm skupiny A pl do 50 m2</t>
  </si>
  <si>
    <t>106</t>
  </si>
  <si>
    <t xml:space="preserve">chodník k tech. zázemí- pojížděný   </t>
  </si>
  <si>
    <t xml:space="preserve">50,0   </t>
  </si>
  <si>
    <t>59245020</t>
  </si>
  <si>
    <t>dlažba tvar obdélník betonová 200x100x80mm přírodní, ztr.3%</t>
  </si>
  <si>
    <t>108</t>
  </si>
  <si>
    <t xml:space="preserve">50,0*1,03   </t>
  </si>
  <si>
    <t>55</t>
  </si>
  <si>
    <t>596811122</t>
  </si>
  <si>
    <t>Kladení kamenné dlažby komunikací pro pěší do lože z kameniva vel do 0,09 m2 plochy do 300 m2</t>
  </si>
  <si>
    <t>110</t>
  </si>
  <si>
    <t xml:space="preserve">hlavní přístupový chodník   </t>
  </si>
  <si>
    <t xml:space="preserve">112,8+79,3+94,9   </t>
  </si>
  <si>
    <t>R5001</t>
  </si>
  <si>
    <t>Žulová dlažba tl.50mm  šedá,  řezaná, tryskaná - dodání, ztr.2%</t>
  </si>
  <si>
    <t>112</t>
  </si>
  <si>
    <t xml:space="preserve">Dlaždice obdélníkového tvaru šířky 200mm , proměnná délka 400-200mm, tl.50mm   </t>
  </si>
  <si>
    <t xml:space="preserve">Dlaždice řezané, formátované , povrch. úprava tryskáním   </t>
  </si>
  <si>
    <t xml:space="preserve">Barva šedá   </t>
  </si>
  <si>
    <t xml:space="preserve">287*1,02   </t>
  </si>
  <si>
    <t xml:space="preserve">Úpravy povrchů, podlahy a osazování výplní   </t>
  </si>
  <si>
    <t>57</t>
  </si>
  <si>
    <t>622121111</t>
  </si>
  <si>
    <t>Zatření spár cementovou maltou vnějších stěn z tvárnic nebo kamene</t>
  </si>
  <si>
    <t>114</t>
  </si>
  <si>
    <t>R6001</t>
  </si>
  <si>
    <t>OPrava venkovních schodů v chodníku u hlavního vstupu</t>
  </si>
  <si>
    <t>116</t>
  </si>
  <si>
    <t xml:space="preserve">úprava zahrnuje -   </t>
  </si>
  <si>
    <t xml:space="preserve">- odstranění stávající kamenné desky nástupnic   </t>
  </si>
  <si>
    <t xml:space="preserve">- odstranění betonového lože z nástupnice a podstupnice   </t>
  </si>
  <si>
    <t xml:space="preserve">-výškové srovnání stupňů odbroušením  nebo nadbetonováním   </t>
  </si>
  <si>
    <t xml:space="preserve">- Odvoz vybouraných sutí do 13km s poplatkem   </t>
  </si>
  <si>
    <t xml:space="preserve">Schody 4x 0,15m , dl. 12,75m, počet -2x   </t>
  </si>
  <si>
    <t xml:space="preserve">2,0   </t>
  </si>
  <si>
    <t>59</t>
  </si>
  <si>
    <t>R6002</t>
  </si>
  <si>
    <t>Obklad venkovních schodů kamennou deskou osazené do lepidla,</t>
  </si>
  <si>
    <t>118</t>
  </si>
  <si>
    <t xml:space="preserve">Osazení žulové desky do flexibilního mrazuvzdorného lepidla vhodného pro přírodní kámen na betonový podklad   </t>
  </si>
  <si>
    <t xml:space="preserve">stupnice   </t>
  </si>
  <si>
    <t xml:space="preserve">0,30*12,7*4*2   </t>
  </si>
  <si>
    <t xml:space="preserve">podstupnice   </t>
  </si>
  <si>
    <t xml:space="preserve">0,15*12,7*4*2   </t>
  </si>
  <si>
    <t>R6003</t>
  </si>
  <si>
    <t>Dodání žulových desek ,šíře 300mm,   tl.50mm  pro nástupnice venkovních schodů</t>
  </si>
  <si>
    <t>120</t>
  </si>
  <si>
    <t xml:space="preserve">Nástupnice - žulová deska  šedá barva, šíře 300mm, délky do 1,50m, tl.50mm   </t>
  </si>
  <si>
    <t xml:space="preserve">povrchová úprava tryskáním,   </t>
  </si>
  <si>
    <t xml:space="preserve">nástupní hrana zkosená ( dle úvodního obkladu)   </t>
  </si>
  <si>
    <t xml:space="preserve">12,7*4*2   </t>
  </si>
  <si>
    <t>61</t>
  </si>
  <si>
    <t>R6004</t>
  </si>
  <si>
    <t>Dodání žulových desel šíře 150mm, tl.30mm pro podstupnice</t>
  </si>
  <si>
    <t>122</t>
  </si>
  <si>
    <t xml:space="preserve">Venkovní schody - podstupnice šíře 150mm, dl. do 1,50m, tl. 30mm   </t>
  </si>
  <si>
    <t xml:space="preserve">žula šedá, povrchová úprava tryskáním   </t>
  </si>
  <si>
    <t xml:space="preserve">Trubní vedení   </t>
  </si>
  <si>
    <t>899331111</t>
  </si>
  <si>
    <t>Výšková úprava uličního vstupu nebo vpusti do 200 mm zvýšením poklopu</t>
  </si>
  <si>
    <t>124</t>
  </si>
  <si>
    <t xml:space="preserve">šachta kanalizace v záhonu za památníkem   </t>
  </si>
  <si>
    <t xml:space="preserve">1,0   </t>
  </si>
  <si>
    <t xml:space="preserve">Ostatní konstrukce a práce, bourání   </t>
  </si>
  <si>
    <t>63</t>
  </si>
  <si>
    <t>911381812</t>
  </si>
  <si>
    <t>Odstranění silničního betonového svodidla délky 2 m výšky 0,8 m</t>
  </si>
  <si>
    <t>126</t>
  </si>
  <si>
    <t xml:space="preserve">Demontáž svodidel podél chodníku až po přechod   </t>
  </si>
  <si>
    <t xml:space="preserve">Svididla u přechodu (barevná) zachovat   </t>
  </si>
  <si>
    <t>916131213</t>
  </si>
  <si>
    <t>Osazení silničního obrubníku betonového stojatého s boční opěrou do lože z betonu prostého</t>
  </si>
  <si>
    <t>128</t>
  </si>
  <si>
    <t xml:space="preserve">obrubník podél vozovky   </t>
  </si>
  <si>
    <t xml:space="preserve">80+17,5+13,2+29,5+3,5+1+6+1+3+4+3+4,5+4,5   </t>
  </si>
  <si>
    <t>65</t>
  </si>
  <si>
    <t>59217031</t>
  </si>
  <si>
    <t>obrubník betonový silniční 1000x150x250mm, ztr.1%</t>
  </si>
  <si>
    <t>130</t>
  </si>
  <si>
    <t xml:space="preserve">(151,7-10)*1,01=143,117   </t>
  </si>
  <si>
    <t xml:space="preserve">144,0   </t>
  </si>
  <si>
    <t>59217029</t>
  </si>
  <si>
    <t>obrubník betonový silniční nájezdový 1000x150x150mm, ztr.1%</t>
  </si>
  <si>
    <t>132</t>
  </si>
  <si>
    <t>67</t>
  </si>
  <si>
    <t>59217030</t>
  </si>
  <si>
    <t>obrubník betonový silniční přechodový 1000x150x150-250mm</t>
  </si>
  <si>
    <t>134</t>
  </si>
  <si>
    <t>916132113</t>
  </si>
  <si>
    <t>Osazení obruby z betonové přídlažby s boční opěrou do lože z betonu prostého</t>
  </si>
  <si>
    <t>136</t>
  </si>
  <si>
    <t xml:space="preserve">Obruba parkového chodníku z kamenného krajníku   </t>
  </si>
  <si>
    <t xml:space="preserve">Krajník z vybouraných prvků   </t>
  </si>
  <si>
    <t xml:space="preserve">154,5   </t>
  </si>
  <si>
    <t>69</t>
  </si>
  <si>
    <t>916231212</t>
  </si>
  <si>
    <t>Osazení chodníkového obrubníku betonového stojatého bez boční opěry do lože z betonu prostého</t>
  </si>
  <si>
    <t>138</t>
  </si>
  <si>
    <t xml:space="preserve">okapový chodník - záhonový obrubník   </t>
  </si>
  <si>
    <t xml:space="preserve">25,5+6,2+8,3+14,2   </t>
  </si>
  <si>
    <t>59217037</t>
  </si>
  <si>
    <t>obrubník betonový parkový přírodní 500x50x200mm. ztr.1%</t>
  </si>
  <si>
    <t>140</t>
  </si>
  <si>
    <t xml:space="preserve">54,2*2*1,01=109,484   </t>
  </si>
  <si>
    <t xml:space="preserve">110,0   </t>
  </si>
  <si>
    <t>71</t>
  </si>
  <si>
    <t>916231213</t>
  </si>
  <si>
    <t>Osazení chodníkového obrubníku betonového stojatého s boční opěrou do lože z betonu prostého</t>
  </si>
  <si>
    <t>142</t>
  </si>
  <si>
    <t xml:space="preserve">Obrubník chodníků z betonové dlažby   </t>
  </si>
  <si>
    <t xml:space="preserve">77+28,7   </t>
  </si>
  <si>
    <t>59217017</t>
  </si>
  <si>
    <t>obrubník betonový chodníkový 1000x100x250mm. ztr.1%</t>
  </si>
  <si>
    <t>144</t>
  </si>
  <si>
    <t xml:space="preserve">obruba plochy k technickému zázemí   </t>
  </si>
  <si>
    <t xml:space="preserve">28,7*1,01=28,987   </t>
  </si>
  <si>
    <t xml:space="preserve">29,0   </t>
  </si>
  <si>
    <t>73</t>
  </si>
  <si>
    <t>59217008</t>
  </si>
  <si>
    <t>obrubník betonový parkový 1000x80x200mm, ztr.1%</t>
  </si>
  <si>
    <t>146</t>
  </si>
  <si>
    <t xml:space="preserve">obruba chodníků z beton. dlažby   </t>
  </si>
  <si>
    <t xml:space="preserve">77,0*1,01=77,77   </t>
  </si>
  <si>
    <t xml:space="preserve">78,0   </t>
  </si>
  <si>
    <t>919724122</t>
  </si>
  <si>
    <t>Drenážní geosyntetikum oboustranně laminované geotextilií</t>
  </si>
  <si>
    <t>148</t>
  </si>
  <si>
    <t xml:space="preserve">Odvodnění lože pod kamenou dlažbou přes nepropustnou vrstvu dle TP 170   </t>
  </si>
  <si>
    <t xml:space="preserve">Hlavní přístupový chodník + pojížděný chodník k TZ   </t>
  </si>
  <si>
    <t xml:space="preserve">(12,7+12,7+15,5+3,5)*0,35   </t>
  </si>
  <si>
    <t>75</t>
  </si>
  <si>
    <t>919726123</t>
  </si>
  <si>
    <t>Geotextilie pro ochranu, separaci a filtraci netkaná měrná hmotnost do 500 g/m2</t>
  </si>
  <si>
    <t>150</t>
  </si>
  <si>
    <t xml:space="preserve">Okapový chodník - Separační geotextilieš.0,90m   </t>
  </si>
  <si>
    <t xml:space="preserve">55*0,9   </t>
  </si>
  <si>
    <t>919731123</t>
  </si>
  <si>
    <t>Zarovnání styčné plochy podkladu nebo krytu živičného tl do 200 mm</t>
  </si>
  <si>
    <t>152</t>
  </si>
  <si>
    <t xml:space="preserve">Kraj vozovky po vybourání obruby u kruhové plochy kolem sloupu u zadního vstupu   </t>
  </si>
  <si>
    <t xml:space="preserve">14,8   </t>
  </si>
  <si>
    <t>77</t>
  </si>
  <si>
    <t>919732211</t>
  </si>
  <si>
    <t>Styčná spára napojení nového živičného povrchu na stávající za tepla š 15 mm hl 25 mm s prořezáním</t>
  </si>
  <si>
    <t>154</t>
  </si>
  <si>
    <t xml:space="preserve">napojení plochy sjezdu na stávající vozovku   </t>
  </si>
  <si>
    <t xml:space="preserve">10,5   </t>
  </si>
  <si>
    <t>919735112</t>
  </si>
  <si>
    <t>Řezání stávajícího živičného krytu hl do 100 mm</t>
  </si>
  <si>
    <t>156</t>
  </si>
  <si>
    <t xml:space="preserve">vozovka sjezdu   </t>
  </si>
  <si>
    <t xml:space="preserve">10,75   </t>
  </si>
  <si>
    <t>79</t>
  </si>
  <si>
    <t>935113111</t>
  </si>
  <si>
    <t>Osazení odvodňovacího polymerbetonového žlabu s krycím roštem šířky do 200 mm</t>
  </si>
  <si>
    <t>158</t>
  </si>
  <si>
    <t xml:space="preserve">linová vpust u hlavního chodníku   </t>
  </si>
  <si>
    <t xml:space="preserve">15,50   </t>
  </si>
  <si>
    <t>R9001</t>
  </si>
  <si>
    <t>Liniová vpust - dodání</t>
  </si>
  <si>
    <t>160</t>
  </si>
  <si>
    <t xml:space="preserve">Liniová vpust z polymerbetonu š.150mm, s ochrannou pozinkovanou hranou   </t>
  </si>
  <si>
    <t xml:space="preserve">Rošt litinový můstkový C250kN   </t>
  </si>
  <si>
    <t xml:space="preserve">Vpustní díl   </t>
  </si>
  <si>
    <t>81</t>
  </si>
  <si>
    <t>961044111</t>
  </si>
  <si>
    <t>Bourání základů z betonu prostého</t>
  </si>
  <si>
    <t>162</t>
  </si>
  <si>
    <t xml:space="preserve">vybourání  venkovních schodišť   </t>
  </si>
  <si>
    <t xml:space="preserve">schody v konci zdi OP1A   </t>
  </si>
  <si>
    <t xml:space="preserve">2,0*3+2,1   </t>
  </si>
  <si>
    <t xml:space="preserve">Obetonování rubu bouraných zdí OP1A+OP2A   </t>
  </si>
  <si>
    <t xml:space="preserve">8,58+53,23   </t>
  </si>
  <si>
    <t xml:space="preserve">Betonový základ vedle zdi OP1A u stromu   </t>
  </si>
  <si>
    <t xml:space="preserve">0,5*0,5*0,5   </t>
  </si>
  <si>
    <t>962022491</t>
  </si>
  <si>
    <t>Bourání zdiva nadzákladového kamenného na MC přes 1 m3</t>
  </si>
  <si>
    <t>164</t>
  </si>
  <si>
    <t xml:space="preserve">Bourání opěrných zdí z kamenných haklíků   </t>
  </si>
  <si>
    <t xml:space="preserve">Zeď OP1A+ OP2A   </t>
  </si>
  <si>
    <t xml:space="preserve">9,75+53,23   </t>
  </si>
  <si>
    <t>83</t>
  </si>
  <si>
    <t>966005211</t>
  </si>
  <si>
    <t>Rozebrání a odstranění silničního zábradlí se sloupky osazenými do říms nebo krycích desek</t>
  </si>
  <si>
    <t>166</t>
  </si>
  <si>
    <t xml:space="preserve">shodná položka   </t>
  </si>
  <si>
    <t xml:space="preserve">zábradlí v koruně bourané zdi   </t>
  </si>
  <si>
    <t>966006132</t>
  </si>
  <si>
    <t>Odstranění značek dopravních nebo orientačních se sloupky s betonovými patkami</t>
  </si>
  <si>
    <t>168</t>
  </si>
  <si>
    <t xml:space="preserve">Demontáž dopravní značky vč. sloupku   </t>
  </si>
  <si>
    <t xml:space="preserve">uložení na satveništi pro zpětné osazení do nových ploch   </t>
  </si>
  <si>
    <t xml:space="preserve">4,0   </t>
  </si>
  <si>
    <t>85</t>
  </si>
  <si>
    <t>979024443</t>
  </si>
  <si>
    <t>Očištění vybouraných obrubníků a krajníků silničních</t>
  </si>
  <si>
    <t>170</t>
  </si>
  <si>
    <t xml:space="preserve">Kamenný krajník obruby manipulační plochy pro zpětné použití   </t>
  </si>
  <si>
    <t xml:space="preserve">239,7   </t>
  </si>
  <si>
    <t>979071121</t>
  </si>
  <si>
    <t>Očištění dlažebních kostek drobných s původním spárováním kamenivem těženým</t>
  </si>
  <si>
    <t>172</t>
  </si>
  <si>
    <t xml:space="preserve">Očistění dlažební kostky pro zpětné použití   </t>
  </si>
  <si>
    <t>87</t>
  </si>
  <si>
    <t>R9002</t>
  </si>
  <si>
    <t>Zpětné osazení sloupků se svislými značkamí do betonových patek</t>
  </si>
  <si>
    <t>174</t>
  </si>
  <si>
    <t>R9003</t>
  </si>
  <si>
    <t>Venkovní terasa - materiál, montáž , zemní práce - kompletní položka</t>
  </si>
  <si>
    <t>176</t>
  </si>
  <si>
    <t xml:space="preserve">Venkovní terasa   </t>
  </si>
  <si>
    <t xml:space="preserve">- kryt  z prken 25/145mm z exotického dřeva, typ Bangkirai   </t>
  </si>
  <si>
    <t xml:space="preserve">-trámky 50/70 mm z exotického dřeva typ Bangkirai   </t>
  </si>
  <si>
    <t xml:space="preserve">-podklad z obrubníků 100/250 osazených do betonu na ležato   </t>
  </si>
  <si>
    <t xml:space="preserve">- podsyp z štěrkodrti tl. 50-150mm   </t>
  </si>
  <si>
    <t xml:space="preserve">- výplň mezio obubníky -štěrk 8/32 tl. min. 200mm   </t>
  </si>
  <si>
    <t xml:space="preserve">- odkopy zemní pláně tl. cca 450mm   </t>
  </si>
  <si>
    <t xml:space="preserve">- vsakovací rýha 300/500mm, výplň štěrkem s obalením geotextilií   </t>
  </si>
  <si>
    <t xml:space="preserve">- separační gnetkaná geotextilie 500g/m2 na pláni   </t>
  </si>
  <si>
    <t xml:space="preserve">- odvoz zeminy na skládku do 3 km s poplatkem   </t>
  </si>
  <si>
    <t xml:space="preserve">11,5*4,06   </t>
  </si>
  <si>
    <t>997</t>
  </si>
  <si>
    <t xml:space="preserve">Přesun sutě   </t>
  </si>
  <si>
    <t>89</t>
  </si>
  <si>
    <t>997013501</t>
  </si>
  <si>
    <t>Odvoz suti a vybouraných hmot na skládku nebo meziskládku do 1 km se složením</t>
  </si>
  <si>
    <t>178</t>
  </si>
  <si>
    <t xml:space="preserve">Odvoz vybouraných betonů na skládku   </t>
  </si>
  <si>
    <t xml:space="preserve">70,035*2,0   </t>
  </si>
  <si>
    <t>997013509</t>
  </si>
  <si>
    <t>Příplatek k odvozu suti a vybouraných hmot na skládku ZKD 1 km přes 1 km</t>
  </si>
  <si>
    <t>180</t>
  </si>
  <si>
    <t xml:space="preserve">Odvoz betonů na skládku do 13km   </t>
  </si>
  <si>
    <t xml:space="preserve">140,07*12   </t>
  </si>
  <si>
    <t>91</t>
  </si>
  <si>
    <t>997013601</t>
  </si>
  <si>
    <t>Poplatek za uložení na skládce (skládkovné) stavebního odpadu betonového kód odpadu 17 01 01</t>
  </si>
  <si>
    <t>182</t>
  </si>
  <si>
    <t xml:space="preserve">Suť z betonu   </t>
  </si>
  <si>
    <t xml:space="preserve">140,070   </t>
  </si>
  <si>
    <t>997221559</t>
  </si>
  <si>
    <t>Příplatek ZKD 1 km u vodorovné dopravy suti ze sypkých materiálů</t>
  </si>
  <si>
    <t>184</t>
  </si>
  <si>
    <t xml:space="preserve">odvoz vybouraných sutí na skládku   </t>
  </si>
  <si>
    <t xml:space="preserve">dlažba +asfalt+beton+obrubníky   </t>
  </si>
  <si>
    <t xml:space="preserve">83,0*0,26+376,5*0,325+722,7*0,316+417,2*0,325+25,4*0,24+24*0,625+76*0,15+69,5*0,2   </t>
  </si>
  <si>
    <t>93</t>
  </si>
  <si>
    <t>997221561</t>
  </si>
  <si>
    <t>Vodorovná doprava suti z kusových materiálů do 1 km</t>
  </si>
  <si>
    <t>186</t>
  </si>
  <si>
    <t xml:space="preserve">Odvoz vybouraných a očistěných krajníků a dl. kostky - deponie na staveništi   </t>
  </si>
  <si>
    <t xml:space="preserve">zpětné použití   </t>
  </si>
  <si>
    <t xml:space="preserve">155*0,205+50*0,32   </t>
  </si>
  <si>
    <t>188</t>
  </si>
  <si>
    <t xml:space="preserve">Odvoz přebývajících krajníků a dl. kostky - skládka města   </t>
  </si>
  <si>
    <t xml:space="preserve">(239,7-155)*0,205+(67-50)*0,32   </t>
  </si>
  <si>
    <t>95</t>
  </si>
  <si>
    <t>190</t>
  </si>
  <si>
    <t xml:space="preserve">přesun krajníků a dl.kostky z deponie zpět   </t>
  </si>
  <si>
    <t xml:space="preserve">47,775   </t>
  </si>
  <si>
    <t>997221569</t>
  </si>
  <si>
    <t>Příplatek ZKD 1 km u vodorovné dopravy suti z kusových materiálů</t>
  </si>
  <si>
    <t>192</t>
  </si>
  <si>
    <t xml:space="preserve">Odvoz krajníků a kostky do 3km   </t>
  </si>
  <si>
    <t xml:space="preserve">22,804*2   </t>
  </si>
  <si>
    <t>97</t>
  </si>
  <si>
    <t>194</t>
  </si>
  <si>
    <t xml:space="preserve">Odvoz sutí do 13km   </t>
  </si>
  <si>
    <t xml:space="preserve">554,302*12   </t>
  </si>
  <si>
    <t>997221571</t>
  </si>
  <si>
    <t>Vodorovná doprava vybouraných hmot do 1 km</t>
  </si>
  <si>
    <t>196</t>
  </si>
  <si>
    <t xml:space="preserve">Betonové svodidlo - odvoz do dvora správce komunikace   </t>
  </si>
  <si>
    <t xml:space="preserve">50*0,556   </t>
  </si>
  <si>
    <t>99</t>
  </si>
  <si>
    <t>198</t>
  </si>
  <si>
    <t xml:space="preserve">vybourané zábradlí do šrotu   </t>
  </si>
  <si>
    <t xml:space="preserve">50*0,025   </t>
  </si>
  <si>
    <t>997221579</t>
  </si>
  <si>
    <t>Příplatek ZKD 1 km u vodorovné dopravy vybouraných hmot</t>
  </si>
  <si>
    <t>200</t>
  </si>
  <si>
    <t xml:space="preserve">odvoz svodidel do 3km   </t>
  </si>
  <si>
    <t xml:space="preserve">27,8*2   </t>
  </si>
  <si>
    <t>101</t>
  </si>
  <si>
    <t>202</t>
  </si>
  <si>
    <t xml:space="preserve">zábradlí do 3,0km   </t>
  </si>
  <si>
    <t xml:space="preserve">1,25*2   </t>
  </si>
  <si>
    <t>997221611</t>
  </si>
  <si>
    <t>Nakládání suti na dopravní prostředky pro vodorovnou dopravu</t>
  </si>
  <si>
    <t>204</t>
  </si>
  <si>
    <t xml:space="preserve">Nakládání krajníků a dl. kostky na deponii pro zpětné použití   </t>
  </si>
  <si>
    <t xml:space="preserve">155*0,205+21*0,32   </t>
  </si>
  <si>
    <t>103</t>
  </si>
  <si>
    <t>997221615</t>
  </si>
  <si>
    <t>206</t>
  </si>
  <si>
    <t xml:space="preserve">dlažba chodníků+betonové plochy +obrubníky   </t>
  </si>
  <si>
    <t xml:space="preserve">83,0*0,26+417,2*0,325+376,5*0,325+25,4*0,24+24,5*0,625+76*0,15+69,5*0,205   </t>
  </si>
  <si>
    <t>997221645</t>
  </si>
  <si>
    <t>Poplatek za uložení na skládce (skládkovné) odpadu asfaltového bez dehtu kód odpadu 17 03 02</t>
  </si>
  <si>
    <t>208</t>
  </si>
  <si>
    <t xml:space="preserve">asfalt z vozovky   </t>
  </si>
  <si>
    <t xml:space="preserve">722,7*0,316   </t>
  </si>
  <si>
    <t>998</t>
  </si>
  <si>
    <t xml:space="preserve">Přesun hmot   </t>
  </si>
  <si>
    <t>105</t>
  </si>
  <si>
    <t>998223011</t>
  </si>
  <si>
    <t>Přesun hmot pro pozemní komunikace s krytem dlážděným</t>
  </si>
  <si>
    <t>210</t>
  </si>
  <si>
    <t>2021/24-02 - SO 02-Sadové úpravy</t>
  </si>
  <si>
    <t>Ing.Vrbasová</t>
  </si>
  <si>
    <t>D1 - Plochy a úprava území</t>
  </si>
  <si>
    <t xml:space="preserve">    181 4.-11 - ZALOŽENÍ TRÁVNÍKU</t>
  </si>
  <si>
    <t xml:space="preserve">    183 20-51 - ZALOŽENÍ ZÁHONU PRO VÝSADBU ROSTLIN</t>
  </si>
  <si>
    <t xml:space="preserve">    183 1.-2 - HLOUBENÍ JAMEK PRO VÝSADBU ROSTLIN (s 50 % výměnou půdy)</t>
  </si>
  <si>
    <t xml:space="preserve">    184 10-21 - VÝSADBA ROSTLIN S BALEM DO PŘEDEM VYHLOUBENÉ JAMKY SE ZALITÍM</t>
  </si>
  <si>
    <t xml:space="preserve">    184 21-51 - UKOTVENÍ DŘEVINY třemi kůly</t>
  </si>
  <si>
    <t xml:space="preserve">    D2 - HNOJENÍ </t>
  </si>
  <si>
    <t xml:space="preserve">    184 91-14 - MULČOVÁNÍ VYSAZENÝCH ROSTLIN</t>
  </si>
  <si>
    <t xml:space="preserve">    D3 - Rostlinný materiál</t>
  </si>
  <si>
    <t xml:space="preserve">    D4 - Ostatní materiál</t>
  </si>
  <si>
    <t>D5 - Automatický závlahový systém</t>
  </si>
  <si>
    <t xml:space="preserve">    D.5.1 - Ovládací jednotky, čidla</t>
  </si>
  <si>
    <t xml:space="preserve">    D.5.2 - Hlavní sestava</t>
  </si>
  <si>
    <t xml:space="preserve">    D.5.3 - ELEKTROVENTILY, V.ŠACHTICE, ELEKTROINSTALACE</t>
  </si>
  <si>
    <t xml:space="preserve">    D.5.4 - POSTŘIKOVAČE,  PRUŽNÉ PŘÍPOJKY, MIKROZÁVLAHA</t>
  </si>
  <si>
    <t xml:space="preserve">    D.5.5 - POTRUBNÍ VEDENÍ, TVAROVKY,ČERPADLO</t>
  </si>
  <si>
    <t xml:space="preserve">    D.5.6 - INSTALACE SYSTÉMU </t>
  </si>
  <si>
    <t>D1</t>
  </si>
  <si>
    <t>Plochy a úprava území</t>
  </si>
  <si>
    <t>181 4.-11</t>
  </si>
  <si>
    <t>ZALOŽENÍ TRÁVNÍKU</t>
  </si>
  <si>
    <t>184 80-2111</t>
  </si>
  <si>
    <t>Chemické odplevelení půdy postřikem na široko</t>
  </si>
  <si>
    <t>181 11-1111</t>
  </si>
  <si>
    <t>Plošná úprava terénu v rovině nebo na svahu do 1:5</t>
  </si>
  <si>
    <t>181 41-1131</t>
  </si>
  <si>
    <t>Založení trávníku parkového výsevem v rovině nebo na svahu do 1:5</t>
  </si>
  <si>
    <t>183 20-51</t>
  </si>
  <si>
    <t>ZALOŽENÍ ZÁHONU PRO VÝSADBU ROSTLIN</t>
  </si>
  <si>
    <t>183 20-5111</t>
  </si>
  <si>
    <t>Založení záhonu pro výsadbu rostlin v rovině nebo ve svahu do 1:5</t>
  </si>
  <si>
    <t>183 1.-2</t>
  </si>
  <si>
    <t>HLOUBENÍ JAMEK PRO VÝSADBU ROSTLIN (s 50 % výměnou půdy)</t>
  </si>
  <si>
    <t>183 11-1211</t>
  </si>
  <si>
    <t>v rovině nebo ve svahu do 1:5, o objemu do 0,002 m3</t>
  </si>
  <si>
    <t>183 10-1221</t>
  </si>
  <si>
    <t>v rovině nebo ve svahu do 1:5, o objemu přes 0,40 do 1 m3</t>
  </si>
  <si>
    <t>184 10-21</t>
  </si>
  <si>
    <t>VÝSADBA ROSTLIN S BALEM DO PŘEDEM VYHLOUBENÉ JAMKY SE ZALITÍM</t>
  </si>
  <si>
    <t>184 10-2110</t>
  </si>
  <si>
    <t>v rovině nebo na svahu do 1:5 o Ø balu do 100 mm</t>
  </si>
  <si>
    <t>184 10-2115</t>
  </si>
  <si>
    <t>v rovině nebo na svahu do 1:5 o Ø balu 500-600 mm</t>
  </si>
  <si>
    <t>183 21-1313</t>
  </si>
  <si>
    <t>Výsadba květin do připravené půdy se zalitím, cibulí nebo hlíz</t>
  </si>
  <si>
    <t>184 21-51</t>
  </si>
  <si>
    <t>UKOTVENÍ DŘEVINY třemi kůly</t>
  </si>
  <si>
    <t>184 21-5133</t>
  </si>
  <si>
    <t>o délce kůlu přes 2 do 3 m</t>
  </si>
  <si>
    <t>184 21-5412</t>
  </si>
  <si>
    <t>Zhotovení závlahové mísy u solitérních dřevin o průměru přes 0,5 do 1m</t>
  </si>
  <si>
    <t>D2</t>
  </si>
  <si>
    <t xml:space="preserve">HNOJENÍ </t>
  </si>
  <si>
    <t>185 80-11</t>
  </si>
  <si>
    <t>Hnojení tabletovým hnojivem</t>
  </si>
  <si>
    <t>184 91-14</t>
  </si>
  <si>
    <t>MULČOVÁNÍ VYSAZENÝCH ROSTLIN</t>
  </si>
  <si>
    <t>184 91-1421</t>
  </si>
  <si>
    <t>Mulčování kůrou do 100 mm</t>
  </si>
  <si>
    <t>D3</t>
  </si>
  <si>
    <t>Rostlinný materiál</t>
  </si>
  <si>
    <t>Pol1</t>
  </si>
  <si>
    <t>Carpinus betulus ´Fastigiata´, 14-16 cm</t>
  </si>
  <si>
    <t>Pol2</t>
  </si>
  <si>
    <t>Amelanchier lamarckii – vícekmen, 150/200 cm</t>
  </si>
  <si>
    <t>Pol3</t>
  </si>
  <si>
    <t>Stipa tenuissima</t>
  </si>
  <si>
    <t>Pol4</t>
  </si>
  <si>
    <t>Pennisetum alopecuroides ´Hameln´</t>
  </si>
  <si>
    <t>Pol5</t>
  </si>
  <si>
    <t>Lupinus polyphyllus  ´Gallery Red´</t>
  </si>
  <si>
    <t>Pol6</t>
  </si>
  <si>
    <t>Allium ´Purple Sensation´</t>
  </si>
  <si>
    <t>Pol7</t>
  </si>
  <si>
    <t>Salvia nemorosa ´Caradona´</t>
  </si>
  <si>
    <t>Pol8</t>
  </si>
  <si>
    <t>Gaura lindheimerii</t>
  </si>
  <si>
    <t>Pol9</t>
  </si>
  <si>
    <t>Alchemilla mollis</t>
  </si>
  <si>
    <t>Pol10</t>
  </si>
  <si>
    <t>Knautia m. ´Mars Midget´</t>
  </si>
  <si>
    <t>Pol11</t>
  </si>
  <si>
    <t>Lavandula angustifolia</t>
  </si>
  <si>
    <t>Pol12</t>
  </si>
  <si>
    <t>Tulipa ´Friso´</t>
  </si>
  <si>
    <t>Pol13</t>
  </si>
  <si>
    <t>Tulipa ´Agrass White´</t>
  </si>
  <si>
    <t>D4</t>
  </si>
  <si>
    <t>Ostatní materiál</t>
  </si>
  <si>
    <t>Pol14</t>
  </si>
  <si>
    <t>Kůra vč. Dopravy</t>
  </si>
  <si>
    <t>Pol15</t>
  </si>
  <si>
    <t>Travní semeno hřišťové</t>
  </si>
  <si>
    <t>kg</t>
  </si>
  <si>
    <t>Pol16</t>
  </si>
  <si>
    <t>Tabletové hnojivo dlouhodobé</t>
  </si>
  <si>
    <t>Pol17</t>
  </si>
  <si>
    <t>Zahradnický substrát vč. dopravy a navezení</t>
  </si>
  <si>
    <t>D5</t>
  </si>
  <si>
    <t>Automatický závlahový systém</t>
  </si>
  <si>
    <t>D.5.1</t>
  </si>
  <si>
    <t>Ovládací jednotky, čidla</t>
  </si>
  <si>
    <t>Z001</t>
  </si>
  <si>
    <t>Ovl. Jednotka 14 eskcí</t>
  </si>
  <si>
    <t>-355159826</t>
  </si>
  <si>
    <t>Z002</t>
  </si>
  <si>
    <t>Čidlo srážek a atmosféfické vlhkosti</t>
  </si>
  <si>
    <t>-705524361</t>
  </si>
  <si>
    <t>Z003</t>
  </si>
  <si>
    <t>Pulsní vodoměr 5/4"</t>
  </si>
  <si>
    <t>-984081531</t>
  </si>
  <si>
    <t>D.5.2</t>
  </si>
  <si>
    <t>Hlavní sestava</t>
  </si>
  <si>
    <t>Z004</t>
  </si>
  <si>
    <t>Filtr sítový 1"</t>
  </si>
  <si>
    <t>-884956988</t>
  </si>
  <si>
    <t>Z005</t>
  </si>
  <si>
    <t>Hlavní Elmg ventil  6/4"</t>
  </si>
  <si>
    <t>1493243271</t>
  </si>
  <si>
    <t>Z006</t>
  </si>
  <si>
    <t>Armatury,tvarovky</t>
  </si>
  <si>
    <t>-713171062</t>
  </si>
  <si>
    <t>D.5.3</t>
  </si>
  <si>
    <t>ELEKTROVENTILY, V.ŠACHTICE, ELEKTROINSTALACE</t>
  </si>
  <si>
    <t>Z007</t>
  </si>
  <si>
    <t xml:space="preserve">Ventilová šachtice </t>
  </si>
  <si>
    <t>1102742264</t>
  </si>
  <si>
    <t>Z008</t>
  </si>
  <si>
    <t>El.mag. ventil vněj.,  sekční</t>
  </si>
  <si>
    <t>940311535</t>
  </si>
  <si>
    <t>Z009</t>
  </si>
  <si>
    <t>Vodotěsné konektory  malé 2,5 mm2</t>
  </si>
  <si>
    <t>1226371277</t>
  </si>
  <si>
    <t>Z010</t>
  </si>
  <si>
    <t>Soubor tvarovek - připojení elektroventilů</t>
  </si>
  <si>
    <t>-2023753521</t>
  </si>
  <si>
    <t>Z011</t>
  </si>
  <si>
    <t>Kabely CYKY</t>
  </si>
  <si>
    <t>1587290513</t>
  </si>
  <si>
    <t>Z012</t>
  </si>
  <si>
    <t>Elektromateriál</t>
  </si>
  <si>
    <t>75190913</t>
  </si>
  <si>
    <t>D.5.4</t>
  </si>
  <si>
    <t>POSTŘIKOVAČE,  PRUŽNÉ PŘÍPOJKY, MIKROZÁVLAHA</t>
  </si>
  <si>
    <t>Z013</t>
  </si>
  <si>
    <t xml:space="preserve">Postřikovač </t>
  </si>
  <si>
    <t>-656977755</t>
  </si>
  <si>
    <t>Z014</t>
  </si>
  <si>
    <t>Postřikovač I 20</t>
  </si>
  <si>
    <t>1830903974</t>
  </si>
  <si>
    <t>Z015</t>
  </si>
  <si>
    <t>Kapkovací potrubí,bodce</t>
  </si>
  <si>
    <t>1931825454</t>
  </si>
  <si>
    <t>Z016</t>
  </si>
  <si>
    <t>Soubor tvarovek k připojení postřikovačů</t>
  </si>
  <si>
    <t>1809538306</t>
  </si>
  <si>
    <t>Z017</t>
  </si>
  <si>
    <t>Potrubí  PE 20 mm, (bal. 50 m)</t>
  </si>
  <si>
    <t>-920778993</t>
  </si>
  <si>
    <t>D.5.5</t>
  </si>
  <si>
    <t>POTRUBNÍ VEDENÍ, TVAROVKY,ČERPADLO</t>
  </si>
  <si>
    <t>Z018</t>
  </si>
  <si>
    <t xml:space="preserve">Trubní vedení  40 PE PN 6 </t>
  </si>
  <si>
    <t>30982054</t>
  </si>
  <si>
    <t>Z019</t>
  </si>
  <si>
    <t xml:space="preserve">Trubní vedení  32 PE PN 6 </t>
  </si>
  <si>
    <t>-956131096</t>
  </si>
  <si>
    <t>Z020</t>
  </si>
  <si>
    <t xml:space="preserve">Soubor tvarovek </t>
  </si>
  <si>
    <t>-340264517</t>
  </si>
  <si>
    <t>D.5.6</t>
  </si>
  <si>
    <t xml:space="preserve">INSTALACE SYSTÉMU </t>
  </si>
  <si>
    <t>Z021</t>
  </si>
  <si>
    <t xml:space="preserve">Montáž zavlažovacího systému </t>
  </si>
  <si>
    <t>-492131709</t>
  </si>
  <si>
    <t>Z022</t>
  </si>
  <si>
    <t>Zemní práce, uložení zeminy, zásyp, odpovídající hutnění</t>
  </si>
  <si>
    <t>69420365</t>
  </si>
  <si>
    <t>Z023</t>
  </si>
  <si>
    <t>Doprava materiálu a osob, staveništní přesun hmot</t>
  </si>
  <si>
    <t>-616703447</t>
  </si>
  <si>
    <t>Z024</t>
  </si>
  <si>
    <t>Oc.chráničky potrubí dl.0,9m-D+M</t>
  </si>
  <si>
    <t>1405306353</t>
  </si>
  <si>
    <t>2021/24-03 - SO 03-Přeložka plynu</t>
  </si>
  <si>
    <t>L.Švarzberger</t>
  </si>
  <si>
    <t>1 - Zemní práce</t>
  </si>
  <si>
    <t>45 - Podkladní a vedlejší konstrukc</t>
  </si>
  <si>
    <t>87 - Potrubí z trub z plast.hmot</t>
  </si>
  <si>
    <t>722 - Vnitřní vodovod</t>
  </si>
  <si>
    <t>723 - Vnitřní plynovod</t>
  </si>
  <si>
    <t>M23 - Montáže potrubí</t>
  </si>
  <si>
    <t>132201201R00</t>
  </si>
  <si>
    <t>Hloubení rýh šířky do 200 cm v hor.3 do 100 m3</t>
  </si>
  <si>
    <t>151101101R00</t>
  </si>
  <si>
    <t>Pažení a rozepření stěn rýh - příložné - hl. do 2m</t>
  </si>
  <si>
    <t>151101111R00</t>
  </si>
  <si>
    <t>Odstranění paženi stěn rýh - příložné - hl. do 2 m</t>
  </si>
  <si>
    <t>161101101R00</t>
  </si>
  <si>
    <t>Svislé přemístění výkopku z hor.1-4 do 2,5 m</t>
  </si>
  <si>
    <t>80,72+7,5</t>
  </si>
  <si>
    <t>162701105R00</t>
  </si>
  <si>
    <t>Vodorovné přemístění výkopku z hor.1-4 do 10000 m</t>
  </si>
  <si>
    <t>88,22-61,5625</t>
  </si>
  <si>
    <t>167101101R00</t>
  </si>
  <si>
    <t>Nakládání výkopku z hor.1-4 v množství do 100 m3</t>
  </si>
  <si>
    <t>171201201R00</t>
  </si>
  <si>
    <t>Uložení sypaniny na skládku</t>
  </si>
  <si>
    <t>174101101R00</t>
  </si>
  <si>
    <t>Zásyp jam, rýh, šachet se zhutněním</t>
  </si>
  <si>
    <t>175101101R00</t>
  </si>
  <si>
    <t>Obsyp potrubí bez prohození sypaniny</t>
  </si>
  <si>
    <t>58337213</t>
  </si>
  <si>
    <t>Štěrkopísek frakce 0-32 Z</t>
  </si>
  <si>
    <t>199000005R00</t>
  </si>
  <si>
    <t>Poplatek za skládku zeminy 1- 4</t>
  </si>
  <si>
    <t>"dtto vodor.přemístění"26,658</t>
  </si>
  <si>
    <t>Podkladní a vedlejší konstrukc</t>
  </si>
  <si>
    <t>451573111R00</t>
  </si>
  <si>
    <t>Lože pod potrubí ze štěrkopísku do 63 mm</t>
  </si>
  <si>
    <t>451575111R00</t>
  </si>
  <si>
    <t>Podkladní vrstva tl. do 25 cm ze štěrkopísku</t>
  </si>
  <si>
    <t>Potrubí z trub z plast.hmot</t>
  </si>
  <si>
    <t>722290234R00</t>
  </si>
  <si>
    <t>Proplach a dezinfekce vodovod.potrubí DN 80</t>
  </si>
  <si>
    <t>871181121R00</t>
  </si>
  <si>
    <t>Montáž trubek polyetylenových ve výkopu 50 mm</t>
  </si>
  <si>
    <t>28613848</t>
  </si>
  <si>
    <t>Trubka tlaková PE HD (lPE) d 50 x 4,6 x 6000 mm</t>
  </si>
  <si>
    <t>28613873.A</t>
  </si>
  <si>
    <t>Trubka tlaková plyn d50 x 4,6 návin PE80 SDR 11</t>
  </si>
  <si>
    <t>28613875</t>
  </si>
  <si>
    <t>Trubka tlaková plyn d90x8,2x12000mm PE80 SDR 11</t>
  </si>
  <si>
    <t>PC</t>
  </si>
  <si>
    <t>Šachta pro závlahu</t>
  </si>
  <si>
    <t>722</t>
  </si>
  <si>
    <t>Vnitřní vodovod</t>
  </si>
  <si>
    <t>722262213R00</t>
  </si>
  <si>
    <t>Vodoměry, voda do 30°C, závitové G 1VM 7 - 10V</t>
  </si>
  <si>
    <t>722299036T00</t>
  </si>
  <si>
    <t>Kulový uzávěr G6/4" +mont.</t>
  </si>
  <si>
    <t>723</t>
  </si>
  <si>
    <t>Vnitřní plynovod</t>
  </si>
  <si>
    <t>PC.1</t>
  </si>
  <si>
    <t>Výchozí revize zařízení,uvedení do provozu</t>
  </si>
  <si>
    <t>hod</t>
  </si>
  <si>
    <t>M23</t>
  </si>
  <si>
    <t>Montáže potrubí</t>
  </si>
  <si>
    <t>230170002R00</t>
  </si>
  <si>
    <t>Příprava pro zkoušku těsnosti, DN 50 - 80</t>
  </si>
  <si>
    <t>sada</t>
  </si>
  <si>
    <t>230170011R00</t>
  </si>
  <si>
    <t>Zkouška těsnosti potrubí, DN do 40</t>
  </si>
  <si>
    <t>230180020R00</t>
  </si>
  <si>
    <t>Montáž trub z plastických hmot PE, PP, 50 x 8,3</t>
  </si>
  <si>
    <t>230180132R00</t>
  </si>
  <si>
    <t>Příplatek na seg. oblouk PE, PP při montáži, DN 50</t>
  </si>
  <si>
    <t>2021/24-04 - SO 04-Venkovní osvětlení</t>
  </si>
  <si>
    <t>Ing.J.Petlach</t>
  </si>
  <si>
    <t>4,01 - Demontáže</t>
  </si>
  <si>
    <t>4,02 - Svítidla VO</t>
  </si>
  <si>
    <t>4,03 - Kabely, úložné konstrukce, viz v.č.</t>
  </si>
  <si>
    <t>4,04 - Hodinové zúčtovací sazby</t>
  </si>
  <si>
    <t>4,05 - Zemní práce</t>
  </si>
  <si>
    <t>4,01</t>
  </si>
  <si>
    <t>Demontáže</t>
  </si>
  <si>
    <t>4,0101</t>
  </si>
  <si>
    <t>Svitidlo VO vč.výložníku, stožár do 8m</t>
  </si>
  <si>
    <t>4,0102</t>
  </si>
  <si>
    <t>Svitidlo VO vč.výložníku, stožár do 8m - přesun</t>
  </si>
  <si>
    <t>4,0103</t>
  </si>
  <si>
    <t>Vlajkový stožár do 8m</t>
  </si>
  <si>
    <t>4,0104</t>
  </si>
  <si>
    <t>Odpojení, manipulace</t>
  </si>
  <si>
    <t>4,0105</t>
  </si>
  <si>
    <t>Pronájem jeřáb</t>
  </si>
  <si>
    <t>den</t>
  </si>
  <si>
    <t>4,0106</t>
  </si>
  <si>
    <t>Likvidace, odvoz</t>
  </si>
  <si>
    <t>4,02</t>
  </si>
  <si>
    <t>Svítidla VO</t>
  </si>
  <si>
    <t>4,0201</t>
  </si>
  <si>
    <t>SVÍTIDLO A - na stožár světelný zdroj LED , nepřímá optika radial, 4000K, životnost LED L80B20=80 000, hliníkový odlitek, antivandal, symetrická charakteristika 360°, integrovaná přepěťová ochrana, IP66, IK08, antikoroz.úprava</t>
  </si>
  <si>
    <t>4,0202</t>
  </si>
  <si>
    <t>STOŽÁR BEZPATICOVÝ K6-133/89/60,výška 6m, žárově zinkovaný</t>
  </si>
  <si>
    <t>4,0203</t>
  </si>
  <si>
    <t>STOŽAROVÁ VÝZBROJ, svorkovnice IP20, vč.pojistek SV-A-6.16.5 Stožárová výzbroj SV (s 1 nosičem pojistky)</t>
  </si>
  <si>
    <t>4,0204</t>
  </si>
  <si>
    <t>SVÍTIDLO B - zemní zemní sv. LED 22W, 3000K, 3469lm, nerez ocel AISI 316L, tvrzené sklo 2600kg zátěž, symetrická charakteristika 45°, IP67, IK10</t>
  </si>
  <si>
    <t>4,03</t>
  </si>
  <si>
    <t>Kabely, úložné konstrukce, viz v.č.</t>
  </si>
  <si>
    <t>4,0301</t>
  </si>
  <si>
    <t>KABEL SILOVÝ,IZOLACE PVC CYKY 3Cx1,5 mm2,</t>
  </si>
  <si>
    <t>4,0302</t>
  </si>
  <si>
    <t>KABEL SILOVÝ,IZOLACE PVC AYKY 4Bx16 mm2,</t>
  </si>
  <si>
    <t>4,0303</t>
  </si>
  <si>
    <t>UKONČENÍ KABELŮ DO 5x10 mm2</t>
  </si>
  <si>
    <t>4,0304</t>
  </si>
  <si>
    <t>UKONČENÍ VODIČŮ V ROZVADĚČÍCH Do 10 mm2</t>
  </si>
  <si>
    <t>4,0305</t>
  </si>
  <si>
    <t>OCELOVÝ DRÁT POZINKOVANÝ Drát 10 mm(0,62kg/m), pevně</t>
  </si>
  <si>
    <t>4,0306</t>
  </si>
  <si>
    <t>SVORKA HROMOSVODNÍ, UZEMŇOVACÍ SS spojovací</t>
  </si>
  <si>
    <t>4,04</t>
  </si>
  <si>
    <t>Hodinové zúčtovací sazby</t>
  </si>
  <si>
    <t>4,0401</t>
  </si>
  <si>
    <t>PROVEDENI REVIZNICH ZKOUSEK DLE CSN 331500 Revizni technik</t>
  </si>
  <si>
    <t>4,0402</t>
  </si>
  <si>
    <t>Podružný materiál</t>
  </si>
  <si>
    <t>4,05</t>
  </si>
  <si>
    <t>4,0501</t>
  </si>
  <si>
    <t>VÝKOP JÁMY PRO STOŽÁR,BETONOVÝ ZÁKLAD A JINÉ ZAŘÍZENÍ Zemina třídy 3-4,ručně</t>
  </si>
  <si>
    <t>4,0502</t>
  </si>
  <si>
    <t>POUZDROVÝ ZÁKL.PRO STOŽ.VENK. OSVĚTLENÍ V OSE TRASY KABELU D 250x800 mm</t>
  </si>
  <si>
    <t>4,0503</t>
  </si>
  <si>
    <t>HLOUBENÍ KABELOVÉ RÝHY Zemina třídy 3, šíře 300mm,hloubka 700mm</t>
  </si>
  <si>
    <t>4,0504</t>
  </si>
  <si>
    <t>FOLIE VÝSTRAŽNÁ Z PVC Do šířky 20cm</t>
  </si>
  <si>
    <t>4,0505</t>
  </si>
  <si>
    <t>CHRÁNIČKA OHEBNÁ KOPOS KOPOFLEX 40 KF 09040 BA červená 40mm -VČ.PROTAHOVACÍHO DRÁTKU</t>
  </si>
  <si>
    <t>4,0506</t>
  </si>
  <si>
    <t>ZÁHOZ KABELOVÉ RÝHY Zemina třídy 3, šíře 300mm,hloubka 700mm</t>
  </si>
  <si>
    <t>2021/24-05 - SO 05-Přívod pro zemní rozvaděč</t>
  </si>
  <si>
    <t>P.Dusílek</t>
  </si>
  <si>
    <t>D1 - Dodávky zařízení</t>
  </si>
  <si>
    <t>D2 - Materiál elektromontážní</t>
  </si>
  <si>
    <t>D3 - Materiál zemní+stavební</t>
  </si>
  <si>
    <t>D4 - Elektromontáže</t>
  </si>
  <si>
    <t>D5 - Zemní práce</t>
  </si>
  <si>
    <t>D6 - Doprava a přesun</t>
  </si>
  <si>
    <t>Dodávky zařízení</t>
  </si>
  <si>
    <t>000731110</t>
  </si>
  <si>
    <t>výklopná podzemní rozvodnice 6x16A 230V,2x32A</t>
  </si>
  <si>
    <t>Poznámka k položce:
400V,2x16A 400V</t>
  </si>
  <si>
    <t>Materiál elektromontážní</t>
  </si>
  <si>
    <t>000101310</t>
  </si>
  <si>
    <t>kabel CYKY 5x16</t>
  </si>
  <si>
    <t>256</t>
  </si>
  <si>
    <t>1664438679</t>
  </si>
  <si>
    <t>000120310</t>
  </si>
  <si>
    <t>kabel 1kV CXKE-R 5x16</t>
  </si>
  <si>
    <t>901889025</t>
  </si>
  <si>
    <t>000295001</t>
  </si>
  <si>
    <t>vedení FeZn 30/4 (0,96kg/m)</t>
  </si>
  <si>
    <t>1966430729</t>
  </si>
  <si>
    <t>000311325</t>
  </si>
  <si>
    <t>krabice odbočná KO125 vč.KO125V</t>
  </si>
  <si>
    <t>-618784190</t>
  </si>
  <si>
    <t>Materiál zemní+stavební</t>
  </si>
  <si>
    <t>000046112</t>
  </si>
  <si>
    <t>štěrkopísek 0-16mm</t>
  </si>
  <si>
    <t>000046114</t>
  </si>
  <si>
    <t>písek kopaný 0-2mm</t>
  </si>
  <si>
    <t>000046381</t>
  </si>
  <si>
    <t>výstražná fólie šířka 0,2m</t>
  </si>
  <si>
    <t>Elektromontáže</t>
  </si>
  <si>
    <t>210010313</t>
  </si>
  <si>
    <t>krabice odbočná bez svorkovnice a zapojení(-KO125)</t>
  </si>
  <si>
    <t>210100003</t>
  </si>
  <si>
    <t>ukončení v rozvaděči vč.zapojení vodiče do 16mm2</t>
  </si>
  <si>
    <t>210190003</t>
  </si>
  <si>
    <t>rozvodnice zemní kompletní montáž dle návodu</t>
  </si>
  <si>
    <t>210220021</t>
  </si>
  <si>
    <t>uzemňov.vedení v zemi úplná mtž FeZn do 120mm2</t>
  </si>
  <si>
    <t>210810014</t>
  </si>
  <si>
    <t>kabel(-CYKY) volně uložený do 5x16/24x2,5/48x1,5</t>
  </si>
  <si>
    <t>210810954</t>
  </si>
  <si>
    <t>kabel(-1kV CHKE)pevně 3x25/4x16/12x4/19x2,5/24x1,5</t>
  </si>
  <si>
    <t>210990001</t>
  </si>
  <si>
    <t>dopojení do stávajícího rozvaděče RHD1</t>
  </si>
  <si>
    <t>460200121</t>
  </si>
  <si>
    <t>výkop kabel.rýhy šířka 35/hloubka 40cm tz.1/ko1.0</t>
  </si>
  <si>
    <t>460420022</t>
  </si>
  <si>
    <t>kabelové lože 2x10cm kopaný písek šířka do 65cm</t>
  </si>
  <si>
    <t>460490011</t>
  </si>
  <si>
    <t>výstražná fólie šířka do 30cm</t>
  </si>
  <si>
    <t>460600001</t>
  </si>
  <si>
    <t>odvoz zeminy do 10km vč.poplatku za skládku</t>
  </si>
  <si>
    <t>460620011</t>
  </si>
  <si>
    <t>provizorní úprava terénu třída zeminy 1</t>
  </si>
  <si>
    <t>460650015</t>
  </si>
  <si>
    <t>podklad nebo zához štěrkopískem</t>
  </si>
  <si>
    <t>D6</t>
  </si>
  <si>
    <t>Doprava a přesun</t>
  </si>
  <si>
    <t>D6a</t>
  </si>
  <si>
    <t>doprava dodávek</t>
  </si>
  <si>
    <t>-1103329867</t>
  </si>
  <si>
    <t>D6b</t>
  </si>
  <si>
    <t>přesun dodávek</t>
  </si>
  <si>
    <t>1042974242</t>
  </si>
  <si>
    <t>D6c</t>
  </si>
  <si>
    <t>prořez</t>
  </si>
  <si>
    <t>-301774319</t>
  </si>
  <si>
    <t>D6d</t>
  </si>
  <si>
    <t>materiál podružný</t>
  </si>
  <si>
    <t>1336952654</t>
  </si>
  <si>
    <t>D6e</t>
  </si>
  <si>
    <t>PPV pro elektromontáže</t>
  </si>
  <si>
    <t>1235690325</t>
  </si>
  <si>
    <t>D6f</t>
  </si>
  <si>
    <t>PPV pro zemní práce</t>
  </si>
  <si>
    <t>-1653100001</t>
  </si>
  <si>
    <t>D6g</t>
  </si>
  <si>
    <t>revize</t>
  </si>
  <si>
    <t>-262719372</t>
  </si>
  <si>
    <t>2021/24-VON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</si>
  <si>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</si>
  <si>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</si>
  <si>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</si>
  <si>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</si>
  <si>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</si>
  <si>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</si>
  <si>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</si>
  <si>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</si>
  <si>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</si>
  <si>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</si>
  <si>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</si>
  <si>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</si>
  <si>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1024</t>
  </si>
  <si>
    <t>-564856984</t>
  </si>
  <si>
    <t>https://podminky.urs.cz/item/CS_URS_2021_01/011503000</t>
  </si>
  <si>
    <t>012002000</t>
  </si>
  <si>
    <t>Geodetické práce</t>
  </si>
  <si>
    <t>702463799</t>
  </si>
  <si>
    <t>https://podminky.urs.cz/item/CS_URS_2021_01/012002000</t>
  </si>
  <si>
    <t>0132440-01</t>
  </si>
  <si>
    <t>Dokumentace dílenská</t>
  </si>
  <si>
    <t>1835656013</t>
  </si>
  <si>
    <t>Poznámka k položce:
Zpracování dílenských dokumentací (výkresy výztuže, interiér,ocelové k-ce,zámečnické a truhlářské výrobky apod.)-dle smlouvy o dílo.</t>
  </si>
  <si>
    <t>013254000</t>
  </si>
  <si>
    <t>Dokumentace skutečného provedení stavby</t>
  </si>
  <si>
    <t>-886101270</t>
  </si>
  <si>
    <t>https://podminky.urs.cz/item/CS_URS_2021_01/013254000</t>
  </si>
  <si>
    <t>Poznámka k položce:
Dokumentace skutečného provedení bude provedena podle následujících zásad:
Do projektové dokumentace pro provedení stavby všech stavebních objektů a provozních souborů budou zřetelně vyznačeny všechny změny, k nimž došlo v průběhu zhotovení díla.
Ty části projektové dokumentace pro provedení stavby, u kterých nedošlo k žádným změnám, budou označeny nápisem """"beze změn"""".
Každý výkres dokumentace skutečného provedení stavby bude opatřen jménem a příjmením osoby, která změny zakreslila, jejím podpisem a razítkem zhotovitele.
U výkresů obsahujících změnu proti projektu pro provedení stavby bude přiložen i doklad, ze kterého bude vyplývat projednání změny s odpovědnou osobou objednatele a její souhlasné stanovisko.
Projektovou dokumentace skutečného provedení, se zakreslením změn, 2x v tištěné podobě, 1x v digitální podobě, která bude vytvořena ve formátu vektorové CAD grafiky DGN (BENTLEY MicroStation), DWG (AutoCAD Graphics Autodesk) a/nebo DXF (Data eXchange File). Textové části je možno vytvářet ve formátech RTF (Rich Text File) nebo DOC (Microsoft Word).
DLE SMLOUVY O DÍLO  (vč.profesí)</t>
  </si>
  <si>
    <t>VRN3</t>
  </si>
  <si>
    <t>Zařízení staveniště</t>
  </si>
  <si>
    <t>030001000</t>
  </si>
  <si>
    <t>888516762</t>
  </si>
  <si>
    <t>https://podminky.urs.cz/item/CS_URS_2021_01/030001000</t>
  </si>
  <si>
    <t>Poznámka k položce:
Zařízení staveniště obsahuje náklady na:
-předání a převzetí staveniště
-terénní úpravy zařízení staveniště (jsou to např.náklady na hlavní terénní úpravy: přípravu základové roviny pro uložení mobilních buněk, terénní úpravy pro zřízení provizorních komunikací apod.)
-náklady na stavení buňky (náklady na zřízení, demontáž a opotřebení nebo pronájem stavebních buněk, na kanceláře, stavební sklady, mobilní WC, umývárny, sprchy, apod. Náleží sem i případy, kdy jsou pro tyto účely přizpůsobeny stávající objekty.)
-provizorní komunikace (jedná se o náklady související se zřízením provizorních silnic,chodníků,popř.jeřábových drah,zřízení provizorních lávek,můstků,schodišť,ramp apod. a to v jakémkoliv materiálovém provedení,přes jakékoliv konstrukce či překážky sloužících k vybavení staveniště.)
-skládky na staveništi (náklady související se zřízením skládek na staveništi a jejich zrušením)
-náklady na provoz a údržbu vybavení staveniště (úklid staveniště po dobu realizace díla a před protokolárním předáním a převzetím díla.Provádění denního hrubého úklidu, po skončení prací každé z etap, případně části provedení čistého úklidu mokrou cestou.Provedení opatření proti vnikání prachu, nečistot a nadměrného hluku souvisejícího se stavbou do okolí.)
-energie pro zařízení staveniště (náklady na připojení zařízení staveniště na inženýrské sítě (elektro,voda,kanalizace, apod.) včetně elektroměrů, vodoměrů aj. a zřízení požadovaných odběrných míst, včetně nákladů na případné související výkopy. Zahrnuje i náklady na odebírané energie.)
-oplocení staveniště
-opatření na ochranu pozemků sousedících se staveništěm (náklady na případná opatření na ochranu sousedních pozemků proti poškození a znečištění.)
-dopravní značení na staveništi (edná se o dopravní značení na staveništi a v jeho bezprostředním okolí, včetně značení staveniště pro probíhající provoz investora nebo třetích osob. Zajištění dopravního značení k dopravním omezením, jejich údržba, přemísťování po dobu realizace díla a následné odstranění po předání díla.)
-osvětlení staveniště (náklady na osvětlení jsou řešeny podle rozsahu a charakteru staveniště -vč.rozvodných skříní.)
-informační tabule na staveništi (zohledňuje náklady na vyrobení a osazení informačních tabulí (označení) stavby -jejich údržba, přemísťování po dobu realizace díla a následné odstranění po předání díla. Řádné vyznačení obvodu staveniště informačními a výstražnými tabulkami.)
-alarm, strážní služba staveniště (zabezpečení staveniště -např.technické opatření,strážní služba,zabezpečení přístupů ke skladům, apod.)
-pronájem ploch
-rozebrání, bourání a odvoz zařízení staveniště (postihuje náklady na rozebrání, bourání a odvoz veškerého zařízení staveniště,vč.přípojek energií a jejich odvoz, úklid ploch, na kterých bylo zařízení staveniště provozováno -jsou zde zahrnuty veškeré náklady této povahy mimo úpravu terénu do původního stavu)
-úprava terénu po zrušení zařízení staveniště (jedná se o náklady za práce, jejichž smyslem je uvedení místa zařízení staveniště do původního stavu. Uvedení všech povrchů dotčených stavbou do původního stavu-komunikace,chodníky,zeleň,…).
Rozsah je dán požadavky investora (viz.smlouva o dílo).</t>
  </si>
  <si>
    <t>VRN4</t>
  </si>
  <si>
    <t>Inženýrská činnost</t>
  </si>
  <si>
    <t>042503000</t>
  </si>
  <si>
    <t>Plán BOZP na staveništi</t>
  </si>
  <si>
    <t>-1325220502</t>
  </si>
  <si>
    <t>https://podminky.urs.cz/item/CS_URS_2021_01/042503000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</si>
  <si>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řád), vč.příslušného značení uvnitř budov i na venkovních plochách.
Účelem plánu BOZP je zajistit bezpečnost práce a ochranu zdraví na staveništi, eliminovat rizika ohrožení zdraví a majetku, zajistit ochranu životního prostředí a předejít vzniku mimořádných událostí. 
Předpokládá se jmenování koordinátora BOZP na staveništi, určeného zadavatelem stavby k provádění stanovených činností při realizaci stavby.
Budou stanoveny provozní předpisy, podmínky pro dopravu.
Bude stanoveno vymezení činnosti, rozsah prací a stanovení odpovědnosti v BOZP, rizika provádění stavby.
plný popis viz.SoD</t>
  </si>
  <si>
    <t>045002000</t>
  </si>
  <si>
    <t>Kompletační a koordinační činnost</t>
  </si>
  <si>
    <t>1539743128</t>
  </si>
  <si>
    <t>https://podminky.urs.cz/item/CS_URS_2021_01/045002000</t>
  </si>
  <si>
    <t>Poznámka k položce:
Jedná se o zajišťování:
* činností souvisejících se zakázkou-tj.účastí všech zainteresovaných osob ve všech fázích přípravy,realizace i dokončení zakázky,komplexního vyzkoušení a měření, odstranění vad díla podléhajících záruční lhůtě.
* poradenství (technická pomoc,aj.)
* zpracování technologických postupů prováděných prací*podkladů (výkresů,rozpočtů,posudků,zkoušek,protokolů apod.)včetně zakreslování změn do výkresů, ke kterým došlo v průběhu výstavby.
* účasti zástupců zainteresovaných stran na jednáních,zkouškách,odevzdávání a přebírání konstrukcí,objektů a celků.
* kontroly činností na staveništi,výše uvedených činností i souvisejících správních činností.
*vypracování provozních řádů, návodů na provoz a údržbu,uživatelská dokumentace (návod k použití)
*zpracování podrobné fotodokumentace v průběhu provádění stavby (zejména před zakrytím instalovaných konstrukcí a prvků instalací)
Předání záručních listů, popř. návodů k obsluze v českém jazyce.
Zajištění a předání atestů a dokladů o požadovaných vlastnostech výrobků k předání předmětu veřejné zakázky ( vč.případných prohlášení o shodě dle zákona č. 22/1997 Sb. O technických požadavcích na výrobky).
Zajištění a provedení všech nutných zkoušek dle norem ČSN případně jiných norem, revizí (vč.revizí a zkoušek pro profese:EL,VZT,ÚT,ZTI,MaR,přípojky,apod.) vztahujících se k prováděnému předmětu veřejné zakázky, vč. pořízení protokolů (např.odtrhové zkoušky,výtažné,únosnost podloží,apod.).
Oznámení zahájení stavebních prací správcům sítí před zahájením prací v souladu s projektovou dokumentací, platnými rozhodnutími a vyjádřeními.
Předložení dokladů o nezávadném zneškodňování odpadu.
ROZSAH JE DÁN SMLUVNÍMI PODMÍNKAMI.</t>
  </si>
  <si>
    <t>VRN5</t>
  </si>
  <si>
    <t>Finanční náklady</t>
  </si>
  <si>
    <t>051002000</t>
  </si>
  <si>
    <t>Pojistné</t>
  </si>
  <si>
    <t>-1471791558</t>
  </si>
  <si>
    <t>https://podminky.urs.cz/item/CS_URS_2021_01/051002000</t>
  </si>
  <si>
    <t>Poznámka k položce:
Náklady spojené s povinným pojištěním dodavatele nebo stavebního díla či jeho části, v rozsahu obchodních podmínek.</t>
  </si>
  <si>
    <t>VRN9</t>
  </si>
  <si>
    <t>Ostatní náklady</t>
  </si>
  <si>
    <t>0910030-01</t>
  </si>
  <si>
    <t>Nakládání s odpady</t>
  </si>
  <si>
    <t>-274005239</t>
  </si>
  <si>
    <t>Poznámka k položce:
Likvidace, odvoz a uložení odpadů ze stavby (obaly materiálů, ztratné-prořez) na skládku v souladu s ustanoveními zákona č. 185/2001 Sb., o odpadech, protokol o uložení.</t>
  </si>
  <si>
    <t>091504000</t>
  </si>
  <si>
    <t>Náklady související s publikační činností</t>
  </si>
  <si>
    <t>489528645</t>
  </si>
  <si>
    <t>https://podminky.urs.cz/item/CS_URS_2021_01/091504000</t>
  </si>
  <si>
    <t>Poznámka k položce:
Zahrnuje zejména náklady na informační tabuli dle SOD a tabuli formátu A3.
Povinnost konzultovat grafický název velkoplošného reklamního panelu a stálé vysvětlující tabule dle oficiálního názvu projektu (upřesněno zadavatelem).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</si>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</sst>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11322" TargetMode="External" /><Relationship Id="rId2" Type="http://schemas.openxmlformats.org/officeDocument/2006/relationships/hyperlink" Target="https://podminky.urs.cz/item/CS_URS_2021_01/131213101" TargetMode="External" /><Relationship Id="rId3" Type="http://schemas.openxmlformats.org/officeDocument/2006/relationships/hyperlink" Target="https://podminky.urs.cz/item/CS_URS_2021_01/132212111" TargetMode="External" /><Relationship Id="rId4" Type="http://schemas.openxmlformats.org/officeDocument/2006/relationships/hyperlink" Target="https://podminky.urs.cz/item/CS_URS_2021_01/162211311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62751119" TargetMode="External" /><Relationship Id="rId7" Type="http://schemas.openxmlformats.org/officeDocument/2006/relationships/hyperlink" Target="https://podminky.urs.cz/item/CS_URS_2021_01/167111101" TargetMode="External" /><Relationship Id="rId8" Type="http://schemas.openxmlformats.org/officeDocument/2006/relationships/hyperlink" Target="https://podminky.urs.cz/item/CS_URS_2021_01/171201221" TargetMode="External" /><Relationship Id="rId9" Type="http://schemas.openxmlformats.org/officeDocument/2006/relationships/hyperlink" Target="https://podminky.urs.cz/item/CS_URS_2021_01/171251201" TargetMode="External" /><Relationship Id="rId10" Type="http://schemas.openxmlformats.org/officeDocument/2006/relationships/hyperlink" Target="https://podminky.urs.cz/item/CS_URS_2021_01/174111101" TargetMode="External" /><Relationship Id="rId11" Type="http://schemas.openxmlformats.org/officeDocument/2006/relationships/hyperlink" Target="https://podminky.urs.cz/item/CS_URS_2021_01/212751101" TargetMode="External" /><Relationship Id="rId12" Type="http://schemas.openxmlformats.org/officeDocument/2006/relationships/hyperlink" Target="https://podminky.urs.cz/item/CS_URS_2021_01/274313711" TargetMode="External" /><Relationship Id="rId13" Type="http://schemas.openxmlformats.org/officeDocument/2006/relationships/hyperlink" Target="https://podminky.urs.cz/item/CS_URS_2021_01/631311135" TargetMode="External" /><Relationship Id="rId14" Type="http://schemas.openxmlformats.org/officeDocument/2006/relationships/hyperlink" Target="https://podminky.urs.cz/item/CS_URS_2021_01/631319013" TargetMode="External" /><Relationship Id="rId15" Type="http://schemas.openxmlformats.org/officeDocument/2006/relationships/hyperlink" Target="https://podminky.urs.cz/item/CS_URS_2021_01/631351101" TargetMode="External" /><Relationship Id="rId16" Type="http://schemas.openxmlformats.org/officeDocument/2006/relationships/hyperlink" Target="https://podminky.urs.cz/item/CS_URS_2021_01/631351102" TargetMode="External" /><Relationship Id="rId17" Type="http://schemas.openxmlformats.org/officeDocument/2006/relationships/hyperlink" Target="https://podminky.urs.cz/item/CS_URS_2021_01/631362021" TargetMode="External" /><Relationship Id="rId18" Type="http://schemas.openxmlformats.org/officeDocument/2006/relationships/hyperlink" Target="https://podminky.urs.cz/item/CS_URS_2021_01/635111215" TargetMode="External" /><Relationship Id="rId19" Type="http://schemas.openxmlformats.org/officeDocument/2006/relationships/hyperlink" Target="https://podminky.urs.cz/item/CS_URS_2021_01/919726122" TargetMode="External" /><Relationship Id="rId20" Type="http://schemas.openxmlformats.org/officeDocument/2006/relationships/hyperlink" Target="https://podminky.urs.cz/item/CS_URS_2021_01/952901411" TargetMode="External" /><Relationship Id="rId21" Type="http://schemas.openxmlformats.org/officeDocument/2006/relationships/hyperlink" Target="https://podminky.urs.cz/item/CS_URS_2021_01/767531111" TargetMode="External" /><Relationship Id="rId22" Type="http://schemas.openxmlformats.org/officeDocument/2006/relationships/hyperlink" Target="https://podminky.urs.cz/item/CS_URS_2021_01/767531121" TargetMode="External" /><Relationship Id="rId23" Type="http://schemas.openxmlformats.org/officeDocument/2006/relationships/hyperlink" Target="https://podminky.urs.cz/item/CS_URS_2021_01/998767201" TargetMode="External" /><Relationship Id="rId24" Type="http://schemas.openxmlformats.org/officeDocument/2006/relationships/hyperlink" Target="https://podminky.urs.cz/item/CS_URS_2021_01/783901453" TargetMode="External" /><Relationship Id="rId25" Type="http://schemas.openxmlformats.org/officeDocument/2006/relationships/hyperlink" Target="https://podminky.urs.cz/item/CS_URS_2021_01/783913161" TargetMode="External" /><Relationship Id="rId26" Type="http://schemas.openxmlformats.org/officeDocument/2006/relationships/hyperlink" Target="https://podminky.urs.cz/item/CS_URS_2021_01/783917161" TargetMode="External" /><Relationship Id="rId2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503000" TargetMode="External" /><Relationship Id="rId2" Type="http://schemas.openxmlformats.org/officeDocument/2006/relationships/hyperlink" Target="https://podminky.urs.cz/item/CS_URS_2021_01/012002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42503000" TargetMode="External" /><Relationship Id="rId6" Type="http://schemas.openxmlformats.org/officeDocument/2006/relationships/hyperlink" Target="https://podminky.urs.cz/item/CS_URS_2021_01/045002000" TargetMode="External" /><Relationship Id="rId7" Type="http://schemas.openxmlformats.org/officeDocument/2006/relationships/hyperlink" Target="https://podminky.urs.cz/item/CS_URS_2021_01/051002000" TargetMode="External" /><Relationship Id="rId8" Type="http://schemas.openxmlformats.org/officeDocument/2006/relationships/hyperlink" Target="https://podminky.urs.cz/item/CS_URS_2021_01/091504000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>
      <selection activeCell="AQ69" sqref="AQ6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4" t="s">
        <v>14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4"/>
      <c r="AQ5" s="24"/>
      <c r="AR5" s="22"/>
      <c r="BE5" s="36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6" t="s">
        <v>17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4"/>
      <c r="AQ6" s="24"/>
      <c r="AR6" s="22"/>
      <c r="BE6" s="36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62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6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2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62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6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2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62"/>
      <c r="BS13" s="19" t="s">
        <v>6</v>
      </c>
    </row>
    <row r="14" spans="2:71" ht="12.75">
      <c r="B14" s="23"/>
      <c r="C14" s="24"/>
      <c r="D14" s="24"/>
      <c r="E14" s="367" t="s">
        <v>31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6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2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62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62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2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62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6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2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2"/>
    </row>
    <row r="23" spans="2:57" s="1" customFormat="1" ht="57" customHeight="1">
      <c r="B23" s="23"/>
      <c r="C23" s="24"/>
      <c r="D23" s="24"/>
      <c r="E23" s="369" t="s">
        <v>38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24"/>
      <c r="AP23" s="24"/>
      <c r="AQ23" s="24"/>
      <c r="AR23" s="22"/>
      <c r="BE23" s="36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2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0">
        <f>ROUND(AG54,2)</f>
        <v>0</v>
      </c>
      <c r="AL26" s="371"/>
      <c r="AM26" s="371"/>
      <c r="AN26" s="371"/>
      <c r="AO26" s="371"/>
      <c r="AP26" s="38"/>
      <c r="AQ26" s="38"/>
      <c r="AR26" s="41"/>
      <c r="BE26" s="36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2" t="s">
        <v>40</v>
      </c>
      <c r="M28" s="372"/>
      <c r="N28" s="372"/>
      <c r="O28" s="372"/>
      <c r="P28" s="372"/>
      <c r="Q28" s="38"/>
      <c r="R28" s="38"/>
      <c r="S28" s="38"/>
      <c r="T28" s="38"/>
      <c r="U28" s="38"/>
      <c r="V28" s="38"/>
      <c r="W28" s="372" t="s">
        <v>41</v>
      </c>
      <c r="X28" s="372"/>
      <c r="Y28" s="372"/>
      <c r="Z28" s="372"/>
      <c r="AA28" s="372"/>
      <c r="AB28" s="372"/>
      <c r="AC28" s="372"/>
      <c r="AD28" s="372"/>
      <c r="AE28" s="372"/>
      <c r="AF28" s="38"/>
      <c r="AG28" s="38"/>
      <c r="AH28" s="38"/>
      <c r="AI28" s="38"/>
      <c r="AJ28" s="38"/>
      <c r="AK28" s="372" t="s">
        <v>42</v>
      </c>
      <c r="AL28" s="372"/>
      <c r="AM28" s="372"/>
      <c r="AN28" s="372"/>
      <c r="AO28" s="372"/>
      <c r="AP28" s="38"/>
      <c r="AQ28" s="38"/>
      <c r="AR28" s="41"/>
      <c r="BE28" s="362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75">
        <v>0.21</v>
      </c>
      <c r="M29" s="374"/>
      <c r="N29" s="374"/>
      <c r="O29" s="374"/>
      <c r="P29" s="374"/>
      <c r="Q29" s="43"/>
      <c r="R29" s="43"/>
      <c r="S29" s="43"/>
      <c r="T29" s="43"/>
      <c r="U29" s="43"/>
      <c r="V29" s="43"/>
      <c r="W29" s="373">
        <f>ROUND(AZ54,2)</f>
        <v>0</v>
      </c>
      <c r="X29" s="374"/>
      <c r="Y29" s="374"/>
      <c r="Z29" s="374"/>
      <c r="AA29" s="374"/>
      <c r="AB29" s="374"/>
      <c r="AC29" s="374"/>
      <c r="AD29" s="374"/>
      <c r="AE29" s="374"/>
      <c r="AF29" s="43"/>
      <c r="AG29" s="43"/>
      <c r="AH29" s="43"/>
      <c r="AI29" s="43"/>
      <c r="AJ29" s="43"/>
      <c r="AK29" s="373">
        <f>ROUND(AV54,2)</f>
        <v>0</v>
      </c>
      <c r="AL29" s="374"/>
      <c r="AM29" s="374"/>
      <c r="AN29" s="374"/>
      <c r="AO29" s="374"/>
      <c r="AP29" s="43"/>
      <c r="AQ29" s="43"/>
      <c r="AR29" s="44"/>
      <c r="BE29" s="363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75">
        <v>0.15</v>
      </c>
      <c r="M30" s="374"/>
      <c r="N30" s="374"/>
      <c r="O30" s="374"/>
      <c r="P30" s="374"/>
      <c r="Q30" s="43"/>
      <c r="R30" s="43"/>
      <c r="S30" s="43"/>
      <c r="T30" s="43"/>
      <c r="U30" s="43"/>
      <c r="V30" s="43"/>
      <c r="W30" s="373">
        <f>ROUND(BA54,2)</f>
        <v>0</v>
      </c>
      <c r="X30" s="374"/>
      <c r="Y30" s="374"/>
      <c r="Z30" s="374"/>
      <c r="AA30" s="374"/>
      <c r="AB30" s="374"/>
      <c r="AC30" s="374"/>
      <c r="AD30" s="374"/>
      <c r="AE30" s="374"/>
      <c r="AF30" s="43"/>
      <c r="AG30" s="43"/>
      <c r="AH30" s="43"/>
      <c r="AI30" s="43"/>
      <c r="AJ30" s="43"/>
      <c r="AK30" s="373">
        <f>ROUND(AW54,2)</f>
        <v>0</v>
      </c>
      <c r="AL30" s="374"/>
      <c r="AM30" s="374"/>
      <c r="AN30" s="374"/>
      <c r="AO30" s="374"/>
      <c r="AP30" s="43"/>
      <c r="AQ30" s="43"/>
      <c r="AR30" s="44"/>
      <c r="BE30" s="363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75">
        <v>0.21</v>
      </c>
      <c r="M31" s="374"/>
      <c r="N31" s="374"/>
      <c r="O31" s="374"/>
      <c r="P31" s="374"/>
      <c r="Q31" s="43"/>
      <c r="R31" s="43"/>
      <c r="S31" s="43"/>
      <c r="T31" s="43"/>
      <c r="U31" s="43"/>
      <c r="V31" s="43"/>
      <c r="W31" s="373">
        <f>ROUND(BB54,2)</f>
        <v>0</v>
      </c>
      <c r="X31" s="374"/>
      <c r="Y31" s="374"/>
      <c r="Z31" s="374"/>
      <c r="AA31" s="374"/>
      <c r="AB31" s="374"/>
      <c r="AC31" s="374"/>
      <c r="AD31" s="374"/>
      <c r="AE31" s="374"/>
      <c r="AF31" s="43"/>
      <c r="AG31" s="43"/>
      <c r="AH31" s="43"/>
      <c r="AI31" s="43"/>
      <c r="AJ31" s="43"/>
      <c r="AK31" s="373">
        <v>0</v>
      </c>
      <c r="AL31" s="374"/>
      <c r="AM31" s="374"/>
      <c r="AN31" s="374"/>
      <c r="AO31" s="374"/>
      <c r="AP31" s="43"/>
      <c r="AQ31" s="43"/>
      <c r="AR31" s="44"/>
      <c r="BE31" s="363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75">
        <v>0.15</v>
      </c>
      <c r="M32" s="374"/>
      <c r="N32" s="374"/>
      <c r="O32" s="374"/>
      <c r="P32" s="374"/>
      <c r="Q32" s="43"/>
      <c r="R32" s="43"/>
      <c r="S32" s="43"/>
      <c r="T32" s="43"/>
      <c r="U32" s="43"/>
      <c r="V32" s="43"/>
      <c r="W32" s="373">
        <f>ROUND(BC54,2)</f>
        <v>0</v>
      </c>
      <c r="X32" s="374"/>
      <c r="Y32" s="374"/>
      <c r="Z32" s="374"/>
      <c r="AA32" s="374"/>
      <c r="AB32" s="374"/>
      <c r="AC32" s="374"/>
      <c r="AD32" s="374"/>
      <c r="AE32" s="374"/>
      <c r="AF32" s="43"/>
      <c r="AG32" s="43"/>
      <c r="AH32" s="43"/>
      <c r="AI32" s="43"/>
      <c r="AJ32" s="43"/>
      <c r="AK32" s="373">
        <v>0</v>
      </c>
      <c r="AL32" s="374"/>
      <c r="AM32" s="374"/>
      <c r="AN32" s="374"/>
      <c r="AO32" s="374"/>
      <c r="AP32" s="43"/>
      <c r="AQ32" s="43"/>
      <c r="AR32" s="44"/>
      <c r="BE32" s="363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75">
        <v>0</v>
      </c>
      <c r="M33" s="374"/>
      <c r="N33" s="374"/>
      <c r="O33" s="374"/>
      <c r="P33" s="374"/>
      <c r="Q33" s="43"/>
      <c r="R33" s="43"/>
      <c r="S33" s="43"/>
      <c r="T33" s="43"/>
      <c r="U33" s="43"/>
      <c r="V33" s="43"/>
      <c r="W33" s="373">
        <f>ROUND(BD54,2)</f>
        <v>0</v>
      </c>
      <c r="X33" s="374"/>
      <c r="Y33" s="374"/>
      <c r="Z33" s="374"/>
      <c r="AA33" s="374"/>
      <c r="AB33" s="374"/>
      <c r="AC33" s="374"/>
      <c r="AD33" s="374"/>
      <c r="AE33" s="374"/>
      <c r="AF33" s="43"/>
      <c r="AG33" s="43"/>
      <c r="AH33" s="43"/>
      <c r="AI33" s="43"/>
      <c r="AJ33" s="43"/>
      <c r="AK33" s="373">
        <v>0</v>
      </c>
      <c r="AL33" s="374"/>
      <c r="AM33" s="374"/>
      <c r="AN33" s="374"/>
      <c r="AO33" s="37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79" t="s">
        <v>51</v>
      </c>
      <c r="Y35" s="377"/>
      <c r="Z35" s="377"/>
      <c r="AA35" s="377"/>
      <c r="AB35" s="377"/>
      <c r="AC35" s="47"/>
      <c r="AD35" s="47"/>
      <c r="AE35" s="47"/>
      <c r="AF35" s="47"/>
      <c r="AG35" s="47"/>
      <c r="AH35" s="47"/>
      <c r="AI35" s="47"/>
      <c r="AJ35" s="47"/>
      <c r="AK35" s="376">
        <f>SUM(AK26:AK33)</f>
        <v>0</v>
      </c>
      <c r="AL35" s="377"/>
      <c r="AM35" s="377"/>
      <c r="AN35" s="377"/>
      <c r="AO35" s="37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2021/24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1" t="str">
        <f>K6</f>
        <v>Kulturní dům Milovice - úpravy okolí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43" t="str">
        <f>IF(AN8="","",AN8)</f>
        <v>2. 11. 2021</v>
      </c>
      <c r="AN47" s="343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40.1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Milovice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44" t="str">
        <f>IF(E17="","",E17)</f>
        <v>HEXAPLAN INTERNATIONAL spol. s r.o.</v>
      </c>
      <c r="AN49" s="345"/>
      <c r="AO49" s="345"/>
      <c r="AP49" s="345"/>
      <c r="AQ49" s="38"/>
      <c r="AR49" s="41"/>
      <c r="AS49" s="346" t="s">
        <v>53</v>
      </c>
      <c r="AT49" s="34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44" t="str">
        <f>IF(E20="","",E20)</f>
        <v>Ing.A.Hejmalová</v>
      </c>
      <c r="AN50" s="345"/>
      <c r="AO50" s="345"/>
      <c r="AP50" s="345"/>
      <c r="AQ50" s="38"/>
      <c r="AR50" s="41"/>
      <c r="AS50" s="348"/>
      <c r="AT50" s="34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0"/>
      <c r="AT51" s="35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2" t="s">
        <v>54</v>
      </c>
      <c r="D52" s="353"/>
      <c r="E52" s="353"/>
      <c r="F52" s="353"/>
      <c r="G52" s="353"/>
      <c r="H52" s="68"/>
      <c r="I52" s="355" t="s">
        <v>55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4" t="s">
        <v>56</v>
      </c>
      <c r="AH52" s="353"/>
      <c r="AI52" s="353"/>
      <c r="AJ52" s="353"/>
      <c r="AK52" s="353"/>
      <c r="AL52" s="353"/>
      <c r="AM52" s="353"/>
      <c r="AN52" s="355" t="s">
        <v>57</v>
      </c>
      <c r="AO52" s="353"/>
      <c r="AP52" s="353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9">
        <f>ROUND(SUM(AG55:AG61),2)</f>
        <v>0</v>
      </c>
      <c r="AH54" s="359"/>
      <c r="AI54" s="359"/>
      <c r="AJ54" s="359"/>
      <c r="AK54" s="359"/>
      <c r="AL54" s="359"/>
      <c r="AM54" s="359"/>
      <c r="AN54" s="360">
        <f aca="true" t="shared" si="0" ref="AN54:AN61">SUM(AG54,AT54)</f>
        <v>0</v>
      </c>
      <c r="AO54" s="360"/>
      <c r="AP54" s="360"/>
      <c r="AQ54" s="80" t="s">
        <v>21</v>
      </c>
      <c r="AR54" s="81"/>
      <c r="AS54" s="82">
        <f>ROUND(SUM(AS55:AS61),2)</f>
        <v>0</v>
      </c>
      <c r="AT54" s="83">
        <f aca="true" t="shared" si="1" ref="AT54:AT61">ROUND(SUM(AV54:AW54),2)</f>
        <v>0</v>
      </c>
      <c r="AU54" s="84">
        <f>ROUND(SUM(AU55:AU61),5)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ROUND(SUM(AZ55:AZ61),2)</f>
        <v>0</v>
      </c>
      <c r="BA54" s="83">
        <f>ROUND(SUM(BA55:BA61),2)</f>
        <v>0</v>
      </c>
      <c r="BB54" s="83">
        <f>ROUND(SUM(BB55:BB61),2)</f>
        <v>0</v>
      </c>
      <c r="BC54" s="83">
        <f>ROUND(SUM(BC55:BC61),2)</f>
        <v>0</v>
      </c>
      <c r="BD54" s="85">
        <f>ROUND(SUM(BD55:BD61),2)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43.5" customHeight="1">
      <c r="A55" s="88" t="s">
        <v>77</v>
      </c>
      <c r="B55" s="89"/>
      <c r="C55" s="90"/>
      <c r="D55" s="356" t="s">
        <v>78</v>
      </c>
      <c r="E55" s="356"/>
      <c r="F55" s="356"/>
      <c r="G55" s="356"/>
      <c r="H55" s="356"/>
      <c r="I55" s="91"/>
      <c r="J55" s="356" t="s">
        <v>79</v>
      </c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7">
        <f>'2021-24-D1 - D.1.1-Archit...'!J30</f>
        <v>0</v>
      </c>
      <c r="AH55" s="358"/>
      <c r="AI55" s="358"/>
      <c r="AJ55" s="358"/>
      <c r="AK55" s="358"/>
      <c r="AL55" s="358"/>
      <c r="AM55" s="358"/>
      <c r="AN55" s="357">
        <f t="shared" si="0"/>
        <v>0</v>
      </c>
      <c r="AO55" s="358"/>
      <c r="AP55" s="358"/>
      <c r="AQ55" s="92" t="s">
        <v>80</v>
      </c>
      <c r="AR55" s="93"/>
      <c r="AS55" s="94">
        <v>0</v>
      </c>
      <c r="AT55" s="95">
        <f t="shared" si="1"/>
        <v>0</v>
      </c>
      <c r="AU55" s="96">
        <f>'2021-24-D1 - D.1.1-Archit...'!P87</f>
        <v>0</v>
      </c>
      <c r="AV55" s="95">
        <f>'2021-24-D1 - D.1.1-Archit...'!J33</f>
        <v>0</v>
      </c>
      <c r="AW55" s="95">
        <f>'2021-24-D1 - D.1.1-Archit...'!J34</f>
        <v>0</v>
      </c>
      <c r="AX55" s="95">
        <f>'2021-24-D1 - D.1.1-Archit...'!J35</f>
        <v>0</v>
      </c>
      <c r="AY55" s="95">
        <f>'2021-24-D1 - D.1.1-Archit...'!J36</f>
        <v>0</v>
      </c>
      <c r="AZ55" s="95">
        <f>'2021-24-D1 - D.1.1-Archit...'!F33</f>
        <v>0</v>
      </c>
      <c r="BA55" s="95">
        <f>'2021-24-D1 - D.1.1-Archit...'!F34</f>
        <v>0</v>
      </c>
      <c r="BB55" s="95">
        <f>'2021-24-D1 - D.1.1-Archit...'!F35</f>
        <v>0</v>
      </c>
      <c r="BC55" s="95">
        <f>'2021-24-D1 - D.1.1-Archit...'!F36</f>
        <v>0</v>
      </c>
      <c r="BD55" s="97">
        <f>'2021-24-D1 - D.1.1-Archit...'!F37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77</v>
      </c>
      <c r="B56" s="89"/>
      <c r="C56" s="90"/>
      <c r="D56" s="356" t="s">
        <v>84</v>
      </c>
      <c r="E56" s="356"/>
      <c r="F56" s="356"/>
      <c r="G56" s="356"/>
      <c r="H56" s="356"/>
      <c r="I56" s="91"/>
      <c r="J56" s="356" t="s">
        <v>85</v>
      </c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7">
        <f>'2021-24-01 - SO 01-Zpevně...'!J30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92" t="s">
        <v>80</v>
      </c>
      <c r="AR56" s="93"/>
      <c r="AS56" s="94">
        <v>0</v>
      </c>
      <c r="AT56" s="95">
        <f t="shared" si="1"/>
        <v>0</v>
      </c>
      <c r="AU56" s="96">
        <f>'2021-24-01 - SO 01-Zpevně...'!P89</f>
        <v>0</v>
      </c>
      <c r="AV56" s="95">
        <f>'2021-24-01 - SO 01-Zpevně...'!J33</f>
        <v>0</v>
      </c>
      <c r="AW56" s="95">
        <f>'2021-24-01 - SO 01-Zpevně...'!J34</f>
        <v>0</v>
      </c>
      <c r="AX56" s="95">
        <f>'2021-24-01 - SO 01-Zpevně...'!J35</f>
        <v>0</v>
      </c>
      <c r="AY56" s="95">
        <f>'2021-24-01 - SO 01-Zpevně...'!J36</f>
        <v>0</v>
      </c>
      <c r="AZ56" s="95">
        <f>'2021-24-01 - SO 01-Zpevně...'!F33</f>
        <v>0</v>
      </c>
      <c r="BA56" s="95">
        <f>'2021-24-01 - SO 01-Zpevně...'!F34</f>
        <v>0</v>
      </c>
      <c r="BB56" s="95">
        <f>'2021-24-01 - SO 01-Zpevně...'!F35</f>
        <v>0</v>
      </c>
      <c r="BC56" s="95">
        <f>'2021-24-01 - SO 01-Zpevně...'!F36</f>
        <v>0</v>
      </c>
      <c r="BD56" s="97">
        <f>'2021-24-01 - SO 01-Zpevně...'!F37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24.75" customHeight="1">
      <c r="A57" s="88" t="s">
        <v>77</v>
      </c>
      <c r="B57" s="89"/>
      <c r="C57" s="90"/>
      <c r="D57" s="356" t="s">
        <v>87</v>
      </c>
      <c r="E57" s="356"/>
      <c r="F57" s="356"/>
      <c r="G57" s="356"/>
      <c r="H57" s="356"/>
      <c r="I57" s="91"/>
      <c r="J57" s="356" t="s">
        <v>88</v>
      </c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7">
        <f>'2021-24-02 - SO 02-Sadové...'!J30</f>
        <v>0</v>
      </c>
      <c r="AH57" s="358"/>
      <c r="AI57" s="358"/>
      <c r="AJ57" s="358"/>
      <c r="AK57" s="358"/>
      <c r="AL57" s="358"/>
      <c r="AM57" s="358"/>
      <c r="AN57" s="357">
        <f t="shared" si="0"/>
        <v>0</v>
      </c>
      <c r="AO57" s="358"/>
      <c r="AP57" s="358"/>
      <c r="AQ57" s="92" t="s">
        <v>80</v>
      </c>
      <c r="AR57" s="93"/>
      <c r="AS57" s="94">
        <v>0</v>
      </c>
      <c r="AT57" s="95">
        <f t="shared" si="1"/>
        <v>0</v>
      </c>
      <c r="AU57" s="96">
        <f>'2021-24-02 - SO 02-Sadové...'!P96</f>
        <v>0</v>
      </c>
      <c r="AV57" s="95">
        <f>'2021-24-02 - SO 02-Sadové...'!J33</f>
        <v>0</v>
      </c>
      <c r="AW57" s="95">
        <f>'2021-24-02 - SO 02-Sadové...'!J34</f>
        <v>0</v>
      </c>
      <c r="AX57" s="95">
        <f>'2021-24-02 - SO 02-Sadové...'!J35</f>
        <v>0</v>
      </c>
      <c r="AY57" s="95">
        <f>'2021-24-02 - SO 02-Sadové...'!J36</f>
        <v>0</v>
      </c>
      <c r="AZ57" s="95">
        <f>'2021-24-02 - SO 02-Sadové...'!F33</f>
        <v>0</v>
      </c>
      <c r="BA57" s="95">
        <f>'2021-24-02 - SO 02-Sadové...'!F34</f>
        <v>0</v>
      </c>
      <c r="BB57" s="95">
        <f>'2021-24-02 - SO 02-Sadové...'!F35</f>
        <v>0</v>
      </c>
      <c r="BC57" s="95">
        <f>'2021-24-02 - SO 02-Sadové...'!F36</f>
        <v>0</v>
      </c>
      <c r="BD57" s="97">
        <f>'2021-24-02 - SO 02-Sadové...'!F37</f>
        <v>0</v>
      </c>
      <c r="BT57" s="98" t="s">
        <v>81</v>
      </c>
      <c r="BV57" s="98" t="s">
        <v>75</v>
      </c>
      <c r="BW57" s="98" t="s">
        <v>89</v>
      </c>
      <c r="BX57" s="98" t="s">
        <v>5</v>
      </c>
      <c r="CL57" s="98" t="s">
        <v>19</v>
      </c>
      <c r="CM57" s="98" t="s">
        <v>83</v>
      </c>
    </row>
    <row r="58" spans="1:91" s="7" customFormat="1" ht="24.75" customHeight="1">
      <c r="A58" s="88" t="s">
        <v>77</v>
      </c>
      <c r="B58" s="89"/>
      <c r="C58" s="90"/>
      <c r="D58" s="356" t="s">
        <v>90</v>
      </c>
      <c r="E58" s="356"/>
      <c r="F58" s="356"/>
      <c r="G58" s="356"/>
      <c r="H58" s="356"/>
      <c r="I58" s="91"/>
      <c r="J58" s="356" t="s">
        <v>91</v>
      </c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7">
        <f>'2021-24-03 - SO 03-Přelož...'!J30</f>
        <v>0</v>
      </c>
      <c r="AH58" s="358"/>
      <c r="AI58" s="358"/>
      <c r="AJ58" s="358"/>
      <c r="AK58" s="358"/>
      <c r="AL58" s="358"/>
      <c r="AM58" s="358"/>
      <c r="AN58" s="357">
        <f t="shared" si="0"/>
        <v>0</v>
      </c>
      <c r="AO58" s="358"/>
      <c r="AP58" s="358"/>
      <c r="AQ58" s="92" t="s">
        <v>80</v>
      </c>
      <c r="AR58" s="93"/>
      <c r="AS58" s="94">
        <v>0</v>
      </c>
      <c r="AT58" s="95">
        <f t="shared" si="1"/>
        <v>0</v>
      </c>
      <c r="AU58" s="96">
        <f>'2021-24-03 - SO 03-Přelož...'!P85</f>
        <v>0</v>
      </c>
      <c r="AV58" s="95">
        <f>'2021-24-03 - SO 03-Přelož...'!J33</f>
        <v>0</v>
      </c>
      <c r="AW58" s="95">
        <f>'2021-24-03 - SO 03-Přelož...'!J34</f>
        <v>0</v>
      </c>
      <c r="AX58" s="95">
        <f>'2021-24-03 - SO 03-Přelož...'!J35</f>
        <v>0</v>
      </c>
      <c r="AY58" s="95">
        <f>'2021-24-03 - SO 03-Přelož...'!J36</f>
        <v>0</v>
      </c>
      <c r="AZ58" s="95">
        <f>'2021-24-03 - SO 03-Přelož...'!F33</f>
        <v>0</v>
      </c>
      <c r="BA58" s="95">
        <f>'2021-24-03 - SO 03-Přelož...'!F34</f>
        <v>0</v>
      </c>
      <c r="BB58" s="95">
        <f>'2021-24-03 - SO 03-Přelož...'!F35</f>
        <v>0</v>
      </c>
      <c r="BC58" s="95">
        <f>'2021-24-03 - SO 03-Přelož...'!F36</f>
        <v>0</v>
      </c>
      <c r="BD58" s="97">
        <f>'2021-24-03 - SO 03-Přelož...'!F37</f>
        <v>0</v>
      </c>
      <c r="BT58" s="98" t="s">
        <v>81</v>
      </c>
      <c r="BV58" s="98" t="s">
        <v>75</v>
      </c>
      <c r="BW58" s="98" t="s">
        <v>92</v>
      </c>
      <c r="BX58" s="98" t="s">
        <v>5</v>
      </c>
      <c r="CL58" s="98" t="s">
        <v>19</v>
      </c>
      <c r="CM58" s="98" t="s">
        <v>83</v>
      </c>
    </row>
    <row r="59" spans="1:91" s="7" customFormat="1" ht="24.75" customHeight="1">
      <c r="A59" s="88" t="s">
        <v>77</v>
      </c>
      <c r="B59" s="89"/>
      <c r="C59" s="90"/>
      <c r="D59" s="356" t="s">
        <v>93</v>
      </c>
      <c r="E59" s="356"/>
      <c r="F59" s="356"/>
      <c r="G59" s="356"/>
      <c r="H59" s="356"/>
      <c r="I59" s="91"/>
      <c r="J59" s="356" t="s">
        <v>94</v>
      </c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7">
        <f>'2021-24-04 - SO 04-Venkov...'!J30</f>
        <v>0</v>
      </c>
      <c r="AH59" s="358"/>
      <c r="AI59" s="358"/>
      <c r="AJ59" s="358"/>
      <c r="AK59" s="358"/>
      <c r="AL59" s="358"/>
      <c r="AM59" s="358"/>
      <c r="AN59" s="357">
        <f t="shared" si="0"/>
        <v>0</v>
      </c>
      <c r="AO59" s="358"/>
      <c r="AP59" s="358"/>
      <c r="AQ59" s="92" t="s">
        <v>80</v>
      </c>
      <c r="AR59" s="93"/>
      <c r="AS59" s="94">
        <v>0</v>
      </c>
      <c r="AT59" s="95">
        <f t="shared" si="1"/>
        <v>0</v>
      </c>
      <c r="AU59" s="96">
        <f>'2021-24-04 - SO 04-Venkov...'!P84</f>
        <v>0</v>
      </c>
      <c r="AV59" s="95">
        <f>'2021-24-04 - SO 04-Venkov...'!J33</f>
        <v>0</v>
      </c>
      <c r="AW59" s="95">
        <f>'2021-24-04 - SO 04-Venkov...'!J34</f>
        <v>0</v>
      </c>
      <c r="AX59" s="95">
        <f>'2021-24-04 - SO 04-Venkov...'!J35</f>
        <v>0</v>
      </c>
      <c r="AY59" s="95">
        <f>'2021-24-04 - SO 04-Venkov...'!J36</f>
        <v>0</v>
      </c>
      <c r="AZ59" s="95">
        <f>'2021-24-04 - SO 04-Venkov...'!F33</f>
        <v>0</v>
      </c>
      <c r="BA59" s="95">
        <f>'2021-24-04 - SO 04-Venkov...'!F34</f>
        <v>0</v>
      </c>
      <c r="BB59" s="95">
        <f>'2021-24-04 - SO 04-Venkov...'!F35</f>
        <v>0</v>
      </c>
      <c r="BC59" s="95">
        <f>'2021-24-04 - SO 04-Venkov...'!F36</f>
        <v>0</v>
      </c>
      <c r="BD59" s="97">
        <f>'2021-24-04 - SO 04-Venkov...'!F37</f>
        <v>0</v>
      </c>
      <c r="BT59" s="98" t="s">
        <v>81</v>
      </c>
      <c r="BV59" s="98" t="s">
        <v>75</v>
      </c>
      <c r="BW59" s="98" t="s">
        <v>95</v>
      </c>
      <c r="BX59" s="98" t="s">
        <v>5</v>
      </c>
      <c r="CL59" s="98" t="s">
        <v>19</v>
      </c>
      <c r="CM59" s="98" t="s">
        <v>83</v>
      </c>
    </row>
    <row r="60" spans="1:91" s="7" customFormat="1" ht="24.75" customHeight="1">
      <c r="A60" s="88" t="s">
        <v>77</v>
      </c>
      <c r="B60" s="89"/>
      <c r="C60" s="90"/>
      <c r="D60" s="356" t="s">
        <v>96</v>
      </c>
      <c r="E60" s="356"/>
      <c r="F60" s="356"/>
      <c r="G60" s="356"/>
      <c r="H60" s="356"/>
      <c r="I60" s="91"/>
      <c r="J60" s="356" t="s">
        <v>97</v>
      </c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7">
        <f>'2021-24-05 - SO 05-Přívod...'!J30</f>
        <v>0</v>
      </c>
      <c r="AH60" s="358"/>
      <c r="AI60" s="358"/>
      <c r="AJ60" s="358"/>
      <c r="AK60" s="358"/>
      <c r="AL60" s="358"/>
      <c r="AM60" s="358"/>
      <c r="AN60" s="357">
        <f t="shared" si="0"/>
        <v>0</v>
      </c>
      <c r="AO60" s="358"/>
      <c r="AP60" s="358"/>
      <c r="AQ60" s="92" t="s">
        <v>80</v>
      </c>
      <c r="AR60" s="93"/>
      <c r="AS60" s="94">
        <v>0</v>
      </c>
      <c r="AT60" s="95">
        <f t="shared" si="1"/>
        <v>0</v>
      </c>
      <c r="AU60" s="96">
        <f>'2021-24-05 - SO 05-Přívod...'!P85</f>
        <v>0</v>
      </c>
      <c r="AV60" s="95">
        <f>'2021-24-05 - SO 05-Přívod...'!J33</f>
        <v>0</v>
      </c>
      <c r="AW60" s="95">
        <f>'2021-24-05 - SO 05-Přívod...'!J34</f>
        <v>0</v>
      </c>
      <c r="AX60" s="95">
        <f>'2021-24-05 - SO 05-Přívod...'!J35</f>
        <v>0</v>
      </c>
      <c r="AY60" s="95">
        <f>'2021-24-05 - SO 05-Přívod...'!J36</f>
        <v>0</v>
      </c>
      <c r="AZ60" s="95">
        <f>'2021-24-05 - SO 05-Přívod...'!F33</f>
        <v>0</v>
      </c>
      <c r="BA60" s="95">
        <f>'2021-24-05 - SO 05-Přívod...'!F34</f>
        <v>0</v>
      </c>
      <c r="BB60" s="95">
        <f>'2021-24-05 - SO 05-Přívod...'!F35</f>
        <v>0</v>
      </c>
      <c r="BC60" s="95">
        <f>'2021-24-05 - SO 05-Přívod...'!F36</f>
        <v>0</v>
      </c>
      <c r="BD60" s="97">
        <f>'2021-24-05 - SO 05-Přívod...'!F37</f>
        <v>0</v>
      </c>
      <c r="BT60" s="98" t="s">
        <v>81</v>
      </c>
      <c r="BV60" s="98" t="s">
        <v>75</v>
      </c>
      <c r="BW60" s="98" t="s">
        <v>98</v>
      </c>
      <c r="BX60" s="98" t="s">
        <v>5</v>
      </c>
      <c r="CL60" s="98" t="s">
        <v>19</v>
      </c>
      <c r="CM60" s="98" t="s">
        <v>83</v>
      </c>
    </row>
    <row r="61" spans="1:91" s="7" customFormat="1" ht="39.75" customHeight="1">
      <c r="A61" s="88" t="s">
        <v>77</v>
      </c>
      <c r="B61" s="89"/>
      <c r="C61" s="90"/>
      <c r="D61" s="356" t="s">
        <v>99</v>
      </c>
      <c r="E61" s="356"/>
      <c r="F61" s="356"/>
      <c r="G61" s="356"/>
      <c r="H61" s="356"/>
      <c r="I61" s="91"/>
      <c r="J61" s="356" t="s">
        <v>100</v>
      </c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7">
        <f>'2021-24-VON - Vedlejší a ...'!J30</f>
        <v>0</v>
      </c>
      <c r="AH61" s="358"/>
      <c r="AI61" s="358"/>
      <c r="AJ61" s="358"/>
      <c r="AK61" s="358"/>
      <c r="AL61" s="358"/>
      <c r="AM61" s="358"/>
      <c r="AN61" s="357">
        <f t="shared" si="0"/>
        <v>0</v>
      </c>
      <c r="AO61" s="358"/>
      <c r="AP61" s="358"/>
      <c r="AQ61" s="92" t="s">
        <v>101</v>
      </c>
      <c r="AR61" s="93"/>
      <c r="AS61" s="99">
        <v>0</v>
      </c>
      <c r="AT61" s="100">
        <f t="shared" si="1"/>
        <v>0</v>
      </c>
      <c r="AU61" s="101">
        <f>'2021-24-VON - Vedlejší a ...'!P85</f>
        <v>0</v>
      </c>
      <c r="AV61" s="100">
        <f>'2021-24-VON - Vedlejší a ...'!J33</f>
        <v>0</v>
      </c>
      <c r="AW61" s="100">
        <f>'2021-24-VON - Vedlejší a ...'!J34</f>
        <v>0</v>
      </c>
      <c r="AX61" s="100">
        <f>'2021-24-VON - Vedlejší a ...'!J35</f>
        <v>0</v>
      </c>
      <c r="AY61" s="100">
        <f>'2021-24-VON - Vedlejší a ...'!J36</f>
        <v>0</v>
      </c>
      <c r="AZ61" s="100">
        <f>'2021-24-VON - Vedlejší a ...'!F33</f>
        <v>0</v>
      </c>
      <c r="BA61" s="100">
        <f>'2021-24-VON - Vedlejší a ...'!F34</f>
        <v>0</v>
      </c>
      <c r="BB61" s="100">
        <f>'2021-24-VON - Vedlejší a ...'!F35</f>
        <v>0</v>
      </c>
      <c r="BC61" s="100">
        <f>'2021-24-VON - Vedlejší a ...'!F36</f>
        <v>0</v>
      </c>
      <c r="BD61" s="102">
        <f>'2021-24-VON - Vedlejší a ...'!F37</f>
        <v>0</v>
      </c>
      <c r="BT61" s="98" t="s">
        <v>81</v>
      </c>
      <c r="BV61" s="98" t="s">
        <v>75</v>
      </c>
      <c r="BW61" s="98" t="s">
        <v>102</v>
      </c>
      <c r="BX61" s="98" t="s">
        <v>5</v>
      </c>
      <c r="CL61" s="98" t="s">
        <v>19</v>
      </c>
      <c r="CM61" s="98" t="s">
        <v>83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4gAk3ACgEtGCHXiPCu/G+3ulN5FRyE1qGRBMQWuiuzEgKTOZ637SxXlnHym5zWYjxSNhqq7nTp7g2zKnXwSzMQ==" saltValue="TjehwI4PUDIpb51XuDIPwC1WL4NnKbhkcE3orvqMcQq/G+2ugL0obecmH3/j8bbYIPdcltlCxGqQoXcDY1vFSQ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2021-24-D1 - D.1.1-Archit...'!C2" display="/"/>
    <hyperlink ref="A56" location="'2021-24-01 - SO 01-Zpevně...'!C2" display="/"/>
    <hyperlink ref="A57" location="'2021-24-02 - SO 02-Sadové...'!C2" display="/"/>
    <hyperlink ref="A58" location="'2021-24-03 - SO 03-Přelož...'!C2" display="/"/>
    <hyperlink ref="A59" location="'2021-24-04 - SO 04-Venkov...'!C2" display="/"/>
    <hyperlink ref="A60" location="'2021-24-05 - SO 05-Přívod...'!C2" display="/"/>
    <hyperlink ref="A61" location="'2021-24-VON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105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14.5" customHeight="1">
      <c r="A27" s="111"/>
      <c r="B27" s="112"/>
      <c r="C27" s="111"/>
      <c r="D27" s="111"/>
      <c r="E27" s="387" t="s">
        <v>106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ROUND((SUM(BE87:BE237)),2)</f>
        <v>0</v>
      </c>
      <c r="G33" s="36"/>
      <c r="H33" s="36"/>
      <c r="I33" s="120">
        <v>0.21</v>
      </c>
      <c r="J33" s="119">
        <f>ROUND(((SUM(BE87:BE237))*I33),2)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ROUND((SUM(BF87:BF237)),2)</f>
        <v>0</v>
      </c>
      <c r="G34" s="36"/>
      <c r="H34" s="36"/>
      <c r="I34" s="120">
        <v>0.15</v>
      </c>
      <c r="J34" s="119">
        <f>ROUND(((SUM(BF87:BF237))*I34),2)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ROUND((SUM(BG87:BG237)),2)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ROUND((SUM(BH87:BH237)),2)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ROUND((SUM(BI87:BI237)),2)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2021/24-D1 - D.1.1-Architektonické a stavebně-technické řešení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Ing.A.Hejmalová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111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112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113</v>
      </c>
      <c r="E62" s="145"/>
      <c r="F62" s="145"/>
      <c r="G62" s="145"/>
      <c r="H62" s="145"/>
      <c r="I62" s="145"/>
      <c r="J62" s="146">
        <f>J147</f>
        <v>0</v>
      </c>
      <c r="K62" s="143"/>
      <c r="L62" s="147"/>
    </row>
    <row r="63" spans="2:12" s="10" customFormat="1" ht="19.9" customHeight="1">
      <c r="B63" s="142"/>
      <c r="C63" s="143"/>
      <c r="D63" s="144" t="s">
        <v>114</v>
      </c>
      <c r="E63" s="145"/>
      <c r="F63" s="145"/>
      <c r="G63" s="145"/>
      <c r="H63" s="145"/>
      <c r="I63" s="145"/>
      <c r="J63" s="146">
        <f>J160</f>
        <v>0</v>
      </c>
      <c r="K63" s="143"/>
      <c r="L63" s="147"/>
    </row>
    <row r="64" spans="2:12" s="10" customFormat="1" ht="19.9" customHeight="1">
      <c r="B64" s="142"/>
      <c r="C64" s="143"/>
      <c r="D64" s="144" t="s">
        <v>115</v>
      </c>
      <c r="E64" s="145"/>
      <c r="F64" s="145"/>
      <c r="G64" s="145"/>
      <c r="H64" s="145"/>
      <c r="I64" s="145"/>
      <c r="J64" s="146">
        <f>J185</f>
        <v>0</v>
      </c>
      <c r="K64" s="143"/>
      <c r="L64" s="147"/>
    </row>
    <row r="65" spans="2:12" s="9" customFormat="1" ht="24.95" customHeight="1">
      <c r="B65" s="136"/>
      <c r="C65" s="137"/>
      <c r="D65" s="138" t="s">
        <v>116</v>
      </c>
      <c r="E65" s="139"/>
      <c r="F65" s="139"/>
      <c r="G65" s="139"/>
      <c r="H65" s="139"/>
      <c r="I65" s="139"/>
      <c r="J65" s="140">
        <f>J196</f>
        <v>0</v>
      </c>
      <c r="K65" s="137"/>
      <c r="L65" s="141"/>
    </row>
    <row r="66" spans="2:12" s="10" customFormat="1" ht="19.9" customHeight="1">
      <c r="B66" s="142"/>
      <c r="C66" s="143"/>
      <c r="D66" s="144" t="s">
        <v>117</v>
      </c>
      <c r="E66" s="145"/>
      <c r="F66" s="145"/>
      <c r="G66" s="145"/>
      <c r="H66" s="145"/>
      <c r="I66" s="145"/>
      <c r="J66" s="146">
        <f>J197</f>
        <v>0</v>
      </c>
      <c r="K66" s="143"/>
      <c r="L66" s="147"/>
    </row>
    <row r="67" spans="2:12" s="10" customFormat="1" ht="19.9" customHeight="1">
      <c r="B67" s="142"/>
      <c r="C67" s="143"/>
      <c r="D67" s="144" t="s">
        <v>118</v>
      </c>
      <c r="E67" s="145"/>
      <c r="F67" s="145"/>
      <c r="G67" s="145"/>
      <c r="H67" s="145"/>
      <c r="I67" s="145"/>
      <c r="J67" s="146">
        <f>J225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119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8" t="str">
        <f>E7</f>
        <v>Kulturní dům Milovice - úpravy okolí</v>
      </c>
      <c r="F77" s="389"/>
      <c r="G77" s="389"/>
      <c r="H77" s="389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104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1" t="str">
        <f>E9</f>
        <v>2021/24-D1 - D.1.1-Architektonické a stavebně-technické řešení</v>
      </c>
      <c r="F79" s="390"/>
      <c r="G79" s="390"/>
      <c r="H79" s="390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F12</f>
        <v xml:space="preserve"> </v>
      </c>
      <c r="G81" s="38"/>
      <c r="H81" s="38"/>
      <c r="I81" s="31" t="s">
        <v>24</v>
      </c>
      <c r="J81" s="61" t="str">
        <f>IF(J12="","",J12)</f>
        <v>2. 11. 2021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26</v>
      </c>
      <c r="D83" s="38"/>
      <c r="E83" s="38"/>
      <c r="F83" s="29" t="str">
        <f>E15</f>
        <v>Město Milovice</v>
      </c>
      <c r="G83" s="38"/>
      <c r="H83" s="38"/>
      <c r="I83" s="31" t="s">
        <v>32</v>
      </c>
      <c r="J83" s="34" t="str">
        <f>E21</f>
        <v>HEXAPLAN INTERNATIONAL spol. s 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IF(E18="","",E18)</f>
        <v>Vyplň údaj</v>
      </c>
      <c r="G84" s="38"/>
      <c r="H84" s="38"/>
      <c r="I84" s="31" t="s">
        <v>35</v>
      </c>
      <c r="J84" s="34" t="str">
        <f>E24</f>
        <v>Ing.A.Hejmalová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120</v>
      </c>
      <c r="D86" s="151" t="s">
        <v>58</v>
      </c>
      <c r="E86" s="151" t="s">
        <v>54</v>
      </c>
      <c r="F86" s="151" t="s">
        <v>55</v>
      </c>
      <c r="G86" s="151" t="s">
        <v>121</v>
      </c>
      <c r="H86" s="151" t="s">
        <v>122</v>
      </c>
      <c r="I86" s="151" t="s">
        <v>123</v>
      </c>
      <c r="J86" s="151" t="s">
        <v>109</v>
      </c>
      <c r="K86" s="152" t="s">
        <v>124</v>
      </c>
      <c r="L86" s="153"/>
      <c r="M86" s="70" t="s">
        <v>21</v>
      </c>
      <c r="N86" s="71" t="s">
        <v>43</v>
      </c>
      <c r="O86" s="71" t="s">
        <v>125</v>
      </c>
      <c r="P86" s="71" t="s">
        <v>126</v>
      </c>
      <c r="Q86" s="71" t="s">
        <v>127</v>
      </c>
      <c r="R86" s="71" t="s">
        <v>128</v>
      </c>
      <c r="S86" s="71" t="s">
        <v>129</v>
      </c>
      <c r="T86" s="72" t="s">
        <v>130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131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P88+P196</f>
        <v>0</v>
      </c>
      <c r="Q87" s="74"/>
      <c r="R87" s="156">
        <f>R88+R196</f>
        <v>22.46690501</v>
      </c>
      <c r="S87" s="74"/>
      <c r="T87" s="157">
        <f>T88+T196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72</v>
      </c>
      <c r="AU87" s="19" t="s">
        <v>110</v>
      </c>
      <c r="BK87" s="158">
        <f>BK88+BK196</f>
        <v>0</v>
      </c>
    </row>
    <row r="88" spans="2:63" s="12" customFormat="1" ht="25.9" customHeight="1">
      <c r="B88" s="159"/>
      <c r="C88" s="160"/>
      <c r="D88" s="161" t="s">
        <v>72</v>
      </c>
      <c r="E88" s="162" t="s">
        <v>132</v>
      </c>
      <c r="F88" s="162" t="s">
        <v>133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P89+P147+P160+P185</f>
        <v>0</v>
      </c>
      <c r="Q88" s="167"/>
      <c r="R88" s="168">
        <f>R89+R147+R160+R185</f>
        <v>22.17841151</v>
      </c>
      <c r="S88" s="167"/>
      <c r="T88" s="169">
        <f>T89+T147+T160+T185</f>
        <v>0</v>
      </c>
      <c r="AR88" s="170" t="s">
        <v>81</v>
      </c>
      <c r="AT88" s="171" t="s">
        <v>72</v>
      </c>
      <c r="AU88" s="171" t="s">
        <v>73</v>
      </c>
      <c r="AY88" s="170" t="s">
        <v>134</v>
      </c>
      <c r="BK88" s="172">
        <f>BK89+BK147+BK160+BK185</f>
        <v>0</v>
      </c>
    </row>
    <row r="89" spans="2:63" s="12" customFormat="1" ht="22.9" customHeight="1">
      <c r="B89" s="159"/>
      <c r="C89" s="160"/>
      <c r="D89" s="161" t="s">
        <v>72</v>
      </c>
      <c r="E89" s="173" t="s">
        <v>81</v>
      </c>
      <c r="F89" s="173" t="s">
        <v>135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SUM(P90:P146)</f>
        <v>0</v>
      </c>
      <c r="Q89" s="167"/>
      <c r="R89" s="168">
        <f>SUM(R90:R146)</f>
        <v>0</v>
      </c>
      <c r="S89" s="167"/>
      <c r="T89" s="169">
        <f>SUM(T90:T146)</f>
        <v>0</v>
      </c>
      <c r="AR89" s="170" t="s">
        <v>81</v>
      </c>
      <c r="AT89" s="171" t="s">
        <v>72</v>
      </c>
      <c r="AU89" s="171" t="s">
        <v>81</v>
      </c>
      <c r="AY89" s="170" t="s">
        <v>134</v>
      </c>
      <c r="BK89" s="172">
        <f>SUM(BK90:BK146)</f>
        <v>0</v>
      </c>
    </row>
    <row r="90" spans="1:65" s="2" customFormat="1" ht="16.5" customHeight="1">
      <c r="A90" s="36"/>
      <c r="B90" s="37"/>
      <c r="C90" s="175" t="s">
        <v>81</v>
      </c>
      <c r="D90" s="175" t="s">
        <v>136</v>
      </c>
      <c r="E90" s="176" t="s">
        <v>137</v>
      </c>
      <c r="F90" s="177" t="s">
        <v>138</v>
      </c>
      <c r="G90" s="178" t="s">
        <v>139</v>
      </c>
      <c r="H90" s="179">
        <v>3</v>
      </c>
      <c r="I90" s="180"/>
      <c r="J90" s="181">
        <f>ROUND(I90*H90,2)</f>
        <v>0</v>
      </c>
      <c r="K90" s="177" t="s">
        <v>140</v>
      </c>
      <c r="L90" s="41"/>
      <c r="M90" s="182" t="s">
        <v>21</v>
      </c>
      <c r="N90" s="183" t="s">
        <v>44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141</v>
      </c>
      <c r="AT90" s="186" t="s">
        <v>136</v>
      </c>
      <c r="AU90" s="186" t="s">
        <v>83</v>
      </c>
      <c r="AY90" s="19" t="s">
        <v>134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141</v>
      </c>
      <c r="BM90" s="186" t="s">
        <v>142</v>
      </c>
    </row>
    <row r="91" spans="1:47" s="2" customFormat="1" ht="11.25">
      <c r="A91" s="36"/>
      <c r="B91" s="37"/>
      <c r="C91" s="38"/>
      <c r="D91" s="188" t="s">
        <v>143</v>
      </c>
      <c r="E91" s="38"/>
      <c r="F91" s="189" t="s">
        <v>144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143</v>
      </c>
      <c r="AU91" s="19" t="s">
        <v>83</v>
      </c>
    </row>
    <row r="92" spans="2:51" s="13" customFormat="1" ht="11.25">
      <c r="B92" s="193"/>
      <c r="C92" s="194"/>
      <c r="D92" s="195" t="s">
        <v>145</v>
      </c>
      <c r="E92" s="196" t="s">
        <v>21</v>
      </c>
      <c r="F92" s="197" t="s">
        <v>146</v>
      </c>
      <c r="G92" s="194"/>
      <c r="H92" s="198">
        <v>3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145</v>
      </c>
      <c r="AU92" s="204" t="s">
        <v>83</v>
      </c>
      <c r="AV92" s="13" t="s">
        <v>83</v>
      </c>
      <c r="AW92" s="13" t="s">
        <v>34</v>
      </c>
      <c r="AX92" s="13" t="s">
        <v>73</v>
      </c>
      <c r="AY92" s="204" t="s">
        <v>134</v>
      </c>
    </row>
    <row r="93" spans="2:51" s="14" customFormat="1" ht="11.25">
      <c r="B93" s="205"/>
      <c r="C93" s="206"/>
      <c r="D93" s="195" t="s">
        <v>145</v>
      </c>
      <c r="E93" s="207" t="s">
        <v>21</v>
      </c>
      <c r="F93" s="208" t="s">
        <v>147</v>
      </c>
      <c r="G93" s="206"/>
      <c r="H93" s="209">
        <v>3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145</v>
      </c>
      <c r="AU93" s="215" t="s">
        <v>83</v>
      </c>
      <c r="AV93" s="14" t="s">
        <v>148</v>
      </c>
      <c r="AW93" s="14" t="s">
        <v>34</v>
      </c>
      <c r="AX93" s="14" t="s">
        <v>81</v>
      </c>
      <c r="AY93" s="215" t="s">
        <v>134</v>
      </c>
    </row>
    <row r="94" spans="1:65" s="2" customFormat="1" ht="24.2" customHeight="1">
      <c r="A94" s="36"/>
      <c r="B94" s="37"/>
      <c r="C94" s="175" t="s">
        <v>83</v>
      </c>
      <c r="D94" s="175" t="s">
        <v>136</v>
      </c>
      <c r="E94" s="176" t="s">
        <v>149</v>
      </c>
      <c r="F94" s="177" t="s">
        <v>150</v>
      </c>
      <c r="G94" s="178" t="s">
        <v>151</v>
      </c>
      <c r="H94" s="179">
        <v>7.275</v>
      </c>
      <c r="I94" s="180"/>
      <c r="J94" s="181">
        <f>ROUND(I94*H94,2)</f>
        <v>0</v>
      </c>
      <c r="K94" s="177" t="s">
        <v>140</v>
      </c>
      <c r="L94" s="41"/>
      <c r="M94" s="182" t="s">
        <v>21</v>
      </c>
      <c r="N94" s="183" t="s">
        <v>44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141</v>
      </c>
      <c r="AT94" s="186" t="s">
        <v>136</v>
      </c>
      <c r="AU94" s="186" t="s">
        <v>83</v>
      </c>
      <c r="AY94" s="19" t="s">
        <v>134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81</v>
      </c>
      <c r="BK94" s="187">
        <f>ROUND(I94*H94,2)</f>
        <v>0</v>
      </c>
      <c r="BL94" s="19" t="s">
        <v>141</v>
      </c>
      <c r="BM94" s="186" t="s">
        <v>152</v>
      </c>
    </row>
    <row r="95" spans="1:47" s="2" customFormat="1" ht="11.25">
      <c r="A95" s="36"/>
      <c r="B95" s="37"/>
      <c r="C95" s="38"/>
      <c r="D95" s="188" t="s">
        <v>143</v>
      </c>
      <c r="E95" s="38"/>
      <c r="F95" s="189" t="s">
        <v>153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143</v>
      </c>
      <c r="AU95" s="19" t="s">
        <v>83</v>
      </c>
    </row>
    <row r="96" spans="2:51" s="13" customFormat="1" ht="11.25">
      <c r="B96" s="193"/>
      <c r="C96" s="194"/>
      <c r="D96" s="195" t="s">
        <v>145</v>
      </c>
      <c r="E96" s="196" t="s">
        <v>21</v>
      </c>
      <c r="F96" s="197" t="s">
        <v>154</v>
      </c>
      <c r="G96" s="194"/>
      <c r="H96" s="198">
        <v>7.275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145</v>
      </c>
      <c r="AU96" s="204" t="s">
        <v>83</v>
      </c>
      <c r="AV96" s="13" t="s">
        <v>83</v>
      </c>
      <c r="AW96" s="13" t="s">
        <v>34</v>
      </c>
      <c r="AX96" s="13" t="s">
        <v>73</v>
      </c>
      <c r="AY96" s="204" t="s">
        <v>134</v>
      </c>
    </row>
    <row r="97" spans="2:51" s="14" customFormat="1" ht="11.25">
      <c r="B97" s="205"/>
      <c r="C97" s="206"/>
      <c r="D97" s="195" t="s">
        <v>145</v>
      </c>
      <c r="E97" s="207" t="s">
        <v>21</v>
      </c>
      <c r="F97" s="208" t="s">
        <v>147</v>
      </c>
      <c r="G97" s="206"/>
      <c r="H97" s="209">
        <v>7.275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145</v>
      </c>
      <c r="AU97" s="215" t="s">
        <v>83</v>
      </c>
      <c r="AV97" s="14" t="s">
        <v>148</v>
      </c>
      <c r="AW97" s="14" t="s">
        <v>34</v>
      </c>
      <c r="AX97" s="14" t="s">
        <v>81</v>
      </c>
      <c r="AY97" s="215" t="s">
        <v>134</v>
      </c>
    </row>
    <row r="98" spans="1:65" s="2" customFormat="1" ht="24.2" customHeight="1">
      <c r="A98" s="36"/>
      <c r="B98" s="37"/>
      <c r="C98" s="175" t="s">
        <v>148</v>
      </c>
      <c r="D98" s="175" t="s">
        <v>136</v>
      </c>
      <c r="E98" s="176" t="s">
        <v>155</v>
      </c>
      <c r="F98" s="177" t="s">
        <v>156</v>
      </c>
      <c r="G98" s="178" t="s">
        <v>151</v>
      </c>
      <c r="H98" s="179">
        <v>2.28</v>
      </c>
      <c r="I98" s="180"/>
      <c r="J98" s="181">
        <f>ROUND(I98*H98,2)</f>
        <v>0</v>
      </c>
      <c r="K98" s="177" t="s">
        <v>140</v>
      </c>
      <c r="L98" s="41"/>
      <c r="M98" s="182" t="s">
        <v>21</v>
      </c>
      <c r="N98" s="183" t="s">
        <v>44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141</v>
      </c>
      <c r="AT98" s="186" t="s">
        <v>136</v>
      </c>
      <c r="AU98" s="186" t="s">
        <v>83</v>
      </c>
      <c r="AY98" s="19" t="s">
        <v>134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81</v>
      </c>
      <c r="BK98" s="187">
        <f>ROUND(I98*H98,2)</f>
        <v>0</v>
      </c>
      <c r="BL98" s="19" t="s">
        <v>141</v>
      </c>
      <c r="BM98" s="186" t="s">
        <v>157</v>
      </c>
    </row>
    <row r="99" spans="1:47" s="2" customFormat="1" ht="11.25">
      <c r="A99" s="36"/>
      <c r="B99" s="37"/>
      <c r="C99" s="38"/>
      <c r="D99" s="188" t="s">
        <v>143</v>
      </c>
      <c r="E99" s="38"/>
      <c r="F99" s="189" t="s">
        <v>158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143</v>
      </c>
      <c r="AU99" s="19" t="s">
        <v>83</v>
      </c>
    </row>
    <row r="100" spans="2:51" s="13" customFormat="1" ht="11.25">
      <c r="B100" s="193"/>
      <c r="C100" s="194"/>
      <c r="D100" s="195" t="s">
        <v>145</v>
      </c>
      <c r="E100" s="196" t="s">
        <v>21</v>
      </c>
      <c r="F100" s="197" t="s">
        <v>159</v>
      </c>
      <c r="G100" s="194"/>
      <c r="H100" s="198">
        <v>2.28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145</v>
      </c>
      <c r="AU100" s="204" t="s">
        <v>83</v>
      </c>
      <c r="AV100" s="13" t="s">
        <v>83</v>
      </c>
      <c r="AW100" s="13" t="s">
        <v>34</v>
      </c>
      <c r="AX100" s="13" t="s">
        <v>73</v>
      </c>
      <c r="AY100" s="204" t="s">
        <v>134</v>
      </c>
    </row>
    <row r="101" spans="2:51" s="14" customFormat="1" ht="11.25">
      <c r="B101" s="205"/>
      <c r="C101" s="206"/>
      <c r="D101" s="195" t="s">
        <v>145</v>
      </c>
      <c r="E101" s="207" t="s">
        <v>21</v>
      </c>
      <c r="F101" s="208" t="s">
        <v>147</v>
      </c>
      <c r="G101" s="206"/>
      <c r="H101" s="209">
        <v>2.28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145</v>
      </c>
      <c r="AU101" s="215" t="s">
        <v>83</v>
      </c>
      <c r="AV101" s="14" t="s">
        <v>148</v>
      </c>
      <c r="AW101" s="14" t="s">
        <v>34</v>
      </c>
      <c r="AX101" s="14" t="s">
        <v>81</v>
      </c>
      <c r="AY101" s="215" t="s">
        <v>134</v>
      </c>
    </row>
    <row r="102" spans="1:65" s="2" customFormat="1" ht="33" customHeight="1">
      <c r="A102" s="36"/>
      <c r="B102" s="37"/>
      <c r="C102" s="175" t="s">
        <v>141</v>
      </c>
      <c r="D102" s="175" t="s">
        <v>136</v>
      </c>
      <c r="E102" s="176" t="s">
        <v>160</v>
      </c>
      <c r="F102" s="177" t="s">
        <v>161</v>
      </c>
      <c r="G102" s="178" t="s">
        <v>151</v>
      </c>
      <c r="H102" s="179">
        <v>10.009</v>
      </c>
      <c r="I102" s="180"/>
      <c r="J102" s="181">
        <f>ROUND(I102*H102,2)</f>
        <v>0</v>
      </c>
      <c r="K102" s="177" t="s">
        <v>140</v>
      </c>
      <c r="L102" s="41"/>
      <c r="M102" s="182" t="s">
        <v>21</v>
      </c>
      <c r="N102" s="183" t="s">
        <v>44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141</v>
      </c>
      <c r="AT102" s="186" t="s">
        <v>136</v>
      </c>
      <c r="AU102" s="186" t="s">
        <v>83</v>
      </c>
      <c r="AY102" s="19" t="s">
        <v>134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81</v>
      </c>
      <c r="BK102" s="187">
        <f>ROUND(I102*H102,2)</f>
        <v>0</v>
      </c>
      <c r="BL102" s="19" t="s">
        <v>141</v>
      </c>
      <c r="BM102" s="186" t="s">
        <v>162</v>
      </c>
    </row>
    <row r="103" spans="1:47" s="2" customFormat="1" ht="11.25">
      <c r="A103" s="36"/>
      <c r="B103" s="37"/>
      <c r="C103" s="38"/>
      <c r="D103" s="188" t="s">
        <v>143</v>
      </c>
      <c r="E103" s="38"/>
      <c r="F103" s="189" t="s">
        <v>163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143</v>
      </c>
      <c r="AU103" s="19" t="s">
        <v>83</v>
      </c>
    </row>
    <row r="104" spans="2:51" s="15" customFormat="1" ht="11.25">
      <c r="B104" s="216"/>
      <c r="C104" s="217"/>
      <c r="D104" s="195" t="s">
        <v>145</v>
      </c>
      <c r="E104" s="218" t="s">
        <v>21</v>
      </c>
      <c r="F104" s="219" t="s">
        <v>164</v>
      </c>
      <c r="G104" s="217"/>
      <c r="H104" s="218" t="s">
        <v>21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83</v>
      </c>
      <c r="AV104" s="15" t="s">
        <v>81</v>
      </c>
      <c r="AW104" s="15" t="s">
        <v>34</v>
      </c>
      <c r="AX104" s="15" t="s">
        <v>73</v>
      </c>
      <c r="AY104" s="225" t="s">
        <v>134</v>
      </c>
    </row>
    <row r="105" spans="2:51" s="13" customFormat="1" ht="11.25">
      <c r="B105" s="193"/>
      <c r="C105" s="194"/>
      <c r="D105" s="195" t="s">
        <v>145</v>
      </c>
      <c r="E105" s="196" t="s">
        <v>21</v>
      </c>
      <c r="F105" s="197" t="s">
        <v>165</v>
      </c>
      <c r="G105" s="194"/>
      <c r="H105" s="198">
        <v>0.094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145</v>
      </c>
      <c r="AU105" s="204" t="s">
        <v>83</v>
      </c>
      <c r="AV105" s="13" t="s">
        <v>83</v>
      </c>
      <c r="AW105" s="13" t="s">
        <v>34</v>
      </c>
      <c r="AX105" s="13" t="s">
        <v>73</v>
      </c>
      <c r="AY105" s="204" t="s">
        <v>134</v>
      </c>
    </row>
    <row r="106" spans="2:51" s="13" customFormat="1" ht="11.25">
      <c r="B106" s="193"/>
      <c r="C106" s="194"/>
      <c r="D106" s="195" t="s">
        <v>145</v>
      </c>
      <c r="E106" s="196" t="s">
        <v>21</v>
      </c>
      <c r="F106" s="197" t="s">
        <v>166</v>
      </c>
      <c r="G106" s="194"/>
      <c r="H106" s="198">
        <v>7.275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145</v>
      </c>
      <c r="AU106" s="204" t="s">
        <v>83</v>
      </c>
      <c r="AV106" s="13" t="s">
        <v>83</v>
      </c>
      <c r="AW106" s="13" t="s">
        <v>34</v>
      </c>
      <c r="AX106" s="13" t="s">
        <v>73</v>
      </c>
      <c r="AY106" s="204" t="s">
        <v>134</v>
      </c>
    </row>
    <row r="107" spans="2:51" s="13" customFormat="1" ht="11.25">
      <c r="B107" s="193"/>
      <c r="C107" s="194"/>
      <c r="D107" s="195" t="s">
        <v>145</v>
      </c>
      <c r="E107" s="196" t="s">
        <v>21</v>
      </c>
      <c r="F107" s="197" t="s">
        <v>167</v>
      </c>
      <c r="G107" s="194"/>
      <c r="H107" s="198">
        <v>2.28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145</v>
      </c>
      <c r="AU107" s="204" t="s">
        <v>83</v>
      </c>
      <c r="AV107" s="13" t="s">
        <v>83</v>
      </c>
      <c r="AW107" s="13" t="s">
        <v>34</v>
      </c>
      <c r="AX107" s="13" t="s">
        <v>73</v>
      </c>
      <c r="AY107" s="204" t="s">
        <v>134</v>
      </c>
    </row>
    <row r="108" spans="2:51" s="14" customFormat="1" ht="11.25">
      <c r="B108" s="205"/>
      <c r="C108" s="206"/>
      <c r="D108" s="195" t="s">
        <v>145</v>
      </c>
      <c r="E108" s="207" t="s">
        <v>21</v>
      </c>
      <c r="F108" s="208" t="s">
        <v>147</v>
      </c>
      <c r="G108" s="206"/>
      <c r="H108" s="209">
        <v>9.649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145</v>
      </c>
      <c r="AU108" s="215" t="s">
        <v>83</v>
      </c>
      <c r="AV108" s="14" t="s">
        <v>148</v>
      </c>
      <c r="AW108" s="14" t="s">
        <v>34</v>
      </c>
      <c r="AX108" s="14" t="s">
        <v>73</v>
      </c>
      <c r="AY108" s="215" t="s">
        <v>134</v>
      </c>
    </row>
    <row r="109" spans="2:51" s="13" customFormat="1" ht="11.25">
      <c r="B109" s="193"/>
      <c r="C109" s="194"/>
      <c r="D109" s="195" t="s">
        <v>145</v>
      </c>
      <c r="E109" s="196" t="s">
        <v>21</v>
      </c>
      <c r="F109" s="197" t="s">
        <v>168</v>
      </c>
      <c r="G109" s="194"/>
      <c r="H109" s="198">
        <v>0.36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145</v>
      </c>
      <c r="AU109" s="204" t="s">
        <v>83</v>
      </c>
      <c r="AV109" s="13" t="s">
        <v>83</v>
      </c>
      <c r="AW109" s="13" t="s">
        <v>34</v>
      </c>
      <c r="AX109" s="13" t="s">
        <v>73</v>
      </c>
      <c r="AY109" s="204" t="s">
        <v>134</v>
      </c>
    </row>
    <row r="110" spans="2:51" s="14" customFormat="1" ht="11.25">
      <c r="B110" s="205"/>
      <c r="C110" s="206"/>
      <c r="D110" s="195" t="s">
        <v>145</v>
      </c>
      <c r="E110" s="207" t="s">
        <v>21</v>
      </c>
      <c r="F110" s="208" t="s">
        <v>147</v>
      </c>
      <c r="G110" s="206"/>
      <c r="H110" s="209">
        <v>0.36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145</v>
      </c>
      <c r="AU110" s="215" t="s">
        <v>83</v>
      </c>
      <c r="AV110" s="14" t="s">
        <v>148</v>
      </c>
      <c r="AW110" s="14" t="s">
        <v>34</v>
      </c>
      <c r="AX110" s="14" t="s">
        <v>73</v>
      </c>
      <c r="AY110" s="215" t="s">
        <v>134</v>
      </c>
    </row>
    <row r="111" spans="2:51" s="16" customFormat="1" ht="11.25">
      <c r="B111" s="226"/>
      <c r="C111" s="227"/>
      <c r="D111" s="195" t="s">
        <v>145</v>
      </c>
      <c r="E111" s="228" t="s">
        <v>21</v>
      </c>
      <c r="F111" s="229" t="s">
        <v>169</v>
      </c>
      <c r="G111" s="227"/>
      <c r="H111" s="230">
        <v>10.009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145</v>
      </c>
      <c r="AU111" s="236" t="s">
        <v>83</v>
      </c>
      <c r="AV111" s="16" t="s">
        <v>141</v>
      </c>
      <c r="AW111" s="16" t="s">
        <v>34</v>
      </c>
      <c r="AX111" s="16" t="s">
        <v>81</v>
      </c>
      <c r="AY111" s="236" t="s">
        <v>134</v>
      </c>
    </row>
    <row r="112" spans="1:65" s="2" customFormat="1" ht="37.9" customHeight="1">
      <c r="A112" s="36"/>
      <c r="B112" s="37"/>
      <c r="C112" s="175" t="s">
        <v>170</v>
      </c>
      <c r="D112" s="175" t="s">
        <v>136</v>
      </c>
      <c r="E112" s="176" t="s">
        <v>171</v>
      </c>
      <c r="F112" s="177" t="s">
        <v>172</v>
      </c>
      <c r="G112" s="178" t="s">
        <v>151</v>
      </c>
      <c r="H112" s="179">
        <v>9.289</v>
      </c>
      <c r="I112" s="180"/>
      <c r="J112" s="181">
        <f>ROUND(I112*H112,2)</f>
        <v>0</v>
      </c>
      <c r="K112" s="177" t="s">
        <v>140</v>
      </c>
      <c r="L112" s="41"/>
      <c r="M112" s="182" t="s">
        <v>21</v>
      </c>
      <c r="N112" s="183" t="s">
        <v>44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141</v>
      </c>
      <c r="AT112" s="186" t="s">
        <v>136</v>
      </c>
      <c r="AU112" s="186" t="s">
        <v>83</v>
      </c>
      <c r="AY112" s="19" t="s">
        <v>134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81</v>
      </c>
      <c r="BK112" s="187">
        <f>ROUND(I112*H112,2)</f>
        <v>0</v>
      </c>
      <c r="BL112" s="19" t="s">
        <v>141</v>
      </c>
      <c r="BM112" s="186" t="s">
        <v>173</v>
      </c>
    </row>
    <row r="113" spans="1:47" s="2" customFormat="1" ht="11.25">
      <c r="A113" s="36"/>
      <c r="B113" s="37"/>
      <c r="C113" s="38"/>
      <c r="D113" s="188" t="s">
        <v>143</v>
      </c>
      <c r="E113" s="38"/>
      <c r="F113" s="189" t="s">
        <v>174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143</v>
      </c>
      <c r="AU113" s="19" t="s">
        <v>83</v>
      </c>
    </row>
    <row r="114" spans="2:51" s="15" customFormat="1" ht="11.25">
      <c r="B114" s="216"/>
      <c r="C114" s="217"/>
      <c r="D114" s="195" t="s">
        <v>145</v>
      </c>
      <c r="E114" s="218" t="s">
        <v>21</v>
      </c>
      <c r="F114" s="219" t="s">
        <v>175</v>
      </c>
      <c r="G114" s="217"/>
      <c r="H114" s="218" t="s">
        <v>21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145</v>
      </c>
      <c r="AU114" s="225" t="s">
        <v>83</v>
      </c>
      <c r="AV114" s="15" t="s">
        <v>81</v>
      </c>
      <c r="AW114" s="15" t="s">
        <v>34</v>
      </c>
      <c r="AX114" s="15" t="s">
        <v>73</v>
      </c>
      <c r="AY114" s="225" t="s">
        <v>134</v>
      </c>
    </row>
    <row r="115" spans="2:51" s="13" customFormat="1" ht="11.25">
      <c r="B115" s="193"/>
      <c r="C115" s="194"/>
      <c r="D115" s="195" t="s">
        <v>145</v>
      </c>
      <c r="E115" s="196" t="s">
        <v>21</v>
      </c>
      <c r="F115" s="197" t="s">
        <v>165</v>
      </c>
      <c r="G115" s="194"/>
      <c r="H115" s="198">
        <v>0.094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145</v>
      </c>
      <c r="AU115" s="204" t="s">
        <v>83</v>
      </c>
      <c r="AV115" s="13" t="s">
        <v>83</v>
      </c>
      <c r="AW115" s="13" t="s">
        <v>34</v>
      </c>
      <c r="AX115" s="13" t="s">
        <v>73</v>
      </c>
      <c r="AY115" s="204" t="s">
        <v>134</v>
      </c>
    </row>
    <row r="116" spans="2:51" s="13" customFormat="1" ht="11.25">
      <c r="B116" s="193"/>
      <c r="C116" s="194"/>
      <c r="D116" s="195" t="s">
        <v>145</v>
      </c>
      <c r="E116" s="196" t="s">
        <v>21</v>
      </c>
      <c r="F116" s="197" t="s">
        <v>166</v>
      </c>
      <c r="G116" s="194"/>
      <c r="H116" s="198">
        <v>7.275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145</v>
      </c>
      <c r="AU116" s="204" t="s">
        <v>83</v>
      </c>
      <c r="AV116" s="13" t="s">
        <v>83</v>
      </c>
      <c r="AW116" s="13" t="s">
        <v>34</v>
      </c>
      <c r="AX116" s="13" t="s">
        <v>73</v>
      </c>
      <c r="AY116" s="204" t="s">
        <v>134</v>
      </c>
    </row>
    <row r="117" spans="2:51" s="13" customFormat="1" ht="11.25">
      <c r="B117" s="193"/>
      <c r="C117" s="194"/>
      <c r="D117" s="195" t="s">
        <v>145</v>
      </c>
      <c r="E117" s="196" t="s">
        <v>21</v>
      </c>
      <c r="F117" s="197" t="s">
        <v>167</v>
      </c>
      <c r="G117" s="194"/>
      <c r="H117" s="198">
        <v>2.28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145</v>
      </c>
      <c r="AU117" s="204" t="s">
        <v>83</v>
      </c>
      <c r="AV117" s="13" t="s">
        <v>83</v>
      </c>
      <c r="AW117" s="13" t="s">
        <v>34</v>
      </c>
      <c r="AX117" s="13" t="s">
        <v>73</v>
      </c>
      <c r="AY117" s="204" t="s">
        <v>134</v>
      </c>
    </row>
    <row r="118" spans="2:51" s="14" customFormat="1" ht="11.25">
      <c r="B118" s="205"/>
      <c r="C118" s="206"/>
      <c r="D118" s="195" t="s">
        <v>145</v>
      </c>
      <c r="E118" s="207" t="s">
        <v>21</v>
      </c>
      <c r="F118" s="208" t="s">
        <v>147</v>
      </c>
      <c r="G118" s="206"/>
      <c r="H118" s="209">
        <v>9.649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145</v>
      </c>
      <c r="AU118" s="215" t="s">
        <v>83</v>
      </c>
      <c r="AV118" s="14" t="s">
        <v>148</v>
      </c>
      <c r="AW118" s="14" t="s">
        <v>34</v>
      </c>
      <c r="AX118" s="14" t="s">
        <v>73</v>
      </c>
      <c r="AY118" s="215" t="s">
        <v>134</v>
      </c>
    </row>
    <row r="119" spans="2:51" s="13" customFormat="1" ht="11.25">
      <c r="B119" s="193"/>
      <c r="C119" s="194"/>
      <c r="D119" s="195" t="s">
        <v>145</v>
      </c>
      <c r="E119" s="196" t="s">
        <v>21</v>
      </c>
      <c r="F119" s="197" t="s">
        <v>176</v>
      </c>
      <c r="G119" s="194"/>
      <c r="H119" s="198">
        <v>-0.36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145</v>
      </c>
      <c r="AU119" s="204" t="s">
        <v>83</v>
      </c>
      <c r="AV119" s="13" t="s">
        <v>83</v>
      </c>
      <c r="AW119" s="13" t="s">
        <v>34</v>
      </c>
      <c r="AX119" s="13" t="s">
        <v>73</v>
      </c>
      <c r="AY119" s="204" t="s">
        <v>134</v>
      </c>
    </row>
    <row r="120" spans="2:51" s="14" customFormat="1" ht="11.25">
      <c r="B120" s="205"/>
      <c r="C120" s="206"/>
      <c r="D120" s="195" t="s">
        <v>145</v>
      </c>
      <c r="E120" s="207" t="s">
        <v>21</v>
      </c>
      <c r="F120" s="208" t="s">
        <v>147</v>
      </c>
      <c r="G120" s="206"/>
      <c r="H120" s="209">
        <v>-0.36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145</v>
      </c>
      <c r="AU120" s="215" t="s">
        <v>83</v>
      </c>
      <c r="AV120" s="14" t="s">
        <v>148</v>
      </c>
      <c r="AW120" s="14" t="s">
        <v>34</v>
      </c>
      <c r="AX120" s="14" t="s">
        <v>73</v>
      </c>
      <c r="AY120" s="215" t="s">
        <v>134</v>
      </c>
    </row>
    <row r="121" spans="2:51" s="16" customFormat="1" ht="11.25">
      <c r="B121" s="226"/>
      <c r="C121" s="227"/>
      <c r="D121" s="195" t="s">
        <v>145</v>
      </c>
      <c r="E121" s="228" t="s">
        <v>21</v>
      </c>
      <c r="F121" s="229" t="s">
        <v>169</v>
      </c>
      <c r="G121" s="227"/>
      <c r="H121" s="230">
        <v>9.289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145</v>
      </c>
      <c r="AU121" s="236" t="s">
        <v>83</v>
      </c>
      <c r="AV121" s="16" t="s">
        <v>141</v>
      </c>
      <c r="AW121" s="16" t="s">
        <v>34</v>
      </c>
      <c r="AX121" s="16" t="s">
        <v>81</v>
      </c>
      <c r="AY121" s="236" t="s">
        <v>134</v>
      </c>
    </row>
    <row r="122" spans="1:65" s="2" customFormat="1" ht="37.9" customHeight="1">
      <c r="A122" s="36"/>
      <c r="B122" s="37"/>
      <c r="C122" s="175" t="s">
        <v>177</v>
      </c>
      <c r="D122" s="175" t="s">
        <v>136</v>
      </c>
      <c r="E122" s="176" t="s">
        <v>178</v>
      </c>
      <c r="F122" s="177" t="s">
        <v>179</v>
      </c>
      <c r="G122" s="178" t="s">
        <v>151</v>
      </c>
      <c r="H122" s="179">
        <v>46.445</v>
      </c>
      <c r="I122" s="180"/>
      <c r="J122" s="181">
        <f>ROUND(I122*H122,2)</f>
        <v>0</v>
      </c>
      <c r="K122" s="177" t="s">
        <v>140</v>
      </c>
      <c r="L122" s="41"/>
      <c r="M122" s="182" t="s">
        <v>21</v>
      </c>
      <c r="N122" s="183" t="s">
        <v>44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141</v>
      </c>
      <c r="AT122" s="186" t="s">
        <v>136</v>
      </c>
      <c r="AU122" s="186" t="s">
        <v>83</v>
      </c>
      <c r="AY122" s="19" t="s">
        <v>134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81</v>
      </c>
      <c r="BK122" s="187">
        <f>ROUND(I122*H122,2)</f>
        <v>0</v>
      </c>
      <c r="BL122" s="19" t="s">
        <v>141</v>
      </c>
      <c r="BM122" s="186" t="s">
        <v>180</v>
      </c>
    </row>
    <row r="123" spans="1:47" s="2" customFormat="1" ht="11.25">
      <c r="A123" s="36"/>
      <c r="B123" s="37"/>
      <c r="C123" s="38"/>
      <c r="D123" s="188" t="s">
        <v>143</v>
      </c>
      <c r="E123" s="38"/>
      <c r="F123" s="189" t="s">
        <v>181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143</v>
      </c>
      <c r="AU123" s="19" t="s">
        <v>83</v>
      </c>
    </row>
    <row r="124" spans="1:47" s="2" customFormat="1" ht="19.5">
      <c r="A124" s="36"/>
      <c r="B124" s="37"/>
      <c r="C124" s="38"/>
      <c r="D124" s="195" t="s">
        <v>182</v>
      </c>
      <c r="E124" s="38"/>
      <c r="F124" s="237" t="s">
        <v>183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182</v>
      </c>
      <c r="AU124" s="19" t="s">
        <v>83</v>
      </c>
    </row>
    <row r="125" spans="2:51" s="13" customFormat="1" ht="11.25">
      <c r="B125" s="193"/>
      <c r="C125" s="194"/>
      <c r="D125" s="195" t="s">
        <v>145</v>
      </c>
      <c r="E125" s="196" t="s">
        <v>21</v>
      </c>
      <c r="F125" s="197" t="s">
        <v>184</v>
      </c>
      <c r="G125" s="194"/>
      <c r="H125" s="198">
        <v>9.289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145</v>
      </c>
      <c r="AU125" s="204" t="s">
        <v>83</v>
      </c>
      <c r="AV125" s="13" t="s">
        <v>83</v>
      </c>
      <c r="AW125" s="13" t="s">
        <v>34</v>
      </c>
      <c r="AX125" s="13" t="s">
        <v>73</v>
      </c>
      <c r="AY125" s="204" t="s">
        <v>134</v>
      </c>
    </row>
    <row r="126" spans="2:51" s="14" customFormat="1" ht="11.25">
      <c r="B126" s="205"/>
      <c r="C126" s="206"/>
      <c r="D126" s="195" t="s">
        <v>145</v>
      </c>
      <c r="E126" s="207" t="s">
        <v>21</v>
      </c>
      <c r="F126" s="208" t="s">
        <v>147</v>
      </c>
      <c r="G126" s="206"/>
      <c r="H126" s="209">
        <v>9.289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145</v>
      </c>
      <c r="AU126" s="215" t="s">
        <v>83</v>
      </c>
      <c r="AV126" s="14" t="s">
        <v>148</v>
      </c>
      <c r="AW126" s="14" t="s">
        <v>34</v>
      </c>
      <c r="AX126" s="14" t="s">
        <v>81</v>
      </c>
      <c r="AY126" s="215" t="s">
        <v>134</v>
      </c>
    </row>
    <row r="127" spans="2:51" s="13" customFormat="1" ht="11.25">
      <c r="B127" s="193"/>
      <c r="C127" s="194"/>
      <c r="D127" s="195" t="s">
        <v>145</v>
      </c>
      <c r="E127" s="194"/>
      <c r="F127" s="197" t="s">
        <v>185</v>
      </c>
      <c r="G127" s="194"/>
      <c r="H127" s="198">
        <v>46.445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145</v>
      </c>
      <c r="AU127" s="204" t="s">
        <v>83</v>
      </c>
      <c r="AV127" s="13" t="s">
        <v>83</v>
      </c>
      <c r="AW127" s="13" t="s">
        <v>4</v>
      </c>
      <c r="AX127" s="13" t="s">
        <v>81</v>
      </c>
      <c r="AY127" s="204" t="s">
        <v>134</v>
      </c>
    </row>
    <row r="128" spans="1:65" s="2" customFormat="1" ht="24.2" customHeight="1">
      <c r="A128" s="36"/>
      <c r="B128" s="37"/>
      <c r="C128" s="175" t="s">
        <v>186</v>
      </c>
      <c r="D128" s="175" t="s">
        <v>136</v>
      </c>
      <c r="E128" s="176" t="s">
        <v>187</v>
      </c>
      <c r="F128" s="177" t="s">
        <v>188</v>
      </c>
      <c r="G128" s="178" t="s">
        <v>151</v>
      </c>
      <c r="H128" s="179">
        <v>0.36</v>
      </c>
      <c r="I128" s="180"/>
      <c r="J128" s="181">
        <f>ROUND(I128*H128,2)</f>
        <v>0</v>
      </c>
      <c r="K128" s="177" t="s">
        <v>140</v>
      </c>
      <c r="L128" s="41"/>
      <c r="M128" s="182" t="s">
        <v>21</v>
      </c>
      <c r="N128" s="183" t="s">
        <v>44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141</v>
      </c>
      <c r="AT128" s="186" t="s">
        <v>136</v>
      </c>
      <c r="AU128" s="186" t="s">
        <v>83</v>
      </c>
      <c r="AY128" s="19" t="s">
        <v>134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81</v>
      </c>
      <c r="BK128" s="187">
        <f>ROUND(I128*H128,2)</f>
        <v>0</v>
      </c>
      <c r="BL128" s="19" t="s">
        <v>141</v>
      </c>
      <c r="BM128" s="186" t="s">
        <v>189</v>
      </c>
    </row>
    <row r="129" spans="1:47" s="2" customFormat="1" ht="11.25">
      <c r="A129" s="36"/>
      <c r="B129" s="37"/>
      <c r="C129" s="38"/>
      <c r="D129" s="188" t="s">
        <v>143</v>
      </c>
      <c r="E129" s="38"/>
      <c r="F129" s="189" t="s">
        <v>190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143</v>
      </c>
      <c r="AU129" s="19" t="s">
        <v>83</v>
      </c>
    </row>
    <row r="130" spans="2:51" s="13" customFormat="1" ht="11.25">
      <c r="B130" s="193"/>
      <c r="C130" s="194"/>
      <c r="D130" s="195" t="s">
        <v>145</v>
      </c>
      <c r="E130" s="196" t="s">
        <v>21</v>
      </c>
      <c r="F130" s="197" t="s">
        <v>191</v>
      </c>
      <c r="G130" s="194"/>
      <c r="H130" s="198">
        <v>0.36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145</v>
      </c>
      <c r="AU130" s="204" t="s">
        <v>83</v>
      </c>
      <c r="AV130" s="13" t="s">
        <v>83</v>
      </c>
      <c r="AW130" s="13" t="s">
        <v>34</v>
      </c>
      <c r="AX130" s="13" t="s">
        <v>73</v>
      </c>
      <c r="AY130" s="204" t="s">
        <v>134</v>
      </c>
    </row>
    <row r="131" spans="2:51" s="14" customFormat="1" ht="11.25">
      <c r="B131" s="205"/>
      <c r="C131" s="206"/>
      <c r="D131" s="195" t="s">
        <v>145</v>
      </c>
      <c r="E131" s="207" t="s">
        <v>21</v>
      </c>
      <c r="F131" s="208" t="s">
        <v>147</v>
      </c>
      <c r="G131" s="206"/>
      <c r="H131" s="209">
        <v>0.36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145</v>
      </c>
      <c r="AU131" s="215" t="s">
        <v>83</v>
      </c>
      <c r="AV131" s="14" t="s">
        <v>148</v>
      </c>
      <c r="AW131" s="14" t="s">
        <v>34</v>
      </c>
      <c r="AX131" s="14" t="s">
        <v>81</v>
      </c>
      <c r="AY131" s="215" t="s">
        <v>134</v>
      </c>
    </row>
    <row r="132" spans="1:65" s="2" customFormat="1" ht="24.2" customHeight="1">
      <c r="A132" s="36"/>
      <c r="B132" s="37"/>
      <c r="C132" s="175" t="s">
        <v>192</v>
      </c>
      <c r="D132" s="175" t="s">
        <v>136</v>
      </c>
      <c r="E132" s="176" t="s">
        <v>193</v>
      </c>
      <c r="F132" s="177" t="s">
        <v>194</v>
      </c>
      <c r="G132" s="178" t="s">
        <v>195</v>
      </c>
      <c r="H132" s="179">
        <v>16.72</v>
      </c>
      <c r="I132" s="180"/>
      <c r="J132" s="181">
        <f>ROUND(I132*H132,2)</f>
        <v>0</v>
      </c>
      <c r="K132" s="177" t="s">
        <v>140</v>
      </c>
      <c r="L132" s="41"/>
      <c r="M132" s="182" t="s">
        <v>21</v>
      </c>
      <c r="N132" s="183" t="s">
        <v>44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141</v>
      </c>
      <c r="AT132" s="186" t="s">
        <v>136</v>
      </c>
      <c r="AU132" s="186" t="s">
        <v>83</v>
      </c>
      <c r="AY132" s="19" t="s">
        <v>134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141</v>
      </c>
      <c r="BM132" s="186" t="s">
        <v>196</v>
      </c>
    </row>
    <row r="133" spans="1:47" s="2" customFormat="1" ht="11.25">
      <c r="A133" s="36"/>
      <c r="B133" s="37"/>
      <c r="C133" s="38"/>
      <c r="D133" s="188" t="s">
        <v>143</v>
      </c>
      <c r="E133" s="38"/>
      <c r="F133" s="189" t="s">
        <v>197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143</v>
      </c>
      <c r="AU133" s="19" t="s">
        <v>83</v>
      </c>
    </row>
    <row r="134" spans="2:51" s="13" customFormat="1" ht="11.25">
      <c r="B134" s="193"/>
      <c r="C134" s="194"/>
      <c r="D134" s="195" t="s">
        <v>145</v>
      </c>
      <c r="E134" s="196" t="s">
        <v>21</v>
      </c>
      <c r="F134" s="197" t="s">
        <v>198</v>
      </c>
      <c r="G134" s="194"/>
      <c r="H134" s="198">
        <v>16.72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145</v>
      </c>
      <c r="AU134" s="204" t="s">
        <v>83</v>
      </c>
      <c r="AV134" s="13" t="s">
        <v>83</v>
      </c>
      <c r="AW134" s="13" t="s">
        <v>34</v>
      </c>
      <c r="AX134" s="13" t="s">
        <v>73</v>
      </c>
      <c r="AY134" s="204" t="s">
        <v>134</v>
      </c>
    </row>
    <row r="135" spans="2:51" s="14" customFormat="1" ht="11.25">
      <c r="B135" s="205"/>
      <c r="C135" s="206"/>
      <c r="D135" s="195" t="s">
        <v>145</v>
      </c>
      <c r="E135" s="207" t="s">
        <v>21</v>
      </c>
      <c r="F135" s="208" t="s">
        <v>147</v>
      </c>
      <c r="G135" s="206"/>
      <c r="H135" s="209">
        <v>16.72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145</v>
      </c>
      <c r="AU135" s="215" t="s">
        <v>83</v>
      </c>
      <c r="AV135" s="14" t="s">
        <v>148</v>
      </c>
      <c r="AW135" s="14" t="s">
        <v>34</v>
      </c>
      <c r="AX135" s="14" t="s">
        <v>81</v>
      </c>
      <c r="AY135" s="215" t="s">
        <v>134</v>
      </c>
    </row>
    <row r="136" spans="1:65" s="2" customFormat="1" ht="24.2" customHeight="1">
      <c r="A136" s="36"/>
      <c r="B136" s="37"/>
      <c r="C136" s="175" t="s">
        <v>199</v>
      </c>
      <c r="D136" s="175" t="s">
        <v>136</v>
      </c>
      <c r="E136" s="176" t="s">
        <v>200</v>
      </c>
      <c r="F136" s="177" t="s">
        <v>201</v>
      </c>
      <c r="G136" s="178" t="s">
        <v>151</v>
      </c>
      <c r="H136" s="179">
        <v>9.649</v>
      </c>
      <c r="I136" s="180"/>
      <c r="J136" s="181">
        <f>ROUND(I136*H136,2)</f>
        <v>0</v>
      </c>
      <c r="K136" s="177" t="s">
        <v>140</v>
      </c>
      <c r="L136" s="41"/>
      <c r="M136" s="182" t="s">
        <v>21</v>
      </c>
      <c r="N136" s="183" t="s">
        <v>44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141</v>
      </c>
      <c r="AT136" s="186" t="s">
        <v>136</v>
      </c>
      <c r="AU136" s="186" t="s">
        <v>83</v>
      </c>
      <c r="AY136" s="19" t="s">
        <v>134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81</v>
      </c>
      <c r="BK136" s="187">
        <f>ROUND(I136*H136,2)</f>
        <v>0</v>
      </c>
      <c r="BL136" s="19" t="s">
        <v>141</v>
      </c>
      <c r="BM136" s="186" t="s">
        <v>202</v>
      </c>
    </row>
    <row r="137" spans="1:47" s="2" customFormat="1" ht="11.25">
      <c r="A137" s="36"/>
      <c r="B137" s="37"/>
      <c r="C137" s="38"/>
      <c r="D137" s="188" t="s">
        <v>143</v>
      </c>
      <c r="E137" s="38"/>
      <c r="F137" s="189" t="s">
        <v>203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143</v>
      </c>
      <c r="AU137" s="19" t="s">
        <v>83</v>
      </c>
    </row>
    <row r="138" spans="2:51" s="15" customFormat="1" ht="11.25">
      <c r="B138" s="216"/>
      <c r="C138" s="217"/>
      <c r="D138" s="195" t="s">
        <v>145</v>
      </c>
      <c r="E138" s="218" t="s">
        <v>21</v>
      </c>
      <c r="F138" s="219" t="s">
        <v>204</v>
      </c>
      <c r="G138" s="217"/>
      <c r="H138" s="218" t="s">
        <v>21</v>
      </c>
      <c r="I138" s="220"/>
      <c r="J138" s="217"/>
      <c r="K138" s="217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145</v>
      </c>
      <c r="AU138" s="225" t="s">
        <v>83</v>
      </c>
      <c r="AV138" s="15" t="s">
        <v>81</v>
      </c>
      <c r="AW138" s="15" t="s">
        <v>34</v>
      </c>
      <c r="AX138" s="15" t="s">
        <v>73</v>
      </c>
      <c r="AY138" s="225" t="s">
        <v>134</v>
      </c>
    </row>
    <row r="139" spans="2:51" s="13" customFormat="1" ht="11.25">
      <c r="B139" s="193"/>
      <c r="C139" s="194"/>
      <c r="D139" s="195" t="s">
        <v>145</v>
      </c>
      <c r="E139" s="196" t="s">
        <v>21</v>
      </c>
      <c r="F139" s="197" t="s">
        <v>165</v>
      </c>
      <c r="G139" s="194"/>
      <c r="H139" s="198">
        <v>0.094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145</v>
      </c>
      <c r="AU139" s="204" t="s">
        <v>83</v>
      </c>
      <c r="AV139" s="13" t="s">
        <v>83</v>
      </c>
      <c r="AW139" s="13" t="s">
        <v>34</v>
      </c>
      <c r="AX139" s="13" t="s">
        <v>73</v>
      </c>
      <c r="AY139" s="204" t="s">
        <v>134</v>
      </c>
    </row>
    <row r="140" spans="2:51" s="13" customFormat="1" ht="11.25">
      <c r="B140" s="193"/>
      <c r="C140" s="194"/>
      <c r="D140" s="195" t="s">
        <v>145</v>
      </c>
      <c r="E140" s="196" t="s">
        <v>21</v>
      </c>
      <c r="F140" s="197" t="s">
        <v>166</v>
      </c>
      <c r="G140" s="194"/>
      <c r="H140" s="198">
        <v>7.275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145</v>
      </c>
      <c r="AU140" s="204" t="s">
        <v>83</v>
      </c>
      <c r="AV140" s="13" t="s">
        <v>83</v>
      </c>
      <c r="AW140" s="13" t="s">
        <v>34</v>
      </c>
      <c r="AX140" s="13" t="s">
        <v>73</v>
      </c>
      <c r="AY140" s="204" t="s">
        <v>134</v>
      </c>
    </row>
    <row r="141" spans="2:51" s="13" customFormat="1" ht="11.25">
      <c r="B141" s="193"/>
      <c r="C141" s="194"/>
      <c r="D141" s="195" t="s">
        <v>145</v>
      </c>
      <c r="E141" s="196" t="s">
        <v>21</v>
      </c>
      <c r="F141" s="197" t="s">
        <v>167</v>
      </c>
      <c r="G141" s="194"/>
      <c r="H141" s="198">
        <v>2.28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145</v>
      </c>
      <c r="AU141" s="204" t="s">
        <v>83</v>
      </c>
      <c r="AV141" s="13" t="s">
        <v>83</v>
      </c>
      <c r="AW141" s="13" t="s">
        <v>34</v>
      </c>
      <c r="AX141" s="13" t="s">
        <v>73</v>
      </c>
      <c r="AY141" s="204" t="s">
        <v>134</v>
      </c>
    </row>
    <row r="142" spans="2:51" s="14" customFormat="1" ht="11.25">
      <c r="B142" s="205"/>
      <c r="C142" s="206"/>
      <c r="D142" s="195" t="s">
        <v>145</v>
      </c>
      <c r="E142" s="207" t="s">
        <v>21</v>
      </c>
      <c r="F142" s="208" t="s">
        <v>147</v>
      </c>
      <c r="G142" s="206"/>
      <c r="H142" s="209">
        <v>9.649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145</v>
      </c>
      <c r="AU142" s="215" t="s">
        <v>83</v>
      </c>
      <c r="AV142" s="14" t="s">
        <v>148</v>
      </c>
      <c r="AW142" s="14" t="s">
        <v>34</v>
      </c>
      <c r="AX142" s="14" t="s">
        <v>81</v>
      </c>
      <c r="AY142" s="215" t="s">
        <v>134</v>
      </c>
    </row>
    <row r="143" spans="1:65" s="2" customFormat="1" ht="24.2" customHeight="1">
      <c r="A143" s="36"/>
      <c r="B143" s="37"/>
      <c r="C143" s="175" t="s">
        <v>205</v>
      </c>
      <c r="D143" s="175" t="s">
        <v>136</v>
      </c>
      <c r="E143" s="176" t="s">
        <v>206</v>
      </c>
      <c r="F143" s="177" t="s">
        <v>207</v>
      </c>
      <c r="G143" s="178" t="s">
        <v>151</v>
      </c>
      <c r="H143" s="179">
        <v>0.36</v>
      </c>
      <c r="I143" s="180"/>
      <c r="J143" s="181">
        <f>ROUND(I143*H143,2)</f>
        <v>0</v>
      </c>
      <c r="K143" s="177" t="s">
        <v>140</v>
      </c>
      <c r="L143" s="41"/>
      <c r="M143" s="182" t="s">
        <v>21</v>
      </c>
      <c r="N143" s="183" t="s">
        <v>44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141</v>
      </c>
      <c r="AT143" s="186" t="s">
        <v>136</v>
      </c>
      <c r="AU143" s="186" t="s">
        <v>83</v>
      </c>
      <c r="AY143" s="19" t="s">
        <v>134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81</v>
      </c>
      <c r="BK143" s="187">
        <f>ROUND(I143*H143,2)</f>
        <v>0</v>
      </c>
      <c r="BL143" s="19" t="s">
        <v>141</v>
      </c>
      <c r="BM143" s="186" t="s">
        <v>208</v>
      </c>
    </row>
    <row r="144" spans="1:47" s="2" customFormat="1" ht="11.25">
      <c r="A144" s="36"/>
      <c r="B144" s="37"/>
      <c r="C144" s="38"/>
      <c r="D144" s="188" t="s">
        <v>143</v>
      </c>
      <c r="E144" s="38"/>
      <c r="F144" s="189" t="s">
        <v>209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143</v>
      </c>
      <c r="AU144" s="19" t="s">
        <v>83</v>
      </c>
    </row>
    <row r="145" spans="2:51" s="13" customFormat="1" ht="11.25">
      <c r="B145" s="193"/>
      <c r="C145" s="194"/>
      <c r="D145" s="195" t="s">
        <v>145</v>
      </c>
      <c r="E145" s="196" t="s">
        <v>21</v>
      </c>
      <c r="F145" s="197" t="s">
        <v>210</v>
      </c>
      <c r="G145" s="194"/>
      <c r="H145" s="198">
        <v>0.36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145</v>
      </c>
      <c r="AU145" s="204" t="s">
        <v>83</v>
      </c>
      <c r="AV145" s="13" t="s">
        <v>83</v>
      </c>
      <c r="AW145" s="13" t="s">
        <v>34</v>
      </c>
      <c r="AX145" s="13" t="s">
        <v>73</v>
      </c>
      <c r="AY145" s="204" t="s">
        <v>134</v>
      </c>
    </row>
    <row r="146" spans="2:51" s="14" customFormat="1" ht="11.25">
      <c r="B146" s="205"/>
      <c r="C146" s="206"/>
      <c r="D146" s="195" t="s">
        <v>145</v>
      </c>
      <c r="E146" s="207" t="s">
        <v>21</v>
      </c>
      <c r="F146" s="208" t="s">
        <v>147</v>
      </c>
      <c r="G146" s="206"/>
      <c r="H146" s="209">
        <v>0.36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145</v>
      </c>
      <c r="AU146" s="215" t="s">
        <v>83</v>
      </c>
      <c r="AV146" s="14" t="s">
        <v>148</v>
      </c>
      <c r="AW146" s="14" t="s">
        <v>34</v>
      </c>
      <c r="AX146" s="14" t="s">
        <v>81</v>
      </c>
      <c r="AY146" s="215" t="s">
        <v>134</v>
      </c>
    </row>
    <row r="147" spans="2:63" s="12" customFormat="1" ht="22.9" customHeight="1">
      <c r="B147" s="159"/>
      <c r="C147" s="160"/>
      <c r="D147" s="161" t="s">
        <v>72</v>
      </c>
      <c r="E147" s="173" t="s">
        <v>83</v>
      </c>
      <c r="F147" s="173" t="s">
        <v>211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SUM(P148:P159)</f>
        <v>0</v>
      </c>
      <c r="Q147" s="167"/>
      <c r="R147" s="168">
        <f>SUM(R148:R159)</f>
        <v>5.84348445</v>
      </c>
      <c r="S147" s="167"/>
      <c r="T147" s="169">
        <f>SUM(T148:T159)</f>
        <v>0</v>
      </c>
      <c r="AR147" s="170" t="s">
        <v>81</v>
      </c>
      <c r="AT147" s="171" t="s">
        <v>72</v>
      </c>
      <c r="AU147" s="171" t="s">
        <v>81</v>
      </c>
      <c r="AY147" s="170" t="s">
        <v>134</v>
      </c>
      <c r="BK147" s="172">
        <f>SUM(BK148:BK159)</f>
        <v>0</v>
      </c>
    </row>
    <row r="148" spans="1:65" s="2" customFormat="1" ht="37.9" customHeight="1">
      <c r="A148" s="36"/>
      <c r="B148" s="37"/>
      <c r="C148" s="175" t="s">
        <v>212</v>
      </c>
      <c r="D148" s="175" t="s">
        <v>136</v>
      </c>
      <c r="E148" s="176" t="s">
        <v>213</v>
      </c>
      <c r="F148" s="177" t="s">
        <v>214</v>
      </c>
      <c r="G148" s="178" t="s">
        <v>139</v>
      </c>
      <c r="H148" s="179">
        <v>3</v>
      </c>
      <c r="I148" s="180"/>
      <c r="J148" s="181">
        <f>ROUND(I148*H148,2)</f>
        <v>0</v>
      </c>
      <c r="K148" s="177" t="s">
        <v>140</v>
      </c>
      <c r="L148" s="41"/>
      <c r="M148" s="182" t="s">
        <v>21</v>
      </c>
      <c r="N148" s="183" t="s">
        <v>44</v>
      </c>
      <c r="O148" s="66"/>
      <c r="P148" s="184">
        <f>O148*H148</f>
        <v>0</v>
      </c>
      <c r="Q148" s="184">
        <v>0.14466</v>
      </c>
      <c r="R148" s="184">
        <f>Q148*H148</f>
        <v>0.43398000000000003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141</v>
      </c>
      <c r="AT148" s="186" t="s">
        <v>136</v>
      </c>
      <c r="AU148" s="186" t="s">
        <v>83</v>
      </c>
      <c r="AY148" s="19" t="s">
        <v>134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81</v>
      </c>
      <c r="BK148" s="187">
        <f>ROUND(I148*H148,2)</f>
        <v>0</v>
      </c>
      <c r="BL148" s="19" t="s">
        <v>141</v>
      </c>
      <c r="BM148" s="186" t="s">
        <v>215</v>
      </c>
    </row>
    <row r="149" spans="1:47" s="2" customFormat="1" ht="11.25">
      <c r="A149" s="36"/>
      <c r="B149" s="37"/>
      <c r="C149" s="38"/>
      <c r="D149" s="188" t="s">
        <v>143</v>
      </c>
      <c r="E149" s="38"/>
      <c r="F149" s="189" t="s">
        <v>216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143</v>
      </c>
      <c r="AU149" s="19" t="s">
        <v>83</v>
      </c>
    </row>
    <row r="150" spans="2:51" s="13" customFormat="1" ht="11.25">
      <c r="B150" s="193"/>
      <c r="C150" s="194"/>
      <c r="D150" s="195" t="s">
        <v>145</v>
      </c>
      <c r="E150" s="196" t="s">
        <v>21</v>
      </c>
      <c r="F150" s="197" t="s">
        <v>217</v>
      </c>
      <c r="G150" s="194"/>
      <c r="H150" s="198">
        <v>3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145</v>
      </c>
      <c r="AU150" s="204" t="s">
        <v>83</v>
      </c>
      <c r="AV150" s="13" t="s">
        <v>83</v>
      </c>
      <c r="AW150" s="13" t="s">
        <v>34</v>
      </c>
      <c r="AX150" s="13" t="s">
        <v>73</v>
      </c>
      <c r="AY150" s="204" t="s">
        <v>134</v>
      </c>
    </row>
    <row r="151" spans="2:51" s="14" customFormat="1" ht="11.25">
      <c r="B151" s="205"/>
      <c r="C151" s="206"/>
      <c r="D151" s="195" t="s">
        <v>145</v>
      </c>
      <c r="E151" s="207" t="s">
        <v>21</v>
      </c>
      <c r="F151" s="208" t="s">
        <v>147</v>
      </c>
      <c r="G151" s="206"/>
      <c r="H151" s="209">
        <v>3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145</v>
      </c>
      <c r="AU151" s="215" t="s">
        <v>83</v>
      </c>
      <c r="AV151" s="14" t="s">
        <v>148</v>
      </c>
      <c r="AW151" s="14" t="s">
        <v>34</v>
      </c>
      <c r="AX151" s="14" t="s">
        <v>81</v>
      </c>
      <c r="AY151" s="215" t="s">
        <v>134</v>
      </c>
    </row>
    <row r="152" spans="1:65" s="2" customFormat="1" ht="16.5" customHeight="1">
      <c r="A152" s="36"/>
      <c r="B152" s="37"/>
      <c r="C152" s="175" t="s">
        <v>218</v>
      </c>
      <c r="D152" s="175" t="s">
        <v>136</v>
      </c>
      <c r="E152" s="176" t="s">
        <v>219</v>
      </c>
      <c r="F152" s="177" t="s">
        <v>220</v>
      </c>
      <c r="G152" s="178" t="s">
        <v>151</v>
      </c>
      <c r="H152" s="179">
        <v>2.205</v>
      </c>
      <c r="I152" s="180"/>
      <c r="J152" s="181">
        <f>ROUND(I152*H152,2)</f>
        <v>0</v>
      </c>
      <c r="K152" s="177" t="s">
        <v>140</v>
      </c>
      <c r="L152" s="41"/>
      <c r="M152" s="182" t="s">
        <v>21</v>
      </c>
      <c r="N152" s="183" t="s">
        <v>44</v>
      </c>
      <c r="O152" s="66"/>
      <c r="P152" s="184">
        <f>O152*H152</f>
        <v>0</v>
      </c>
      <c r="Q152" s="184">
        <v>2.45329</v>
      </c>
      <c r="R152" s="184">
        <f>Q152*H152</f>
        <v>5.40950445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141</v>
      </c>
      <c r="AT152" s="186" t="s">
        <v>136</v>
      </c>
      <c r="AU152" s="186" t="s">
        <v>83</v>
      </c>
      <c r="AY152" s="19" t="s">
        <v>134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81</v>
      </c>
      <c r="BK152" s="187">
        <f>ROUND(I152*H152,2)</f>
        <v>0</v>
      </c>
      <c r="BL152" s="19" t="s">
        <v>141</v>
      </c>
      <c r="BM152" s="186" t="s">
        <v>221</v>
      </c>
    </row>
    <row r="153" spans="1:47" s="2" customFormat="1" ht="11.25">
      <c r="A153" s="36"/>
      <c r="B153" s="37"/>
      <c r="C153" s="38"/>
      <c r="D153" s="188" t="s">
        <v>143</v>
      </c>
      <c r="E153" s="38"/>
      <c r="F153" s="189" t="s">
        <v>222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143</v>
      </c>
      <c r="AU153" s="19" t="s">
        <v>83</v>
      </c>
    </row>
    <row r="154" spans="2:51" s="15" customFormat="1" ht="11.25">
      <c r="B154" s="216"/>
      <c r="C154" s="217"/>
      <c r="D154" s="195" t="s">
        <v>145</v>
      </c>
      <c r="E154" s="218" t="s">
        <v>21</v>
      </c>
      <c r="F154" s="219" t="s">
        <v>223</v>
      </c>
      <c r="G154" s="217"/>
      <c r="H154" s="218" t="s">
        <v>21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145</v>
      </c>
      <c r="AU154" s="225" t="s">
        <v>83</v>
      </c>
      <c r="AV154" s="15" t="s">
        <v>81</v>
      </c>
      <c r="AW154" s="15" t="s">
        <v>34</v>
      </c>
      <c r="AX154" s="15" t="s">
        <v>73</v>
      </c>
      <c r="AY154" s="225" t="s">
        <v>134</v>
      </c>
    </row>
    <row r="155" spans="2:51" s="13" customFormat="1" ht="11.25">
      <c r="B155" s="193"/>
      <c r="C155" s="194"/>
      <c r="D155" s="195" t="s">
        <v>145</v>
      </c>
      <c r="E155" s="196" t="s">
        <v>21</v>
      </c>
      <c r="F155" s="197" t="s">
        <v>224</v>
      </c>
      <c r="G155" s="194"/>
      <c r="H155" s="198">
        <v>1.92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145</v>
      </c>
      <c r="AU155" s="204" t="s">
        <v>83</v>
      </c>
      <c r="AV155" s="13" t="s">
        <v>83</v>
      </c>
      <c r="AW155" s="13" t="s">
        <v>34</v>
      </c>
      <c r="AX155" s="13" t="s">
        <v>73</v>
      </c>
      <c r="AY155" s="204" t="s">
        <v>134</v>
      </c>
    </row>
    <row r="156" spans="2:51" s="13" customFormat="1" ht="11.25">
      <c r="B156" s="193"/>
      <c r="C156" s="194"/>
      <c r="D156" s="195" t="s">
        <v>145</v>
      </c>
      <c r="E156" s="196" t="s">
        <v>21</v>
      </c>
      <c r="F156" s="197" t="s">
        <v>225</v>
      </c>
      <c r="G156" s="194"/>
      <c r="H156" s="198">
        <v>0.18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145</v>
      </c>
      <c r="AU156" s="204" t="s">
        <v>83</v>
      </c>
      <c r="AV156" s="13" t="s">
        <v>83</v>
      </c>
      <c r="AW156" s="13" t="s">
        <v>34</v>
      </c>
      <c r="AX156" s="13" t="s">
        <v>73</v>
      </c>
      <c r="AY156" s="204" t="s">
        <v>134</v>
      </c>
    </row>
    <row r="157" spans="2:51" s="14" customFormat="1" ht="11.25">
      <c r="B157" s="205"/>
      <c r="C157" s="206"/>
      <c r="D157" s="195" t="s">
        <v>145</v>
      </c>
      <c r="E157" s="207" t="s">
        <v>21</v>
      </c>
      <c r="F157" s="208" t="s">
        <v>147</v>
      </c>
      <c r="G157" s="206"/>
      <c r="H157" s="209">
        <v>2.1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145</v>
      </c>
      <c r="AU157" s="215" t="s">
        <v>83</v>
      </c>
      <c r="AV157" s="14" t="s">
        <v>148</v>
      </c>
      <c r="AW157" s="14" t="s">
        <v>34</v>
      </c>
      <c r="AX157" s="14" t="s">
        <v>73</v>
      </c>
      <c r="AY157" s="215" t="s">
        <v>134</v>
      </c>
    </row>
    <row r="158" spans="2:51" s="13" customFormat="1" ht="11.25">
      <c r="B158" s="193"/>
      <c r="C158" s="194"/>
      <c r="D158" s="195" t="s">
        <v>145</v>
      </c>
      <c r="E158" s="196" t="s">
        <v>21</v>
      </c>
      <c r="F158" s="197" t="s">
        <v>226</v>
      </c>
      <c r="G158" s="194"/>
      <c r="H158" s="198">
        <v>0.105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145</v>
      </c>
      <c r="AU158" s="204" t="s">
        <v>83</v>
      </c>
      <c r="AV158" s="13" t="s">
        <v>83</v>
      </c>
      <c r="AW158" s="13" t="s">
        <v>34</v>
      </c>
      <c r="AX158" s="13" t="s">
        <v>73</v>
      </c>
      <c r="AY158" s="204" t="s">
        <v>134</v>
      </c>
    </row>
    <row r="159" spans="2:51" s="16" customFormat="1" ht="11.25">
      <c r="B159" s="226"/>
      <c r="C159" s="227"/>
      <c r="D159" s="195" t="s">
        <v>145</v>
      </c>
      <c r="E159" s="228" t="s">
        <v>21</v>
      </c>
      <c r="F159" s="229" t="s">
        <v>169</v>
      </c>
      <c r="G159" s="227"/>
      <c r="H159" s="230">
        <v>2.205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145</v>
      </c>
      <c r="AU159" s="236" t="s">
        <v>83</v>
      </c>
      <c r="AV159" s="16" t="s">
        <v>141</v>
      </c>
      <c r="AW159" s="16" t="s">
        <v>34</v>
      </c>
      <c r="AX159" s="16" t="s">
        <v>81</v>
      </c>
      <c r="AY159" s="236" t="s">
        <v>134</v>
      </c>
    </row>
    <row r="160" spans="2:63" s="12" customFormat="1" ht="22.9" customHeight="1">
      <c r="B160" s="159"/>
      <c r="C160" s="160"/>
      <c r="D160" s="161" t="s">
        <v>72</v>
      </c>
      <c r="E160" s="173" t="s">
        <v>177</v>
      </c>
      <c r="F160" s="173" t="s">
        <v>227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SUM(P161:P184)</f>
        <v>0</v>
      </c>
      <c r="Q160" s="167"/>
      <c r="R160" s="168">
        <f>SUM(R161:R184)</f>
        <v>16.33395275</v>
      </c>
      <c r="S160" s="167"/>
      <c r="T160" s="169">
        <f>SUM(T161:T184)</f>
        <v>0</v>
      </c>
      <c r="AR160" s="170" t="s">
        <v>81</v>
      </c>
      <c r="AT160" s="171" t="s">
        <v>72</v>
      </c>
      <c r="AU160" s="171" t="s">
        <v>81</v>
      </c>
      <c r="AY160" s="170" t="s">
        <v>134</v>
      </c>
      <c r="BK160" s="172">
        <f>SUM(BK161:BK184)</f>
        <v>0</v>
      </c>
    </row>
    <row r="161" spans="1:65" s="2" customFormat="1" ht="21.75" customHeight="1">
      <c r="A161" s="36"/>
      <c r="B161" s="37"/>
      <c r="C161" s="175" t="s">
        <v>228</v>
      </c>
      <c r="D161" s="175" t="s">
        <v>136</v>
      </c>
      <c r="E161" s="176" t="s">
        <v>229</v>
      </c>
      <c r="F161" s="177" t="s">
        <v>230</v>
      </c>
      <c r="G161" s="178" t="s">
        <v>151</v>
      </c>
      <c r="H161" s="179">
        <v>3.638</v>
      </c>
      <c r="I161" s="180"/>
      <c r="J161" s="181">
        <f>ROUND(I161*H161,2)</f>
        <v>0</v>
      </c>
      <c r="K161" s="177" t="s">
        <v>140</v>
      </c>
      <c r="L161" s="41"/>
      <c r="M161" s="182" t="s">
        <v>21</v>
      </c>
      <c r="N161" s="183" t="s">
        <v>44</v>
      </c>
      <c r="O161" s="66"/>
      <c r="P161" s="184">
        <f>O161*H161</f>
        <v>0</v>
      </c>
      <c r="Q161" s="184">
        <v>2.45329</v>
      </c>
      <c r="R161" s="184">
        <f>Q161*H161</f>
        <v>8.92506902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141</v>
      </c>
      <c r="AT161" s="186" t="s">
        <v>136</v>
      </c>
      <c r="AU161" s="186" t="s">
        <v>83</v>
      </c>
      <c r="AY161" s="19" t="s">
        <v>134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81</v>
      </c>
      <c r="BK161" s="187">
        <f>ROUND(I161*H161,2)</f>
        <v>0</v>
      </c>
      <c r="BL161" s="19" t="s">
        <v>141</v>
      </c>
      <c r="BM161" s="186" t="s">
        <v>231</v>
      </c>
    </row>
    <row r="162" spans="1:47" s="2" customFormat="1" ht="11.25">
      <c r="A162" s="36"/>
      <c r="B162" s="37"/>
      <c r="C162" s="38"/>
      <c r="D162" s="188" t="s">
        <v>143</v>
      </c>
      <c r="E162" s="38"/>
      <c r="F162" s="189" t="s">
        <v>232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143</v>
      </c>
      <c r="AU162" s="19" t="s">
        <v>83</v>
      </c>
    </row>
    <row r="163" spans="2:51" s="13" customFormat="1" ht="11.25">
      <c r="B163" s="193"/>
      <c r="C163" s="194"/>
      <c r="D163" s="195" t="s">
        <v>145</v>
      </c>
      <c r="E163" s="196" t="s">
        <v>21</v>
      </c>
      <c r="F163" s="197" t="s">
        <v>233</v>
      </c>
      <c r="G163" s="194"/>
      <c r="H163" s="198">
        <v>3.638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145</v>
      </c>
      <c r="AU163" s="204" t="s">
        <v>83</v>
      </c>
      <c r="AV163" s="13" t="s">
        <v>83</v>
      </c>
      <c r="AW163" s="13" t="s">
        <v>34</v>
      </c>
      <c r="AX163" s="13" t="s">
        <v>73</v>
      </c>
      <c r="AY163" s="204" t="s">
        <v>134</v>
      </c>
    </row>
    <row r="164" spans="2:51" s="14" customFormat="1" ht="11.25">
      <c r="B164" s="205"/>
      <c r="C164" s="206"/>
      <c r="D164" s="195" t="s">
        <v>145</v>
      </c>
      <c r="E164" s="207" t="s">
        <v>21</v>
      </c>
      <c r="F164" s="208" t="s">
        <v>147</v>
      </c>
      <c r="G164" s="206"/>
      <c r="H164" s="209">
        <v>3.638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145</v>
      </c>
      <c r="AU164" s="215" t="s">
        <v>83</v>
      </c>
      <c r="AV164" s="14" t="s">
        <v>148</v>
      </c>
      <c r="AW164" s="14" t="s">
        <v>34</v>
      </c>
      <c r="AX164" s="14" t="s">
        <v>81</v>
      </c>
      <c r="AY164" s="215" t="s">
        <v>134</v>
      </c>
    </row>
    <row r="165" spans="1:65" s="2" customFormat="1" ht="21.75" customHeight="1">
      <c r="A165" s="36"/>
      <c r="B165" s="37"/>
      <c r="C165" s="175" t="s">
        <v>234</v>
      </c>
      <c r="D165" s="175" t="s">
        <v>136</v>
      </c>
      <c r="E165" s="176" t="s">
        <v>235</v>
      </c>
      <c r="F165" s="177" t="s">
        <v>236</v>
      </c>
      <c r="G165" s="178" t="s">
        <v>151</v>
      </c>
      <c r="H165" s="179">
        <v>3.638</v>
      </c>
      <c r="I165" s="180"/>
      <c r="J165" s="181">
        <f>ROUND(I165*H165,2)</f>
        <v>0</v>
      </c>
      <c r="K165" s="177" t="s">
        <v>140</v>
      </c>
      <c r="L165" s="41"/>
      <c r="M165" s="182" t="s">
        <v>21</v>
      </c>
      <c r="N165" s="183" t="s">
        <v>44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141</v>
      </c>
      <c r="AT165" s="186" t="s">
        <v>136</v>
      </c>
      <c r="AU165" s="186" t="s">
        <v>83</v>
      </c>
      <c r="AY165" s="19" t="s">
        <v>134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81</v>
      </c>
      <c r="BK165" s="187">
        <f>ROUND(I165*H165,2)</f>
        <v>0</v>
      </c>
      <c r="BL165" s="19" t="s">
        <v>141</v>
      </c>
      <c r="BM165" s="186" t="s">
        <v>237</v>
      </c>
    </row>
    <row r="166" spans="1:47" s="2" customFormat="1" ht="11.25">
      <c r="A166" s="36"/>
      <c r="B166" s="37"/>
      <c r="C166" s="38"/>
      <c r="D166" s="188" t="s">
        <v>143</v>
      </c>
      <c r="E166" s="38"/>
      <c r="F166" s="189" t="s">
        <v>238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143</v>
      </c>
      <c r="AU166" s="19" t="s">
        <v>83</v>
      </c>
    </row>
    <row r="167" spans="2:51" s="13" customFormat="1" ht="11.25">
      <c r="B167" s="193"/>
      <c r="C167" s="194"/>
      <c r="D167" s="195" t="s">
        <v>145</v>
      </c>
      <c r="E167" s="196" t="s">
        <v>21</v>
      </c>
      <c r="F167" s="197" t="s">
        <v>233</v>
      </c>
      <c r="G167" s="194"/>
      <c r="H167" s="198">
        <v>3.638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145</v>
      </c>
      <c r="AU167" s="204" t="s">
        <v>83</v>
      </c>
      <c r="AV167" s="13" t="s">
        <v>83</v>
      </c>
      <c r="AW167" s="13" t="s">
        <v>34</v>
      </c>
      <c r="AX167" s="13" t="s">
        <v>73</v>
      </c>
      <c r="AY167" s="204" t="s">
        <v>134</v>
      </c>
    </row>
    <row r="168" spans="2:51" s="14" customFormat="1" ht="11.25">
      <c r="B168" s="205"/>
      <c r="C168" s="206"/>
      <c r="D168" s="195" t="s">
        <v>145</v>
      </c>
      <c r="E168" s="207" t="s">
        <v>21</v>
      </c>
      <c r="F168" s="208" t="s">
        <v>147</v>
      </c>
      <c r="G168" s="206"/>
      <c r="H168" s="209">
        <v>3.638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145</v>
      </c>
      <c r="AU168" s="215" t="s">
        <v>83</v>
      </c>
      <c r="AV168" s="14" t="s">
        <v>148</v>
      </c>
      <c r="AW168" s="14" t="s">
        <v>34</v>
      </c>
      <c r="AX168" s="14" t="s">
        <v>81</v>
      </c>
      <c r="AY168" s="215" t="s">
        <v>134</v>
      </c>
    </row>
    <row r="169" spans="1:65" s="2" customFormat="1" ht="16.5" customHeight="1">
      <c r="A169" s="36"/>
      <c r="B169" s="37"/>
      <c r="C169" s="175" t="s">
        <v>8</v>
      </c>
      <c r="D169" s="175" t="s">
        <v>136</v>
      </c>
      <c r="E169" s="176" t="s">
        <v>239</v>
      </c>
      <c r="F169" s="177" t="s">
        <v>240</v>
      </c>
      <c r="G169" s="178" t="s">
        <v>241</v>
      </c>
      <c r="H169" s="179">
        <v>5.07</v>
      </c>
      <c r="I169" s="180"/>
      <c r="J169" s="181">
        <f>ROUND(I169*H169,2)</f>
        <v>0</v>
      </c>
      <c r="K169" s="177" t="s">
        <v>140</v>
      </c>
      <c r="L169" s="41"/>
      <c r="M169" s="182" t="s">
        <v>21</v>
      </c>
      <c r="N169" s="183" t="s">
        <v>44</v>
      </c>
      <c r="O169" s="66"/>
      <c r="P169" s="184">
        <f>O169*H169</f>
        <v>0</v>
      </c>
      <c r="Q169" s="184">
        <v>0.01352</v>
      </c>
      <c r="R169" s="184">
        <f>Q169*H169</f>
        <v>0.06854640000000001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141</v>
      </c>
      <c r="AT169" s="186" t="s">
        <v>136</v>
      </c>
      <c r="AU169" s="186" t="s">
        <v>83</v>
      </c>
      <c r="AY169" s="19" t="s">
        <v>134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81</v>
      </c>
      <c r="BK169" s="187">
        <f>ROUND(I169*H169,2)</f>
        <v>0</v>
      </c>
      <c r="BL169" s="19" t="s">
        <v>141</v>
      </c>
      <c r="BM169" s="186" t="s">
        <v>242</v>
      </c>
    </row>
    <row r="170" spans="1:47" s="2" customFormat="1" ht="11.25">
      <c r="A170" s="36"/>
      <c r="B170" s="37"/>
      <c r="C170" s="38"/>
      <c r="D170" s="188" t="s">
        <v>143</v>
      </c>
      <c r="E170" s="38"/>
      <c r="F170" s="189" t="s">
        <v>243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143</v>
      </c>
      <c r="AU170" s="19" t="s">
        <v>83</v>
      </c>
    </row>
    <row r="171" spans="2:51" s="13" customFormat="1" ht="11.25">
      <c r="B171" s="193"/>
      <c r="C171" s="194"/>
      <c r="D171" s="195" t="s">
        <v>145</v>
      </c>
      <c r="E171" s="196" t="s">
        <v>21</v>
      </c>
      <c r="F171" s="197" t="s">
        <v>244</v>
      </c>
      <c r="G171" s="194"/>
      <c r="H171" s="198">
        <v>5.07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145</v>
      </c>
      <c r="AU171" s="204" t="s">
        <v>83</v>
      </c>
      <c r="AV171" s="13" t="s">
        <v>83</v>
      </c>
      <c r="AW171" s="13" t="s">
        <v>34</v>
      </c>
      <c r="AX171" s="13" t="s">
        <v>73</v>
      </c>
      <c r="AY171" s="204" t="s">
        <v>134</v>
      </c>
    </row>
    <row r="172" spans="2:51" s="14" customFormat="1" ht="11.25">
      <c r="B172" s="205"/>
      <c r="C172" s="206"/>
      <c r="D172" s="195" t="s">
        <v>145</v>
      </c>
      <c r="E172" s="207" t="s">
        <v>21</v>
      </c>
      <c r="F172" s="208" t="s">
        <v>147</v>
      </c>
      <c r="G172" s="206"/>
      <c r="H172" s="209">
        <v>5.07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145</v>
      </c>
      <c r="AU172" s="215" t="s">
        <v>83</v>
      </c>
      <c r="AV172" s="14" t="s">
        <v>148</v>
      </c>
      <c r="AW172" s="14" t="s">
        <v>34</v>
      </c>
      <c r="AX172" s="14" t="s">
        <v>81</v>
      </c>
      <c r="AY172" s="215" t="s">
        <v>134</v>
      </c>
    </row>
    <row r="173" spans="1:65" s="2" customFormat="1" ht="16.5" customHeight="1">
      <c r="A173" s="36"/>
      <c r="B173" s="37"/>
      <c r="C173" s="175" t="s">
        <v>245</v>
      </c>
      <c r="D173" s="175" t="s">
        <v>136</v>
      </c>
      <c r="E173" s="176" t="s">
        <v>246</v>
      </c>
      <c r="F173" s="177" t="s">
        <v>247</v>
      </c>
      <c r="G173" s="178" t="s">
        <v>241</v>
      </c>
      <c r="H173" s="179">
        <v>5.07</v>
      </c>
      <c r="I173" s="180"/>
      <c r="J173" s="181">
        <f>ROUND(I173*H173,2)</f>
        <v>0</v>
      </c>
      <c r="K173" s="177" t="s">
        <v>140</v>
      </c>
      <c r="L173" s="41"/>
      <c r="M173" s="182" t="s">
        <v>21</v>
      </c>
      <c r="N173" s="183" t="s">
        <v>44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141</v>
      </c>
      <c r="AT173" s="186" t="s">
        <v>136</v>
      </c>
      <c r="AU173" s="186" t="s">
        <v>83</v>
      </c>
      <c r="AY173" s="19" t="s">
        <v>134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81</v>
      </c>
      <c r="BK173" s="187">
        <f>ROUND(I173*H173,2)</f>
        <v>0</v>
      </c>
      <c r="BL173" s="19" t="s">
        <v>141</v>
      </c>
      <c r="BM173" s="186" t="s">
        <v>248</v>
      </c>
    </row>
    <row r="174" spans="1:47" s="2" customFormat="1" ht="11.25">
      <c r="A174" s="36"/>
      <c r="B174" s="37"/>
      <c r="C174" s="38"/>
      <c r="D174" s="188" t="s">
        <v>143</v>
      </c>
      <c r="E174" s="38"/>
      <c r="F174" s="189" t="s">
        <v>249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143</v>
      </c>
      <c r="AU174" s="19" t="s">
        <v>83</v>
      </c>
    </row>
    <row r="175" spans="2:51" s="13" customFormat="1" ht="11.25">
      <c r="B175" s="193"/>
      <c r="C175" s="194"/>
      <c r="D175" s="195" t="s">
        <v>145</v>
      </c>
      <c r="E175" s="196" t="s">
        <v>21</v>
      </c>
      <c r="F175" s="197" t="s">
        <v>250</v>
      </c>
      <c r="G175" s="194"/>
      <c r="H175" s="198">
        <v>5.07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145</v>
      </c>
      <c r="AU175" s="204" t="s">
        <v>83</v>
      </c>
      <c r="AV175" s="13" t="s">
        <v>83</v>
      </c>
      <c r="AW175" s="13" t="s">
        <v>34</v>
      </c>
      <c r="AX175" s="13" t="s">
        <v>73</v>
      </c>
      <c r="AY175" s="204" t="s">
        <v>134</v>
      </c>
    </row>
    <row r="176" spans="2:51" s="14" customFormat="1" ht="11.25">
      <c r="B176" s="205"/>
      <c r="C176" s="206"/>
      <c r="D176" s="195" t="s">
        <v>145</v>
      </c>
      <c r="E176" s="207" t="s">
        <v>21</v>
      </c>
      <c r="F176" s="208" t="s">
        <v>147</v>
      </c>
      <c r="G176" s="206"/>
      <c r="H176" s="209">
        <v>5.07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145</v>
      </c>
      <c r="AU176" s="215" t="s">
        <v>83</v>
      </c>
      <c r="AV176" s="14" t="s">
        <v>148</v>
      </c>
      <c r="AW176" s="14" t="s">
        <v>34</v>
      </c>
      <c r="AX176" s="14" t="s">
        <v>81</v>
      </c>
      <c r="AY176" s="215" t="s">
        <v>134</v>
      </c>
    </row>
    <row r="177" spans="1:65" s="2" customFormat="1" ht="16.5" customHeight="1">
      <c r="A177" s="36"/>
      <c r="B177" s="37"/>
      <c r="C177" s="175" t="s">
        <v>251</v>
      </c>
      <c r="D177" s="175" t="s">
        <v>136</v>
      </c>
      <c r="E177" s="176" t="s">
        <v>252</v>
      </c>
      <c r="F177" s="177" t="s">
        <v>253</v>
      </c>
      <c r="G177" s="178" t="s">
        <v>195</v>
      </c>
      <c r="H177" s="179">
        <v>0.129</v>
      </c>
      <c r="I177" s="180"/>
      <c r="J177" s="181">
        <f>ROUND(I177*H177,2)</f>
        <v>0</v>
      </c>
      <c r="K177" s="177" t="s">
        <v>140</v>
      </c>
      <c r="L177" s="41"/>
      <c r="M177" s="182" t="s">
        <v>21</v>
      </c>
      <c r="N177" s="183" t="s">
        <v>44</v>
      </c>
      <c r="O177" s="66"/>
      <c r="P177" s="184">
        <f>O177*H177</f>
        <v>0</v>
      </c>
      <c r="Q177" s="184">
        <v>1.06277</v>
      </c>
      <c r="R177" s="184">
        <f>Q177*H177</f>
        <v>0.13709733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141</v>
      </c>
      <c r="AT177" s="186" t="s">
        <v>136</v>
      </c>
      <c r="AU177" s="186" t="s">
        <v>83</v>
      </c>
      <c r="AY177" s="19" t="s">
        <v>134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81</v>
      </c>
      <c r="BK177" s="187">
        <f>ROUND(I177*H177,2)</f>
        <v>0</v>
      </c>
      <c r="BL177" s="19" t="s">
        <v>141</v>
      </c>
      <c r="BM177" s="186" t="s">
        <v>254</v>
      </c>
    </row>
    <row r="178" spans="1:47" s="2" customFormat="1" ht="11.25">
      <c r="A178" s="36"/>
      <c r="B178" s="37"/>
      <c r="C178" s="38"/>
      <c r="D178" s="188" t="s">
        <v>143</v>
      </c>
      <c r="E178" s="38"/>
      <c r="F178" s="189" t="s">
        <v>255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143</v>
      </c>
      <c r="AU178" s="19" t="s">
        <v>83</v>
      </c>
    </row>
    <row r="179" spans="2:51" s="13" customFormat="1" ht="11.25">
      <c r="B179" s="193"/>
      <c r="C179" s="194"/>
      <c r="D179" s="195" t="s">
        <v>145</v>
      </c>
      <c r="E179" s="196" t="s">
        <v>21</v>
      </c>
      <c r="F179" s="197" t="s">
        <v>256</v>
      </c>
      <c r="G179" s="194"/>
      <c r="H179" s="198">
        <v>0.129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145</v>
      </c>
      <c r="AU179" s="204" t="s">
        <v>83</v>
      </c>
      <c r="AV179" s="13" t="s">
        <v>83</v>
      </c>
      <c r="AW179" s="13" t="s">
        <v>34</v>
      </c>
      <c r="AX179" s="13" t="s">
        <v>73</v>
      </c>
      <c r="AY179" s="204" t="s">
        <v>134</v>
      </c>
    </row>
    <row r="180" spans="2:51" s="14" customFormat="1" ht="11.25">
      <c r="B180" s="205"/>
      <c r="C180" s="206"/>
      <c r="D180" s="195" t="s">
        <v>145</v>
      </c>
      <c r="E180" s="207" t="s">
        <v>21</v>
      </c>
      <c r="F180" s="208" t="s">
        <v>147</v>
      </c>
      <c r="G180" s="206"/>
      <c r="H180" s="209">
        <v>0.129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145</v>
      </c>
      <c r="AU180" s="215" t="s">
        <v>83</v>
      </c>
      <c r="AV180" s="14" t="s">
        <v>148</v>
      </c>
      <c r="AW180" s="14" t="s">
        <v>34</v>
      </c>
      <c r="AX180" s="14" t="s">
        <v>81</v>
      </c>
      <c r="AY180" s="215" t="s">
        <v>134</v>
      </c>
    </row>
    <row r="181" spans="1:65" s="2" customFormat="1" ht="16.5" customHeight="1">
      <c r="A181" s="36"/>
      <c r="B181" s="37"/>
      <c r="C181" s="175" t="s">
        <v>257</v>
      </c>
      <c r="D181" s="175" t="s">
        <v>136</v>
      </c>
      <c r="E181" s="176" t="s">
        <v>258</v>
      </c>
      <c r="F181" s="177" t="s">
        <v>259</v>
      </c>
      <c r="G181" s="178" t="s">
        <v>151</v>
      </c>
      <c r="H181" s="179">
        <v>3.638</v>
      </c>
      <c r="I181" s="180"/>
      <c r="J181" s="181">
        <f>ROUND(I181*H181,2)</f>
        <v>0</v>
      </c>
      <c r="K181" s="177" t="s">
        <v>140</v>
      </c>
      <c r="L181" s="41"/>
      <c r="M181" s="182" t="s">
        <v>21</v>
      </c>
      <c r="N181" s="183" t="s">
        <v>44</v>
      </c>
      <c r="O181" s="66"/>
      <c r="P181" s="184">
        <f>O181*H181</f>
        <v>0</v>
      </c>
      <c r="Q181" s="184">
        <v>1.98</v>
      </c>
      <c r="R181" s="184">
        <f>Q181*H181</f>
        <v>7.20324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141</v>
      </c>
      <c r="AT181" s="186" t="s">
        <v>136</v>
      </c>
      <c r="AU181" s="186" t="s">
        <v>83</v>
      </c>
      <c r="AY181" s="19" t="s">
        <v>134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81</v>
      </c>
      <c r="BK181" s="187">
        <f>ROUND(I181*H181,2)</f>
        <v>0</v>
      </c>
      <c r="BL181" s="19" t="s">
        <v>141</v>
      </c>
      <c r="BM181" s="186" t="s">
        <v>260</v>
      </c>
    </row>
    <row r="182" spans="1:47" s="2" customFormat="1" ht="11.25">
      <c r="A182" s="36"/>
      <c r="B182" s="37"/>
      <c r="C182" s="38"/>
      <c r="D182" s="188" t="s">
        <v>143</v>
      </c>
      <c r="E182" s="38"/>
      <c r="F182" s="189" t="s">
        <v>261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143</v>
      </c>
      <c r="AU182" s="19" t="s">
        <v>83</v>
      </c>
    </row>
    <row r="183" spans="2:51" s="13" customFormat="1" ht="11.25">
      <c r="B183" s="193"/>
      <c r="C183" s="194"/>
      <c r="D183" s="195" t="s">
        <v>145</v>
      </c>
      <c r="E183" s="196" t="s">
        <v>21</v>
      </c>
      <c r="F183" s="197" t="s">
        <v>262</v>
      </c>
      <c r="G183" s="194"/>
      <c r="H183" s="198">
        <v>3.638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145</v>
      </c>
      <c r="AU183" s="204" t="s">
        <v>83</v>
      </c>
      <c r="AV183" s="13" t="s">
        <v>83</v>
      </c>
      <c r="AW183" s="13" t="s">
        <v>34</v>
      </c>
      <c r="AX183" s="13" t="s">
        <v>73</v>
      </c>
      <c r="AY183" s="204" t="s">
        <v>134</v>
      </c>
    </row>
    <row r="184" spans="2:51" s="14" customFormat="1" ht="11.25">
      <c r="B184" s="205"/>
      <c r="C184" s="206"/>
      <c r="D184" s="195" t="s">
        <v>145</v>
      </c>
      <c r="E184" s="207" t="s">
        <v>21</v>
      </c>
      <c r="F184" s="208" t="s">
        <v>147</v>
      </c>
      <c r="G184" s="206"/>
      <c r="H184" s="209">
        <v>3.638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145</v>
      </c>
      <c r="AU184" s="215" t="s">
        <v>83</v>
      </c>
      <c r="AV184" s="14" t="s">
        <v>148</v>
      </c>
      <c r="AW184" s="14" t="s">
        <v>34</v>
      </c>
      <c r="AX184" s="14" t="s">
        <v>81</v>
      </c>
      <c r="AY184" s="215" t="s">
        <v>134</v>
      </c>
    </row>
    <row r="185" spans="2:63" s="12" customFormat="1" ht="22.9" customHeight="1">
      <c r="B185" s="159"/>
      <c r="C185" s="160"/>
      <c r="D185" s="161" t="s">
        <v>72</v>
      </c>
      <c r="E185" s="173" t="s">
        <v>199</v>
      </c>
      <c r="F185" s="173" t="s">
        <v>263</v>
      </c>
      <c r="G185" s="160"/>
      <c r="H185" s="160"/>
      <c r="I185" s="163"/>
      <c r="J185" s="174">
        <f>BK185</f>
        <v>0</v>
      </c>
      <c r="K185" s="160"/>
      <c r="L185" s="165"/>
      <c r="M185" s="166"/>
      <c r="N185" s="167"/>
      <c r="O185" s="167"/>
      <c r="P185" s="168">
        <f>SUM(P186:P195)</f>
        <v>0</v>
      </c>
      <c r="Q185" s="167"/>
      <c r="R185" s="168">
        <f>SUM(R186:R195)</f>
        <v>0.0009743099999999999</v>
      </c>
      <c r="S185" s="167"/>
      <c r="T185" s="169">
        <f>SUM(T186:T195)</f>
        <v>0</v>
      </c>
      <c r="AR185" s="170" t="s">
        <v>81</v>
      </c>
      <c r="AT185" s="171" t="s">
        <v>72</v>
      </c>
      <c r="AU185" s="171" t="s">
        <v>81</v>
      </c>
      <c r="AY185" s="170" t="s">
        <v>134</v>
      </c>
      <c r="BK185" s="172">
        <f>SUM(BK186:BK195)</f>
        <v>0</v>
      </c>
    </row>
    <row r="186" spans="1:65" s="2" customFormat="1" ht="16.5" customHeight="1">
      <c r="A186" s="36"/>
      <c r="B186" s="37"/>
      <c r="C186" s="175" t="s">
        <v>264</v>
      </c>
      <c r="D186" s="175" t="s">
        <v>136</v>
      </c>
      <c r="E186" s="176" t="s">
        <v>265</v>
      </c>
      <c r="F186" s="177" t="s">
        <v>266</v>
      </c>
      <c r="G186" s="178" t="s">
        <v>241</v>
      </c>
      <c r="H186" s="179">
        <v>2.073</v>
      </c>
      <c r="I186" s="180"/>
      <c r="J186" s="181">
        <f>ROUND(I186*H186,2)</f>
        <v>0</v>
      </c>
      <c r="K186" s="177" t="s">
        <v>140</v>
      </c>
      <c r="L186" s="41"/>
      <c r="M186" s="182" t="s">
        <v>21</v>
      </c>
      <c r="N186" s="183" t="s">
        <v>44</v>
      </c>
      <c r="O186" s="66"/>
      <c r="P186" s="184">
        <f>O186*H186</f>
        <v>0</v>
      </c>
      <c r="Q186" s="184">
        <v>0.00047</v>
      </c>
      <c r="R186" s="184">
        <f>Q186*H186</f>
        <v>0.0009743099999999999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141</v>
      </c>
      <c r="AT186" s="186" t="s">
        <v>136</v>
      </c>
      <c r="AU186" s="186" t="s">
        <v>83</v>
      </c>
      <c r="AY186" s="19" t="s">
        <v>134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81</v>
      </c>
      <c r="BK186" s="187">
        <f>ROUND(I186*H186,2)</f>
        <v>0</v>
      </c>
      <c r="BL186" s="19" t="s">
        <v>141</v>
      </c>
      <c r="BM186" s="186" t="s">
        <v>267</v>
      </c>
    </row>
    <row r="187" spans="1:47" s="2" customFormat="1" ht="11.25">
      <c r="A187" s="36"/>
      <c r="B187" s="37"/>
      <c r="C187" s="38"/>
      <c r="D187" s="188" t="s">
        <v>143</v>
      </c>
      <c r="E187" s="38"/>
      <c r="F187" s="189" t="s">
        <v>268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143</v>
      </c>
      <c r="AU187" s="19" t="s">
        <v>83</v>
      </c>
    </row>
    <row r="188" spans="2:51" s="15" customFormat="1" ht="11.25">
      <c r="B188" s="216"/>
      <c r="C188" s="217"/>
      <c r="D188" s="195" t="s">
        <v>145</v>
      </c>
      <c r="E188" s="218" t="s">
        <v>21</v>
      </c>
      <c r="F188" s="219" t="s">
        <v>269</v>
      </c>
      <c r="G188" s="217"/>
      <c r="H188" s="218" t="s">
        <v>21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145</v>
      </c>
      <c r="AU188" s="225" t="s">
        <v>83</v>
      </c>
      <c r="AV188" s="15" t="s">
        <v>81</v>
      </c>
      <c r="AW188" s="15" t="s">
        <v>34</v>
      </c>
      <c r="AX188" s="15" t="s">
        <v>73</v>
      </c>
      <c r="AY188" s="225" t="s">
        <v>134</v>
      </c>
    </row>
    <row r="189" spans="2:51" s="13" customFormat="1" ht="11.25">
      <c r="B189" s="193"/>
      <c r="C189" s="194"/>
      <c r="D189" s="195" t="s">
        <v>145</v>
      </c>
      <c r="E189" s="196" t="s">
        <v>21</v>
      </c>
      <c r="F189" s="197" t="s">
        <v>270</v>
      </c>
      <c r="G189" s="194"/>
      <c r="H189" s="198">
        <v>2.073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145</v>
      </c>
      <c r="AU189" s="204" t="s">
        <v>83</v>
      </c>
      <c r="AV189" s="13" t="s">
        <v>83</v>
      </c>
      <c r="AW189" s="13" t="s">
        <v>34</v>
      </c>
      <c r="AX189" s="13" t="s">
        <v>73</v>
      </c>
      <c r="AY189" s="204" t="s">
        <v>134</v>
      </c>
    </row>
    <row r="190" spans="2:51" s="14" customFormat="1" ht="11.25">
      <c r="B190" s="205"/>
      <c r="C190" s="206"/>
      <c r="D190" s="195" t="s">
        <v>145</v>
      </c>
      <c r="E190" s="207" t="s">
        <v>21</v>
      </c>
      <c r="F190" s="208" t="s">
        <v>147</v>
      </c>
      <c r="G190" s="206"/>
      <c r="H190" s="209">
        <v>2.073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145</v>
      </c>
      <c r="AU190" s="215" t="s">
        <v>83</v>
      </c>
      <c r="AV190" s="14" t="s">
        <v>148</v>
      </c>
      <c r="AW190" s="14" t="s">
        <v>34</v>
      </c>
      <c r="AX190" s="14" t="s">
        <v>81</v>
      </c>
      <c r="AY190" s="215" t="s">
        <v>134</v>
      </c>
    </row>
    <row r="191" spans="1:65" s="2" customFormat="1" ht="24.2" customHeight="1">
      <c r="A191" s="36"/>
      <c r="B191" s="37"/>
      <c r="C191" s="175" t="s">
        <v>271</v>
      </c>
      <c r="D191" s="175" t="s">
        <v>136</v>
      </c>
      <c r="E191" s="176" t="s">
        <v>272</v>
      </c>
      <c r="F191" s="177" t="s">
        <v>273</v>
      </c>
      <c r="G191" s="178" t="s">
        <v>241</v>
      </c>
      <c r="H191" s="179">
        <v>36.25</v>
      </c>
      <c r="I191" s="180"/>
      <c r="J191" s="181">
        <f>ROUND(I191*H191,2)</f>
        <v>0</v>
      </c>
      <c r="K191" s="177" t="s">
        <v>140</v>
      </c>
      <c r="L191" s="41"/>
      <c r="M191" s="182" t="s">
        <v>21</v>
      </c>
      <c r="N191" s="183" t="s">
        <v>44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141</v>
      </c>
      <c r="AT191" s="186" t="s">
        <v>136</v>
      </c>
      <c r="AU191" s="186" t="s">
        <v>83</v>
      </c>
      <c r="AY191" s="19" t="s">
        <v>134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81</v>
      </c>
      <c r="BK191" s="187">
        <f>ROUND(I191*H191,2)</f>
        <v>0</v>
      </c>
      <c r="BL191" s="19" t="s">
        <v>141</v>
      </c>
      <c r="BM191" s="186" t="s">
        <v>274</v>
      </c>
    </row>
    <row r="192" spans="1:47" s="2" customFormat="1" ht="11.25">
      <c r="A192" s="36"/>
      <c r="B192" s="37"/>
      <c r="C192" s="38"/>
      <c r="D192" s="188" t="s">
        <v>143</v>
      </c>
      <c r="E192" s="38"/>
      <c r="F192" s="189" t="s">
        <v>275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143</v>
      </c>
      <c r="AU192" s="19" t="s">
        <v>83</v>
      </c>
    </row>
    <row r="193" spans="2:51" s="13" customFormat="1" ht="11.25">
      <c r="B193" s="193"/>
      <c r="C193" s="194"/>
      <c r="D193" s="195" t="s">
        <v>145</v>
      </c>
      <c r="E193" s="196" t="s">
        <v>21</v>
      </c>
      <c r="F193" s="197" t="s">
        <v>276</v>
      </c>
      <c r="G193" s="194"/>
      <c r="H193" s="198">
        <v>24.25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145</v>
      </c>
      <c r="AU193" s="204" t="s">
        <v>83</v>
      </c>
      <c r="AV193" s="13" t="s">
        <v>83</v>
      </c>
      <c r="AW193" s="13" t="s">
        <v>34</v>
      </c>
      <c r="AX193" s="13" t="s">
        <v>73</v>
      </c>
      <c r="AY193" s="204" t="s">
        <v>134</v>
      </c>
    </row>
    <row r="194" spans="2:51" s="13" customFormat="1" ht="11.25">
      <c r="B194" s="193"/>
      <c r="C194" s="194"/>
      <c r="D194" s="195" t="s">
        <v>145</v>
      </c>
      <c r="E194" s="196" t="s">
        <v>21</v>
      </c>
      <c r="F194" s="197" t="s">
        <v>277</v>
      </c>
      <c r="G194" s="194"/>
      <c r="H194" s="198">
        <v>12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145</v>
      </c>
      <c r="AU194" s="204" t="s">
        <v>83</v>
      </c>
      <c r="AV194" s="13" t="s">
        <v>83</v>
      </c>
      <c r="AW194" s="13" t="s">
        <v>34</v>
      </c>
      <c r="AX194" s="13" t="s">
        <v>73</v>
      </c>
      <c r="AY194" s="204" t="s">
        <v>134</v>
      </c>
    </row>
    <row r="195" spans="2:51" s="14" customFormat="1" ht="11.25">
      <c r="B195" s="205"/>
      <c r="C195" s="206"/>
      <c r="D195" s="195" t="s">
        <v>145</v>
      </c>
      <c r="E195" s="207" t="s">
        <v>21</v>
      </c>
      <c r="F195" s="208" t="s">
        <v>147</v>
      </c>
      <c r="G195" s="206"/>
      <c r="H195" s="209">
        <v>36.25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145</v>
      </c>
      <c r="AU195" s="215" t="s">
        <v>83</v>
      </c>
      <c r="AV195" s="14" t="s">
        <v>148</v>
      </c>
      <c r="AW195" s="14" t="s">
        <v>34</v>
      </c>
      <c r="AX195" s="14" t="s">
        <v>81</v>
      </c>
      <c r="AY195" s="215" t="s">
        <v>134</v>
      </c>
    </row>
    <row r="196" spans="2:63" s="12" customFormat="1" ht="25.9" customHeight="1">
      <c r="B196" s="159"/>
      <c r="C196" s="160"/>
      <c r="D196" s="161" t="s">
        <v>72</v>
      </c>
      <c r="E196" s="162" t="s">
        <v>278</v>
      </c>
      <c r="F196" s="162" t="s">
        <v>279</v>
      </c>
      <c r="G196" s="160"/>
      <c r="H196" s="160"/>
      <c r="I196" s="163"/>
      <c r="J196" s="164">
        <f>BK196</f>
        <v>0</v>
      </c>
      <c r="K196" s="160"/>
      <c r="L196" s="165"/>
      <c r="M196" s="166"/>
      <c r="N196" s="167"/>
      <c r="O196" s="167"/>
      <c r="P196" s="168">
        <f>P197+P225</f>
        <v>0</v>
      </c>
      <c r="Q196" s="167"/>
      <c r="R196" s="168">
        <f>R197+R225</f>
        <v>0.28849349999999996</v>
      </c>
      <c r="S196" s="167"/>
      <c r="T196" s="169">
        <f>T197+T225</f>
        <v>0</v>
      </c>
      <c r="AR196" s="170" t="s">
        <v>83</v>
      </c>
      <c r="AT196" s="171" t="s">
        <v>72</v>
      </c>
      <c r="AU196" s="171" t="s">
        <v>73</v>
      </c>
      <c r="AY196" s="170" t="s">
        <v>134</v>
      </c>
      <c r="BK196" s="172">
        <f>BK197+BK225</f>
        <v>0</v>
      </c>
    </row>
    <row r="197" spans="2:63" s="12" customFormat="1" ht="22.9" customHeight="1">
      <c r="B197" s="159"/>
      <c r="C197" s="160"/>
      <c r="D197" s="161" t="s">
        <v>72</v>
      </c>
      <c r="E197" s="173" t="s">
        <v>280</v>
      </c>
      <c r="F197" s="173" t="s">
        <v>281</v>
      </c>
      <c r="G197" s="160"/>
      <c r="H197" s="160"/>
      <c r="I197" s="163"/>
      <c r="J197" s="174">
        <f>BK197</f>
        <v>0</v>
      </c>
      <c r="K197" s="160"/>
      <c r="L197" s="165"/>
      <c r="M197" s="166"/>
      <c r="N197" s="167"/>
      <c r="O197" s="167"/>
      <c r="P197" s="168">
        <f>SUM(P198:P224)</f>
        <v>0</v>
      </c>
      <c r="Q197" s="167"/>
      <c r="R197" s="168">
        <f>SUM(R198:R224)</f>
        <v>0.274186</v>
      </c>
      <c r="S197" s="167"/>
      <c r="T197" s="169">
        <f>SUM(T198:T224)</f>
        <v>0</v>
      </c>
      <c r="AR197" s="170" t="s">
        <v>83</v>
      </c>
      <c r="AT197" s="171" t="s">
        <v>72</v>
      </c>
      <c r="AU197" s="171" t="s">
        <v>81</v>
      </c>
      <c r="AY197" s="170" t="s">
        <v>134</v>
      </c>
      <c r="BK197" s="172">
        <f>SUM(BK198:BK224)</f>
        <v>0</v>
      </c>
    </row>
    <row r="198" spans="1:65" s="2" customFormat="1" ht="16.5" customHeight="1">
      <c r="A198" s="36"/>
      <c r="B198" s="37"/>
      <c r="C198" s="175" t="s">
        <v>7</v>
      </c>
      <c r="D198" s="175" t="s">
        <v>136</v>
      </c>
      <c r="E198" s="176" t="s">
        <v>282</v>
      </c>
      <c r="F198" s="177" t="s">
        <v>283</v>
      </c>
      <c r="G198" s="178" t="s">
        <v>284</v>
      </c>
      <c r="H198" s="179">
        <v>3</v>
      </c>
      <c r="I198" s="180"/>
      <c r="J198" s="181">
        <f>ROUND(I198*H198,2)</f>
        <v>0</v>
      </c>
      <c r="K198" s="177" t="s">
        <v>285</v>
      </c>
      <c r="L198" s="41"/>
      <c r="M198" s="182" t="s">
        <v>21</v>
      </c>
      <c r="N198" s="183" t="s">
        <v>44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245</v>
      </c>
      <c r="AT198" s="186" t="s">
        <v>136</v>
      </c>
      <c r="AU198" s="186" t="s">
        <v>83</v>
      </c>
      <c r="AY198" s="19" t="s">
        <v>134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81</v>
      </c>
      <c r="BK198" s="187">
        <f>ROUND(I198*H198,2)</f>
        <v>0</v>
      </c>
      <c r="BL198" s="19" t="s">
        <v>245</v>
      </c>
      <c r="BM198" s="186" t="s">
        <v>286</v>
      </c>
    </row>
    <row r="199" spans="1:47" s="2" customFormat="1" ht="19.5">
      <c r="A199" s="36"/>
      <c r="B199" s="37"/>
      <c r="C199" s="38"/>
      <c r="D199" s="195" t="s">
        <v>182</v>
      </c>
      <c r="E199" s="38"/>
      <c r="F199" s="237" t="s">
        <v>287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182</v>
      </c>
      <c r="AU199" s="19" t="s">
        <v>83</v>
      </c>
    </row>
    <row r="200" spans="1:65" s="2" customFormat="1" ht="16.5" customHeight="1">
      <c r="A200" s="36"/>
      <c r="B200" s="37"/>
      <c r="C200" s="175" t="s">
        <v>288</v>
      </c>
      <c r="D200" s="175" t="s">
        <v>136</v>
      </c>
      <c r="E200" s="176" t="s">
        <v>289</v>
      </c>
      <c r="F200" s="177" t="s">
        <v>290</v>
      </c>
      <c r="G200" s="178" t="s">
        <v>284</v>
      </c>
      <c r="H200" s="179">
        <v>10</v>
      </c>
      <c r="I200" s="180"/>
      <c r="J200" s="181">
        <f>ROUND(I200*H200,2)</f>
        <v>0</v>
      </c>
      <c r="K200" s="177" t="s">
        <v>285</v>
      </c>
      <c r="L200" s="41"/>
      <c r="M200" s="182" t="s">
        <v>21</v>
      </c>
      <c r="N200" s="183" t="s">
        <v>44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245</v>
      </c>
      <c r="AT200" s="186" t="s">
        <v>136</v>
      </c>
      <c r="AU200" s="186" t="s">
        <v>83</v>
      </c>
      <c r="AY200" s="19" t="s">
        <v>134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81</v>
      </c>
      <c r="BK200" s="187">
        <f>ROUND(I200*H200,2)</f>
        <v>0</v>
      </c>
      <c r="BL200" s="19" t="s">
        <v>245</v>
      </c>
      <c r="BM200" s="186" t="s">
        <v>291</v>
      </c>
    </row>
    <row r="201" spans="1:47" s="2" customFormat="1" ht="19.5">
      <c r="A201" s="36"/>
      <c r="B201" s="37"/>
      <c r="C201" s="38"/>
      <c r="D201" s="195" t="s">
        <v>182</v>
      </c>
      <c r="E201" s="38"/>
      <c r="F201" s="237" t="s">
        <v>287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182</v>
      </c>
      <c r="AU201" s="19" t="s">
        <v>83</v>
      </c>
    </row>
    <row r="202" spans="1:65" s="2" customFormat="1" ht="16.5" customHeight="1">
      <c r="A202" s="36"/>
      <c r="B202" s="37"/>
      <c r="C202" s="175" t="s">
        <v>292</v>
      </c>
      <c r="D202" s="175" t="s">
        <v>136</v>
      </c>
      <c r="E202" s="176" t="s">
        <v>293</v>
      </c>
      <c r="F202" s="177" t="s">
        <v>294</v>
      </c>
      <c r="G202" s="178" t="s">
        <v>284</v>
      </c>
      <c r="H202" s="179">
        <v>8</v>
      </c>
      <c r="I202" s="180"/>
      <c r="J202" s="181">
        <f>ROUND(I202*H202,2)</f>
        <v>0</v>
      </c>
      <c r="K202" s="177" t="s">
        <v>285</v>
      </c>
      <c r="L202" s="41"/>
      <c r="M202" s="182" t="s">
        <v>21</v>
      </c>
      <c r="N202" s="183" t="s">
        <v>44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245</v>
      </c>
      <c r="AT202" s="186" t="s">
        <v>136</v>
      </c>
      <c r="AU202" s="186" t="s">
        <v>83</v>
      </c>
      <c r="AY202" s="19" t="s">
        <v>134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81</v>
      </c>
      <c r="BK202" s="187">
        <f>ROUND(I202*H202,2)</f>
        <v>0</v>
      </c>
      <c r="BL202" s="19" t="s">
        <v>245</v>
      </c>
      <c r="BM202" s="186" t="s">
        <v>295</v>
      </c>
    </row>
    <row r="203" spans="1:47" s="2" customFormat="1" ht="19.5">
      <c r="A203" s="36"/>
      <c r="B203" s="37"/>
      <c r="C203" s="38"/>
      <c r="D203" s="195" t="s">
        <v>182</v>
      </c>
      <c r="E203" s="38"/>
      <c r="F203" s="237" t="s">
        <v>287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182</v>
      </c>
      <c r="AU203" s="19" t="s">
        <v>83</v>
      </c>
    </row>
    <row r="204" spans="1:65" s="2" customFormat="1" ht="16.5" customHeight="1">
      <c r="A204" s="36"/>
      <c r="B204" s="37"/>
      <c r="C204" s="175" t="s">
        <v>296</v>
      </c>
      <c r="D204" s="175" t="s">
        <v>136</v>
      </c>
      <c r="E204" s="176" t="s">
        <v>297</v>
      </c>
      <c r="F204" s="177" t="s">
        <v>298</v>
      </c>
      <c r="G204" s="178" t="s">
        <v>241</v>
      </c>
      <c r="H204" s="179">
        <v>24.25</v>
      </c>
      <c r="I204" s="180"/>
      <c r="J204" s="181">
        <f>ROUND(I204*H204,2)</f>
        <v>0</v>
      </c>
      <c r="K204" s="177" t="s">
        <v>140</v>
      </c>
      <c r="L204" s="41"/>
      <c r="M204" s="182" t="s">
        <v>21</v>
      </c>
      <c r="N204" s="183" t="s">
        <v>44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245</v>
      </c>
      <c r="AT204" s="186" t="s">
        <v>136</v>
      </c>
      <c r="AU204" s="186" t="s">
        <v>83</v>
      </c>
      <c r="AY204" s="19" t="s">
        <v>134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81</v>
      </c>
      <c r="BK204" s="187">
        <f>ROUND(I204*H204,2)</f>
        <v>0</v>
      </c>
      <c r="BL204" s="19" t="s">
        <v>245</v>
      </c>
      <c r="BM204" s="186" t="s">
        <v>299</v>
      </c>
    </row>
    <row r="205" spans="1:47" s="2" customFormat="1" ht="11.25">
      <c r="A205" s="36"/>
      <c r="B205" s="37"/>
      <c r="C205" s="38"/>
      <c r="D205" s="188" t="s">
        <v>143</v>
      </c>
      <c r="E205" s="38"/>
      <c r="F205" s="189" t="s">
        <v>300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143</v>
      </c>
      <c r="AU205" s="19" t="s">
        <v>83</v>
      </c>
    </row>
    <row r="206" spans="2:51" s="13" customFormat="1" ht="11.25">
      <c r="B206" s="193"/>
      <c r="C206" s="194"/>
      <c r="D206" s="195" t="s">
        <v>145</v>
      </c>
      <c r="E206" s="196" t="s">
        <v>21</v>
      </c>
      <c r="F206" s="197" t="s">
        <v>301</v>
      </c>
      <c r="G206" s="194"/>
      <c r="H206" s="198">
        <v>24.25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145</v>
      </c>
      <c r="AU206" s="204" t="s">
        <v>83</v>
      </c>
      <c r="AV206" s="13" t="s">
        <v>83</v>
      </c>
      <c r="AW206" s="13" t="s">
        <v>34</v>
      </c>
      <c r="AX206" s="13" t="s">
        <v>73</v>
      </c>
      <c r="AY206" s="204" t="s">
        <v>134</v>
      </c>
    </row>
    <row r="207" spans="2:51" s="14" customFormat="1" ht="11.25">
      <c r="B207" s="205"/>
      <c r="C207" s="206"/>
      <c r="D207" s="195" t="s">
        <v>145</v>
      </c>
      <c r="E207" s="207" t="s">
        <v>21</v>
      </c>
      <c r="F207" s="208" t="s">
        <v>147</v>
      </c>
      <c r="G207" s="206"/>
      <c r="H207" s="209">
        <v>24.25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145</v>
      </c>
      <c r="AU207" s="215" t="s">
        <v>83</v>
      </c>
      <c r="AV207" s="14" t="s">
        <v>148</v>
      </c>
      <c r="AW207" s="14" t="s">
        <v>34</v>
      </c>
      <c r="AX207" s="14" t="s">
        <v>81</v>
      </c>
      <c r="AY207" s="215" t="s">
        <v>134</v>
      </c>
    </row>
    <row r="208" spans="1:65" s="2" customFormat="1" ht="16.5" customHeight="1">
      <c r="A208" s="36"/>
      <c r="B208" s="37"/>
      <c r="C208" s="238" t="s">
        <v>302</v>
      </c>
      <c r="D208" s="238" t="s">
        <v>303</v>
      </c>
      <c r="E208" s="239" t="s">
        <v>304</v>
      </c>
      <c r="F208" s="240" t="s">
        <v>305</v>
      </c>
      <c r="G208" s="241" t="s">
        <v>241</v>
      </c>
      <c r="H208" s="242">
        <v>26.675</v>
      </c>
      <c r="I208" s="243"/>
      <c r="J208" s="244">
        <f>ROUND(I208*H208,2)</f>
        <v>0</v>
      </c>
      <c r="K208" s="240" t="s">
        <v>140</v>
      </c>
      <c r="L208" s="245"/>
      <c r="M208" s="246" t="s">
        <v>21</v>
      </c>
      <c r="N208" s="247" t="s">
        <v>44</v>
      </c>
      <c r="O208" s="66"/>
      <c r="P208" s="184">
        <f>O208*H208</f>
        <v>0</v>
      </c>
      <c r="Q208" s="184">
        <v>0.01</v>
      </c>
      <c r="R208" s="184">
        <f>Q208*H208</f>
        <v>0.26675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306</v>
      </c>
      <c r="AT208" s="186" t="s">
        <v>303</v>
      </c>
      <c r="AU208" s="186" t="s">
        <v>83</v>
      </c>
      <c r="AY208" s="19" t="s">
        <v>134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81</v>
      </c>
      <c r="BK208" s="187">
        <f>ROUND(I208*H208,2)</f>
        <v>0</v>
      </c>
      <c r="BL208" s="19" t="s">
        <v>245</v>
      </c>
      <c r="BM208" s="186" t="s">
        <v>307</v>
      </c>
    </row>
    <row r="209" spans="1:47" s="2" customFormat="1" ht="78">
      <c r="A209" s="36"/>
      <c r="B209" s="37"/>
      <c r="C209" s="38"/>
      <c r="D209" s="195" t="s">
        <v>182</v>
      </c>
      <c r="E209" s="38"/>
      <c r="F209" s="237" t="s">
        <v>308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182</v>
      </c>
      <c r="AU209" s="19" t="s">
        <v>83</v>
      </c>
    </row>
    <row r="210" spans="2:51" s="13" customFormat="1" ht="11.25">
      <c r="B210" s="193"/>
      <c r="C210" s="194"/>
      <c r="D210" s="195" t="s">
        <v>145</v>
      </c>
      <c r="E210" s="194"/>
      <c r="F210" s="197" t="s">
        <v>309</v>
      </c>
      <c r="G210" s="194"/>
      <c r="H210" s="198">
        <v>26.675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145</v>
      </c>
      <c r="AU210" s="204" t="s">
        <v>83</v>
      </c>
      <c r="AV210" s="13" t="s">
        <v>83</v>
      </c>
      <c r="AW210" s="13" t="s">
        <v>4</v>
      </c>
      <c r="AX210" s="13" t="s">
        <v>81</v>
      </c>
      <c r="AY210" s="204" t="s">
        <v>134</v>
      </c>
    </row>
    <row r="211" spans="1:65" s="2" customFormat="1" ht="21.75" customHeight="1">
      <c r="A211" s="36"/>
      <c r="B211" s="37"/>
      <c r="C211" s="175" t="s">
        <v>310</v>
      </c>
      <c r="D211" s="175" t="s">
        <v>136</v>
      </c>
      <c r="E211" s="176" t="s">
        <v>311</v>
      </c>
      <c r="F211" s="177" t="s">
        <v>312</v>
      </c>
      <c r="G211" s="178" t="s">
        <v>139</v>
      </c>
      <c r="H211" s="179">
        <v>33.8</v>
      </c>
      <c r="I211" s="180"/>
      <c r="J211" s="181">
        <f>ROUND(I211*H211,2)</f>
        <v>0</v>
      </c>
      <c r="K211" s="177" t="s">
        <v>140</v>
      </c>
      <c r="L211" s="41"/>
      <c r="M211" s="182" t="s">
        <v>21</v>
      </c>
      <c r="N211" s="183" t="s">
        <v>44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245</v>
      </c>
      <c r="AT211" s="186" t="s">
        <v>136</v>
      </c>
      <c r="AU211" s="186" t="s">
        <v>83</v>
      </c>
      <c r="AY211" s="19" t="s">
        <v>134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81</v>
      </c>
      <c r="BK211" s="187">
        <f>ROUND(I211*H211,2)</f>
        <v>0</v>
      </c>
      <c r="BL211" s="19" t="s">
        <v>245</v>
      </c>
      <c r="BM211" s="186" t="s">
        <v>313</v>
      </c>
    </row>
    <row r="212" spans="1:47" s="2" customFormat="1" ht="11.25">
      <c r="A212" s="36"/>
      <c r="B212" s="37"/>
      <c r="C212" s="38"/>
      <c r="D212" s="188" t="s">
        <v>143</v>
      </c>
      <c r="E212" s="38"/>
      <c r="F212" s="189" t="s">
        <v>314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143</v>
      </c>
      <c r="AU212" s="19" t="s">
        <v>83</v>
      </c>
    </row>
    <row r="213" spans="2:51" s="13" customFormat="1" ht="11.25">
      <c r="B213" s="193"/>
      <c r="C213" s="194"/>
      <c r="D213" s="195" t="s">
        <v>145</v>
      </c>
      <c r="E213" s="196" t="s">
        <v>21</v>
      </c>
      <c r="F213" s="197" t="s">
        <v>315</v>
      </c>
      <c r="G213" s="194"/>
      <c r="H213" s="198">
        <v>33.8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145</v>
      </c>
      <c r="AU213" s="204" t="s">
        <v>83</v>
      </c>
      <c r="AV213" s="13" t="s">
        <v>83</v>
      </c>
      <c r="AW213" s="13" t="s">
        <v>34</v>
      </c>
      <c r="AX213" s="13" t="s">
        <v>73</v>
      </c>
      <c r="AY213" s="204" t="s">
        <v>134</v>
      </c>
    </row>
    <row r="214" spans="2:51" s="14" customFormat="1" ht="11.25">
      <c r="B214" s="205"/>
      <c r="C214" s="206"/>
      <c r="D214" s="195" t="s">
        <v>145</v>
      </c>
      <c r="E214" s="207" t="s">
        <v>21</v>
      </c>
      <c r="F214" s="208" t="s">
        <v>147</v>
      </c>
      <c r="G214" s="206"/>
      <c r="H214" s="209">
        <v>33.8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145</v>
      </c>
      <c r="AU214" s="215" t="s">
        <v>83</v>
      </c>
      <c r="AV214" s="14" t="s">
        <v>148</v>
      </c>
      <c r="AW214" s="14" t="s">
        <v>34</v>
      </c>
      <c r="AX214" s="14" t="s">
        <v>81</v>
      </c>
      <c r="AY214" s="215" t="s">
        <v>134</v>
      </c>
    </row>
    <row r="215" spans="1:65" s="2" customFormat="1" ht="16.5" customHeight="1">
      <c r="A215" s="36"/>
      <c r="B215" s="37"/>
      <c r="C215" s="238" t="s">
        <v>316</v>
      </c>
      <c r="D215" s="238" t="s">
        <v>303</v>
      </c>
      <c r="E215" s="239" t="s">
        <v>317</v>
      </c>
      <c r="F215" s="240" t="s">
        <v>318</v>
      </c>
      <c r="G215" s="241" t="s">
        <v>139</v>
      </c>
      <c r="H215" s="242">
        <v>37.18</v>
      </c>
      <c r="I215" s="243"/>
      <c r="J215" s="244">
        <f>ROUND(I215*H215,2)</f>
        <v>0</v>
      </c>
      <c r="K215" s="240" t="s">
        <v>140</v>
      </c>
      <c r="L215" s="245"/>
      <c r="M215" s="246" t="s">
        <v>21</v>
      </c>
      <c r="N215" s="247" t="s">
        <v>44</v>
      </c>
      <c r="O215" s="66"/>
      <c r="P215" s="184">
        <f>O215*H215</f>
        <v>0</v>
      </c>
      <c r="Q215" s="184">
        <v>0.0002</v>
      </c>
      <c r="R215" s="184">
        <f>Q215*H215</f>
        <v>0.007436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306</v>
      </c>
      <c r="AT215" s="186" t="s">
        <v>303</v>
      </c>
      <c r="AU215" s="186" t="s">
        <v>83</v>
      </c>
      <c r="AY215" s="19" t="s">
        <v>134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81</v>
      </c>
      <c r="BK215" s="187">
        <f>ROUND(I215*H215,2)</f>
        <v>0</v>
      </c>
      <c r="BL215" s="19" t="s">
        <v>245</v>
      </c>
      <c r="BM215" s="186" t="s">
        <v>319</v>
      </c>
    </row>
    <row r="216" spans="2:51" s="13" customFormat="1" ht="11.25">
      <c r="B216" s="193"/>
      <c r="C216" s="194"/>
      <c r="D216" s="195" t="s">
        <v>145</v>
      </c>
      <c r="E216" s="194"/>
      <c r="F216" s="197" t="s">
        <v>320</v>
      </c>
      <c r="G216" s="194"/>
      <c r="H216" s="198">
        <v>37.18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145</v>
      </c>
      <c r="AU216" s="204" t="s">
        <v>83</v>
      </c>
      <c r="AV216" s="13" t="s">
        <v>83</v>
      </c>
      <c r="AW216" s="13" t="s">
        <v>4</v>
      </c>
      <c r="AX216" s="13" t="s">
        <v>81</v>
      </c>
      <c r="AY216" s="204" t="s">
        <v>134</v>
      </c>
    </row>
    <row r="217" spans="1:65" s="2" customFormat="1" ht="24.2" customHeight="1">
      <c r="A217" s="36"/>
      <c r="B217" s="37"/>
      <c r="C217" s="175" t="s">
        <v>321</v>
      </c>
      <c r="D217" s="175" t="s">
        <v>136</v>
      </c>
      <c r="E217" s="176" t="s">
        <v>322</v>
      </c>
      <c r="F217" s="177" t="s">
        <v>323</v>
      </c>
      <c r="G217" s="178" t="s">
        <v>324</v>
      </c>
      <c r="H217" s="179">
        <v>1</v>
      </c>
      <c r="I217" s="180"/>
      <c r="J217" s="181">
        <f>ROUND(I217*H217,2)</f>
        <v>0</v>
      </c>
      <c r="K217" s="177" t="s">
        <v>285</v>
      </c>
      <c r="L217" s="41"/>
      <c r="M217" s="182" t="s">
        <v>21</v>
      </c>
      <c r="N217" s="183" t="s">
        <v>44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245</v>
      </c>
      <c r="AT217" s="186" t="s">
        <v>136</v>
      </c>
      <c r="AU217" s="186" t="s">
        <v>83</v>
      </c>
      <c r="AY217" s="19" t="s">
        <v>134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81</v>
      </c>
      <c r="BK217" s="187">
        <f>ROUND(I217*H217,2)</f>
        <v>0</v>
      </c>
      <c r="BL217" s="19" t="s">
        <v>245</v>
      </c>
      <c r="BM217" s="186" t="s">
        <v>325</v>
      </c>
    </row>
    <row r="218" spans="1:47" s="2" customFormat="1" ht="97.5">
      <c r="A218" s="36"/>
      <c r="B218" s="37"/>
      <c r="C218" s="38"/>
      <c r="D218" s="195" t="s">
        <v>182</v>
      </c>
      <c r="E218" s="38"/>
      <c r="F218" s="237" t="s">
        <v>326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182</v>
      </c>
      <c r="AU218" s="19" t="s">
        <v>83</v>
      </c>
    </row>
    <row r="219" spans="1:65" s="2" customFormat="1" ht="21.75" customHeight="1">
      <c r="A219" s="36"/>
      <c r="B219" s="37"/>
      <c r="C219" s="175" t="s">
        <v>327</v>
      </c>
      <c r="D219" s="175" t="s">
        <v>136</v>
      </c>
      <c r="E219" s="176" t="s">
        <v>328</v>
      </c>
      <c r="F219" s="177" t="s">
        <v>329</v>
      </c>
      <c r="G219" s="178" t="s">
        <v>284</v>
      </c>
      <c r="H219" s="179">
        <v>2</v>
      </c>
      <c r="I219" s="180"/>
      <c r="J219" s="181">
        <f>ROUND(I219*H219,2)</f>
        <v>0</v>
      </c>
      <c r="K219" s="177" t="s">
        <v>285</v>
      </c>
      <c r="L219" s="41"/>
      <c r="M219" s="182" t="s">
        <v>21</v>
      </c>
      <c r="N219" s="183" t="s">
        <v>44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245</v>
      </c>
      <c r="AT219" s="186" t="s">
        <v>136</v>
      </c>
      <c r="AU219" s="186" t="s">
        <v>83</v>
      </c>
      <c r="AY219" s="19" t="s">
        <v>134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81</v>
      </c>
      <c r="BK219" s="187">
        <f>ROUND(I219*H219,2)</f>
        <v>0</v>
      </c>
      <c r="BL219" s="19" t="s">
        <v>245</v>
      </c>
      <c r="BM219" s="186" t="s">
        <v>330</v>
      </c>
    </row>
    <row r="220" spans="1:47" s="2" customFormat="1" ht="58.5">
      <c r="A220" s="36"/>
      <c r="B220" s="37"/>
      <c r="C220" s="38"/>
      <c r="D220" s="195" t="s">
        <v>182</v>
      </c>
      <c r="E220" s="38"/>
      <c r="F220" s="237" t="s">
        <v>331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182</v>
      </c>
      <c r="AU220" s="19" t="s">
        <v>83</v>
      </c>
    </row>
    <row r="221" spans="1:65" s="2" customFormat="1" ht="24.2" customHeight="1">
      <c r="A221" s="36"/>
      <c r="B221" s="37"/>
      <c r="C221" s="175" t="s">
        <v>332</v>
      </c>
      <c r="D221" s="175" t="s">
        <v>136</v>
      </c>
      <c r="E221" s="176" t="s">
        <v>333</v>
      </c>
      <c r="F221" s="177" t="s">
        <v>334</v>
      </c>
      <c r="G221" s="178" t="s">
        <v>284</v>
      </c>
      <c r="H221" s="179">
        <v>1</v>
      </c>
      <c r="I221" s="180"/>
      <c r="J221" s="181">
        <f>ROUND(I221*H221,2)</f>
        <v>0</v>
      </c>
      <c r="K221" s="177" t="s">
        <v>285</v>
      </c>
      <c r="L221" s="41"/>
      <c r="M221" s="182" t="s">
        <v>21</v>
      </c>
      <c r="N221" s="183" t="s">
        <v>44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245</v>
      </c>
      <c r="AT221" s="186" t="s">
        <v>136</v>
      </c>
      <c r="AU221" s="186" t="s">
        <v>83</v>
      </c>
      <c r="AY221" s="19" t="s">
        <v>134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81</v>
      </c>
      <c r="BK221" s="187">
        <f>ROUND(I221*H221,2)</f>
        <v>0</v>
      </c>
      <c r="BL221" s="19" t="s">
        <v>245</v>
      </c>
      <c r="BM221" s="186" t="s">
        <v>335</v>
      </c>
    </row>
    <row r="222" spans="1:47" s="2" customFormat="1" ht="68.25">
      <c r="A222" s="36"/>
      <c r="B222" s="37"/>
      <c r="C222" s="38"/>
      <c r="D222" s="195" t="s">
        <v>182</v>
      </c>
      <c r="E222" s="38"/>
      <c r="F222" s="237" t="s">
        <v>336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182</v>
      </c>
      <c r="AU222" s="19" t="s">
        <v>83</v>
      </c>
    </row>
    <row r="223" spans="1:65" s="2" customFormat="1" ht="24.2" customHeight="1">
      <c r="A223" s="36"/>
      <c r="B223" s="37"/>
      <c r="C223" s="175" t="s">
        <v>337</v>
      </c>
      <c r="D223" s="175" t="s">
        <v>136</v>
      </c>
      <c r="E223" s="176" t="s">
        <v>338</v>
      </c>
      <c r="F223" s="177" t="s">
        <v>339</v>
      </c>
      <c r="G223" s="178" t="s">
        <v>340</v>
      </c>
      <c r="H223" s="248"/>
      <c r="I223" s="180"/>
      <c r="J223" s="181">
        <f>ROUND(I223*H223,2)</f>
        <v>0</v>
      </c>
      <c r="K223" s="177" t="s">
        <v>140</v>
      </c>
      <c r="L223" s="41"/>
      <c r="M223" s="182" t="s">
        <v>21</v>
      </c>
      <c r="N223" s="183" t="s">
        <v>44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245</v>
      </c>
      <c r="AT223" s="186" t="s">
        <v>136</v>
      </c>
      <c r="AU223" s="186" t="s">
        <v>83</v>
      </c>
      <c r="AY223" s="19" t="s">
        <v>134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81</v>
      </c>
      <c r="BK223" s="187">
        <f>ROUND(I223*H223,2)</f>
        <v>0</v>
      </c>
      <c r="BL223" s="19" t="s">
        <v>245</v>
      </c>
      <c r="BM223" s="186" t="s">
        <v>341</v>
      </c>
    </row>
    <row r="224" spans="1:47" s="2" customFormat="1" ht="11.25">
      <c r="A224" s="36"/>
      <c r="B224" s="37"/>
      <c r="C224" s="38"/>
      <c r="D224" s="188" t="s">
        <v>143</v>
      </c>
      <c r="E224" s="38"/>
      <c r="F224" s="189" t="s">
        <v>342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143</v>
      </c>
      <c r="AU224" s="19" t="s">
        <v>83</v>
      </c>
    </row>
    <row r="225" spans="2:63" s="12" customFormat="1" ht="22.9" customHeight="1">
      <c r="B225" s="159"/>
      <c r="C225" s="160"/>
      <c r="D225" s="161" t="s">
        <v>72</v>
      </c>
      <c r="E225" s="173" t="s">
        <v>343</v>
      </c>
      <c r="F225" s="173" t="s">
        <v>344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SUM(P226:P237)</f>
        <v>0</v>
      </c>
      <c r="Q225" s="167"/>
      <c r="R225" s="168">
        <f>SUM(R226:R237)</f>
        <v>0.0143075</v>
      </c>
      <c r="S225" s="167"/>
      <c r="T225" s="169">
        <f>SUM(T226:T237)</f>
        <v>0</v>
      </c>
      <c r="AR225" s="170" t="s">
        <v>83</v>
      </c>
      <c r="AT225" s="171" t="s">
        <v>72</v>
      </c>
      <c r="AU225" s="171" t="s">
        <v>81</v>
      </c>
      <c r="AY225" s="170" t="s">
        <v>134</v>
      </c>
      <c r="BK225" s="172">
        <f>SUM(BK226:BK237)</f>
        <v>0</v>
      </c>
    </row>
    <row r="226" spans="1:65" s="2" customFormat="1" ht="16.5" customHeight="1">
      <c r="A226" s="36"/>
      <c r="B226" s="37"/>
      <c r="C226" s="175" t="s">
        <v>306</v>
      </c>
      <c r="D226" s="175" t="s">
        <v>136</v>
      </c>
      <c r="E226" s="176" t="s">
        <v>345</v>
      </c>
      <c r="F226" s="177" t="s">
        <v>346</v>
      </c>
      <c r="G226" s="178" t="s">
        <v>241</v>
      </c>
      <c r="H226" s="179">
        <v>48.5</v>
      </c>
      <c r="I226" s="180"/>
      <c r="J226" s="181">
        <f>ROUND(I226*H226,2)</f>
        <v>0</v>
      </c>
      <c r="K226" s="177" t="s">
        <v>140</v>
      </c>
      <c r="L226" s="41"/>
      <c r="M226" s="182" t="s">
        <v>21</v>
      </c>
      <c r="N226" s="183" t="s">
        <v>44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245</v>
      </c>
      <c r="AT226" s="186" t="s">
        <v>136</v>
      </c>
      <c r="AU226" s="186" t="s">
        <v>83</v>
      </c>
      <c r="AY226" s="19" t="s">
        <v>134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81</v>
      </c>
      <c r="BK226" s="187">
        <f>ROUND(I226*H226,2)</f>
        <v>0</v>
      </c>
      <c r="BL226" s="19" t="s">
        <v>245</v>
      </c>
      <c r="BM226" s="186" t="s">
        <v>347</v>
      </c>
    </row>
    <row r="227" spans="1:47" s="2" customFormat="1" ht="11.25">
      <c r="A227" s="36"/>
      <c r="B227" s="37"/>
      <c r="C227" s="38"/>
      <c r="D227" s="188" t="s">
        <v>143</v>
      </c>
      <c r="E227" s="38"/>
      <c r="F227" s="189" t="s">
        <v>348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143</v>
      </c>
      <c r="AU227" s="19" t="s">
        <v>83</v>
      </c>
    </row>
    <row r="228" spans="2:51" s="13" customFormat="1" ht="11.25">
      <c r="B228" s="193"/>
      <c r="C228" s="194"/>
      <c r="D228" s="195" t="s">
        <v>145</v>
      </c>
      <c r="E228" s="196" t="s">
        <v>21</v>
      </c>
      <c r="F228" s="197" t="s">
        <v>349</v>
      </c>
      <c r="G228" s="194"/>
      <c r="H228" s="198">
        <v>48.5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145</v>
      </c>
      <c r="AU228" s="204" t="s">
        <v>83</v>
      </c>
      <c r="AV228" s="13" t="s">
        <v>83</v>
      </c>
      <c r="AW228" s="13" t="s">
        <v>34</v>
      </c>
      <c r="AX228" s="13" t="s">
        <v>73</v>
      </c>
      <c r="AY228" s="204" t="s">
        <v>134</v>
      </c>
    </row>
    <row r="229" spans="2:51" s="14" customFormat="1" ht="11.25">
      <c r="B229" s="205"/>
      <c r="C229" s="206"/>
      <c r="D229" s="195" t="s">
        <v>145</v>
      </c>
      <c r="E229" s="207" t="s">
        <v>21</v>
      </c>
      <c r="F229" s="208" t="s">
        <v>147</v>
      </c>
      <c r="G229" s="206"/>
      <c r="H229" s="209">
        <v>48.5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145</v>
      </c>
      <c r="AU229" s="215" t="s">
        <v>83</v>
      </c>
      <c r="AV229" s="14" t="s">
        <v>148</v>
      </c>
      <c r="AW229" s="14" t="s">
        <v>34</v>
      </c>
      <c r="AX229" s="14" t="s">
        <v>81</v>
      </c>
      <c r="AY229" s="215" t="s">
        <v>134</v>
      </c>
    </row>
    <row r="230" spans="1:65" s="2" customFormat="1" ht="16.5" customHeight="1">
      <c r="A230" s="36"/>
      <c r="B230" s="37"/>
      <c r="C230" s="175" t="s">
        <v>350</v>
      </c>
      <c r="D230" s="175" t="s">
        <v>136</v>
      </c>
      <c r="E230" s="176" t="s">
        <v>351</v>
      </c>
      <c r="F230" s="177" t="s">
        <v>352</v>
      </c>
      <c r="G230" s="178" t="s">
        <v>241</v>
      </c>
      <c r="H230" s="179">
        <v>24.25</v>
      </c>
      <c r="I230" s="180"/>
      <c r="J230" s="181">
        <f>ROUND(I230*H230,2)</f>
        <v>0</v>
      </c>
      <c r="K230" s="177" t="s">
        <v>140</v>
      </c>
      <c r="L230" s="41"/>
      <c r="M230" s="182" t="s">
        <v>21</v>
      </c>
      <c r="N230" s="183" t="s">
        <v>44</v>
      </c>
      <c r="O230" s="66"/>
      <c r="P230" s="184">
        <f>O230*H230</f>
        <v>0</v>
      </c>
      <c r="Q230" s="184">
        <v>0.00021</v>
      </c>
      <c r="R230" s="184">
        <f>Q230*H230</f>
        <v>0.0050925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245</v>
      </c>
      <c r="AT230" s="186" t="s">
        <v>136</v>
      </c>
      <c r="AU230" s="186" t="s">
        <v>83</v>
      </c>
      <c r="AY230" s="19" t="s">
        <v>134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81</v>
      </c>
      <c r="BK230" s="187">
        <f>ROUND(I230*H230,2)</f>
        <v>0</v>
      </c>
      <c r="BL230" s="19" t="s">
        <v>245</v>
      </c>
      <c r="BM230" s="186" t="s">
        <v>353</v>
      </c>
    </row>
    <row r="231" spans="1:47" s="2" customFormat="1" ht="11.25">
      <c r="A231" s="36"/>
      <c r="B231" s="37"/>
      <c r="C231" s="38"/>
      <c r="D231" s="188" t="s">
        <v>143</v>
      </c>
      <c r="E231" s="38"/>
      <c r="F231" s="189" t="s">
        <v>354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143</v>
      </c>
      <c r="AU231" s="19" t="s">
        <v>83</v>
      </c>
    </row>
    <row r="232" spans="2:51" s="13" customFormat="1" ht="11.25">
      <c r="B232" s="193"/>
      <c r="C232" s="194"/>
      <c r="D232" s="195" t="s">
        <v>145</v>
      </c>
      <c r="E232" s="196" t="s">
        <v>21</v>
      </c>
      <c r="F232" s="197" t="s">
        <v>355</v>
      </c>
      <c r="G232" s="194"/>
      <c r="H232" s="198">
        <v>24.25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145</v>
      </c>
      <c r="AU232" s="204" t="s">
        <v>83</v>
      </c>
      <c r="AV232" s="13" t="s">
        <v>83</v>
      </c>
      <c r="AW232" s="13" t="s">
        <v>34</v>
      </c>
      <c r="AX232" s="13" t="s">
        <v>73</v>
      </c>
      <c r="AY232" s="204" t="s">
        <v>134</v>
      </c>
    </row>
    <row r="233" spans="2:51" s="14" customFormat="1" ht="11.25">
      <c r="B233" s="205"/>
      <c r="C233" s="206"/>
      <c r="D233" s="195" t="s">
        <v>145</v>
      </c>
      <c r="E233" s="207" t="s">
        <v>21</v>
      </c>
      <c r="F233" s="208" t="s">
        <v>147</v>
      </c>
      <c r="G233" s="206"/>
      <c r="H233" s="209">
        <v>24.25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145</v>
      </c>
      <c r="AU233" s="215" t="s">
        <v>83</v>
      </c>
      <c r="AV233" s="14" t="s">
        <v>148</v>
      </c>
      <c r="AW233" s="14" t="s">
        <v>34</v>
      </c>
      <c r="AX233" s="14" t="s">
        <v>81</v>
      </c>
      <c r="AY233" s="215" t="s">
        <v>134</v>
      </c>
    </row>
    <row r="234" spans="1:65" s="2" customFormat="1" ht="16.5" customHeight="1">
      <c r="A234" s="36"/>
      <c r="B234" s="37"/>
      <c r="C234" s="175" t="s">
        <v>356</v>
      </c>
      <c r="D234" s="175" t="s">
        <v>136</v>
      </c>
      <c r="E234" s="176" t="s">
        <v>357</v>
      </c>
      <c r="F234" s="177" t="s">
        <v>358</v>
      </c>
      <c r="G234" s="178" t="s">
        <v>241</v>
      </c>
      <c r="H234" s="179">
        <v>24.25</v>
      </c>
      <c r="I234" s="180"/>
      <c r="J234" s="181">
        <f>ROUND(I234*H234,2)</f>
        <v>0</v>
      </c>
      <c r="K234" s="177" t="s">
        <v>140</v>
      </c>
      <c r="L234" s="41"/>
      <c r="M234" s="182" t="s">
        <v>21</v>
      </c>
      <c r="N234" s="183" t="s">
        <v>44</v>
      </c>
      <c r="O234" s="66"/>
      <c r="P234" s="184">
        <f>O234*H234</f>
        <v>0</v>
      </c>
      <c r="Q234" s="184">
        <v>0.00038</v>
      </c>
      <c r="R234" s="184">
        <f>Q234*H234</f>
        <v>0.009215000000000001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245</v>
      </c>
      <c r="AT234" s="186" t="s">
        <v>136</v>
      </c>
      <c r="AU234" s="186" t="s">
        <v>83</v>
      </c>
      <c r="AY234" s="19" t="s">
        <v>134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81</v>
      </c>
      <c r="BK234" s="187">
        <f>ROUND(I234*H234,2)</f>
        <v>0</v>
      </c>
      <c r="BL234" s="19" t="s">
        <v>245</v>
      </c>
      <c r="BM234" s="186" t="s">
        <v>359</v>
      </c>
    </row>
    <row r="235" spans="1:47" s="2" customFormat="1" ht="11.25">
      <c r="A235" s="36"/>
      <c r="B235" s="37"/>
      <c r="C235" s="38"/>
      <c r="D235" s="188" t="s">
        <v>143</v>
      </c>
      <c r="E235" s="38"/>
      <c r="F235" s="189" t="s">
        <v>360</v>
      </c>
      <c r="G235" s="38"/>
      <c r="H235" s="38"/>
      <c r="I235" s="190"/>
      <c r="J235" s="38"/>
      <c r="K235" s="38"/>
      <c r="L235" s="41"/>
      <c r="M235" s="191"/>
      <c r="N235" s="192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143</v>
      </c>
      <c r="AU235" s="19" t="s">
        <v>83</v>
      </c>
    </row>
    <row r="236" spans="2:51" s="13" customFormat="1" ht="11.25">
      <c r="B236" s="193"/>
      <c r="C236" s="194"/>
      <c r="D236" s="195" t="s">
        <v>145</v>
      </c>
      <c r="E236" s="196" t="s">
        <v>21</v>
      </c>
      <c r="F236" s="197" t="s">
        <v>355</v>
      </c>
      <c r="G236" s="194"/>
      <c r="H236" s="198">
        <v>24.25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145</v>
      </c>
      <c r="AU236" s="204" t="s">
        <v>83</v>
      </c>
      <c r="AV236" s="13" t="s">
        <v>83</v>
      </c>
      <c r="AW236" s="13" t="s">
        <v>34</v>
      </c>
      <c r="AX236" s="13" t="s">
        <v>73</v>
      </c>
      <c r="AY236" s="204" t="s">
        <v>134</v>
      </c>
    </row>
    <row r="237" spans="2:51" s="14" customFormat="1" ht="11.25">
      <c r="B237" s="205"/>
      <c r="C237" s="206"/>
      <c r="D237" s="195" t="s">
        <v>145</v>
      </c>
      <c r="E237" s="207" t="s">
        <v>21</v>
      </c>
      <c r="F237" s="208" t="s">
        <v>147</v>
      </c>
      <c r="G237" s="206"/>
      <c r="H237" s="209">
        <v>24.25</v>
      </c>
      <c r="I237" s="210"/>
      <c r="J237" s="206"/>
      <c r="K237" s="206"/>
      <c r="L237" s="211"/>
      <c r="M237" s="249"/>
      <c r="N237" s="250"/>
      <c r="O237" s="250"/>
      <c r="P237" s="250"/>
      <c r="Q237" s="250"/>
      <c r="R237" s="250"/>
      <c r="S237" s="250"/>
      <c r="T237" s="251"/>
      <c r="AT237" s="215" t="s">
        <v>145</v>
      </c>
      <c r="AU237" s="215" t="s">
        <v>83</v>
      </c>
      <c r="AV237" s="14" t="s">
        <v>148</v>
      </c>
      <c r="AW237" s="14" t="s">
        <v>34</v>
      </c>
      <c r="AX237" s="14" t="s">
        <v>81</v>
      </c>
      <c r="AY237" s="215" t="s">
        <v>134</v>
      </c>
    </row>
    <row r="238" spans="1:31" s="2" customFormat="1" ht="6.95" customHeight="1">
      <c r="A238" s="36"/>
      <c r="B238" s="49"/>
      <c r="C238" s="50"/>
      <c r="D238" s="50"/>
      <c r="E238" s="50"/>
      <c r="F238" s="50"/>
      <c r="G238" s="50"/>
      <c r="H238" s="50"/>
      <c r="I238" s="50"/>
      <c r="J238" s="50"/>
      <c r="K238" s="50"/>
      <c r="L238" s="41"/>
      <c r="M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</row>
  </sheetData>
  <sheetProtection algorithmName="SHA-512" hashValue="FoWeb/Dnjs+8sTd5xdn5Om6tUP6U+CB+ljuH3oTCbJWCrJahxC7fwjDjrnRjP7mVsVvdT1ukydYwWWV/YY8p+A==" saltValue="SKQLIywGA0P847oyLxtDwl385MtXtcwupGkZ3sXOhbLVFMipg6FuKSELL11DsoxiuopeMmI563KWAug+9NK31w==" spinCount="100000" sheet="1" objects="1" scenarios="1" formatColumns="0" formatRows="0" autoFilter="0"/>
  <autoFilter ref="C86:K23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131111322"/>
    <hyperlink ref="F95" r:id="rId2" display="https://podminky.urs.cz/item/CS_URS_2021_01/131213101"/>
    <hyperlink ref="F99" r:id="rId3" display="https://podminky.urs.cz/item/CS_URS_2021_01/132212111"/>
    <hyperlink ref="F103" r:id="rId4" display="https://podminky.urs.cz/item/CS_URS_2021_01/162211311"/>
    <hyperlink ref="F113" r:id="rId5" display="https://podminky.urs.cz/item/CS_URS_2021_01/162751117"/>
    <hyperlink ref="F123" r:id="rId6" display="https://podminky.urs.cz/item/CS_URS_2021_01/162751119"/>
    <hyperlink ref="F129" r:id="rId7" display="https://podminky.urs.cz/item/CS_URS_2021_01/167111101"/>
    <hyperlink ref="F133" r:id="rId8" display="https://podminky.urs.cz/item/CS_URS_2021_01/171201221"/>
    <hyperlink ref="F137" r:id="rId9" display="https://podminky.urs.cz/item/CS_URS_2021_01/171251201"/>
    <hyperlink ref="F144" r:id="rId10" display="https://podminky.urs.cz/item/CS_URS_2021_01/174111101"/>
    <hyperlink ref="F149" r:id="rId11" display="https://podminky.urs.cz/item/CS_URS_2021_01/212751101"/>
    <hyperlink ref="F153" r:id="rId12" display="https://podminky.urs.cz/item/CS_URS_2021_01/274313711"/>
    <hyperlink ref="F162" r:id="rId13" display="https://podminky.urs.cz/item/CS_URS_2021_01/631311135"/>
    <hyperlink ref="F166" r:id="rId14" display="https://podminky.urs.cz/item/CS_URS_2021_01/631319013"/>
    <hyperlink ref="F170" r:id="rId15" display="https://podminky.urs.cz/item/CS_URS_2021_01/631351101"/>
    <hyperlink ref="F174" r:id="rId16" display="https://podminky.urs.cz/item/CS_URS_2021_01/631351102"/>
    <hyperlink ref="F178" r:id="rId17" display="https://podminky.urs.cz/item/CS_URS_2021_01/631362021"/>
    <hyperlink ref="F182" r:id="rId18" display="https://podminky.urs.cz/item/CS_URS_2021_01/635111215"/>
    <hyperlink ref="F187" r:id="rId19" display="https://podminky.urs.cz/item/CS_URS_2021_01/919726122"/>
    <hyperlink ref="F192" r:id="rId20" display="https://podminky.urs.cz/item/CS_URS_2021_01/952901411"/>
    <hyperlink ref="F205" r:id="rId21" display="https://podminky.urs.cz/item/CS_URS_2021_01/767531111"/>
    <hyperlink ref="F212" r:id="rId22" display="https://podminky.urs.cz/item/CS_URS_2021_01/767531121"/>
    <hyperlink ref="F224" r:id="rId23" display="https://podminky.urs.cz/item/CS_URS_2021_01/998767201"/>
    <hyperlink ref="F227" r:id="rId24" display="https://podminky.urs.cz/item/CS_URS_2021_01/783901453"/>
    <hyperlink ref="F231" r:id="rId25" display="https://podminky.urs.cz/item/CS_URS_2021_01/783913161"/>
    <hyperlink ref="F235" r:id="rId26" display="https://podminky.urs.cz/item/CS_URS_2021_01/7839171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361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362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1"/>
      <c r="B27" s="112"/>
      <c r="C27" s="111"/>
      <c r="D27" s="111"/>
      <c r="E27" s="387" t="s">
        <v>363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ROUND((SUM(BE89:BE531)),2)</f>
        <v>0</v>
      </c>
      <c r="G33" s="36"/>
      <c r="H33" s="36"/>
      <c r="I33" s="120">
        <v>0.21</v>
      </c>
      <c r="J33" s="119">
        <f>ROUND(((SUM(BE89:BE531))*I33),2)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ROUND((SUM(BF89:BF531)),2)</f>
        <v>0</v>
      </c>
      <c r="G34" s="36"/>
      <c r="H34" s="36"/>
      <c r="I34" s="120">
        <v>0.15</v>
      </c>
      <c r="J34" s="119">
        <f>ROUND(((SUM(BF89:BF531))*I34),2)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ROUND((SUM(BG89:BG531)),2)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ROUND((SUM(BH89:BH531)),2)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ROUND((SUM(BI89:BI531)),2)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2021/24-01 - SO 01-Zpevněné plochy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Ing.P.Ambrož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364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365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366</v>
      </c>
      <c r="E62" s="145"/>
      <c r="F62" s="145"/>
      <c r="G62" s="145"/>
      <c r="H62" s="145"/>
      <c r="I62" s="145"/>
      <c r="J62" s="146">
        <f>J186</f>
        <v>0</v>
      </c>
      <c r="K62" s="143"/>
      <c r="L62" s="147"/>
    </row>
    <row r="63" spans="2:12" s="10" customFormat="1" ht="19.9" customHeight="1">
      <c r="B63" s="142"/>
      <c r="C63" s="143"/>
      <c r="D63" s="144" t="s">
        <v>367</v>
      </c>
      <c r="E63" s="145"/>
      <c r="F63" s="145"/>
      <c r="G63" s="145"/>
      <c r="H63" s="145"/>
      <c r="I63" s="145"/>
      <c r="J63" s="146">
        <f>J204</f>
        <v>0</v>
      </c>
      <c r="K63" s="143"/>
      <c r="L63" s="147"/>
    </row>
    <row r="64" spans="2:12" s="10" customFormat="1" ht="19.9" customHeight="1">
      <c r="B64" s="142"/>
      <c r="C64" s="143"/>
      <c r="D64" s="144" t="s">
        <v>368</v>
      </c>
      <c r="E64" s="145"/>
      <c r="F64" s="145"/>
      <c r="G64" s="145"/>
      <c r="H64" s="145"/>
      <c r="I64" s="145"/>
      <c r="J64" s="146">
        <f>J231</f>
        <v>0</v>
      </c>
      <c r="K64" s="143"/>
      <c r="L64" s="147"/>
    </row>
    <row r="65" spans="2:12" s="10" customFormat="1" ht="19.9" customHeight="1">
      <c r="B65" s="142"/>
      <c r="C65" s="143"/>
      <c r="D65" s="144" t="s">
        <v>369</v>
      </c>
      <c r="E65" s="145"/>
      <c r="F65" s="145"/>
      <c r="G65" s="145"/>
      <c r="H65" s="145"/>
      <c r="I65" s="145"/>
      <c r="J65" s="146">
        <f>J309</f>
        <v>0</v>
      </c>
      <c r="K65" s="143"/>
      <c r="L65" s="147"/>
    </row>
    <row r="66" spans="2:12" s="10" customFormat="1" ht="19.9" customHeight="1">
      <c r="B66" s="142"/>
      <c r="C66" s="143"/>
      <c r="D66" s="144" t="s">
        <v>370</v>
      </c>
      <c r="E66" s="145"/>
      <c r="F66" s="145"/>
      <c r="G66" s="145"/>
      <c r="H66" s="145"/>
      <c r="I66" s="145"/>
      <c r="J66" s="146">
        <f>J338</f>
        <v>0</v>
      </c>
      <c r="K66" s="143"/>
      <c r="L66" s="147"/>
    </row>
    <row r="67" spans="2:12" s="10" customFormat="1" ht="19.9" customHeight="1">
      <c r="B67" s="142"/>
      <c r="C67" s="143"/>
      <c r="D67" s="144" t="s">
        <v>371</v>
      </c>
      <c r="E67" s="145"/>
      <c r="F67" s="145"/>
      <c r="G67" s="145"/>
      <c r="H67" s="145"/>
      <c r="I67" s="145"/>
      <c r="J67" s="146">
        <f>J343</f>
        <v>0</v>
      </c>
      <c r="K67" s="143"/>
      <c r="L67" s="147"/>
    </row>
    <row r="68" spans="2:12" s="10" customFormat="1" ht="19.9" customHeight="1">
      <c r="B68" s="142"/>
      <c r="C68" s="143"/>
      <c r="D68" s="144" t="s">
        <v>372</v>
      </c>
      <c r="E68" s="145"/>
      <c r="F68" s="145"/>
      <c r="G68" s="145"/>
      <c r="H68" s="145"/>
      <c r="I68" s="145"/>
      <c r="J68" s="146">
        <f>J463</f>
        <v>0</v>
      </c>
      <c r="K68" s="143"/>
      <c r="L68" s="147"/>
    </row>
    <row r="69" spans="2:12" s="10" customFormat="1" ht="19.9" customHeight="1">
      <c r="B69" s="142"/>
      <c r="C69" s="143"/>
      <c r="D69" s="144" t="s">
        <v>373</v>
      </c>
      <c r="E69" s="145"/>
      <c r="F69" s="145"/>
      <c r="G69" s="145"/>
      <c r="H69" s="145"/>
      <c r="I69" s="145"/>
      <c r="J69" s="146">
        <f>J530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119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8" t="str">
        <f>E7</f>
        <v>Kulturní dům Milovice - úpravy okolí</v>
      </c>
      <c r="F79" s="389"/>
      <c r="G79" s="389"/>
      <c r="H79" s="389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104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41" t="str">
        <f>E9</f>
        <v>2021/24-01 - SO 01-Zpevněné plochy</v>
      </c>
      <c r="F81" s="390"/>
      <c r="G81" s="390"/>
      <c r="H81" s="390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22</v>
      </c>
      <c r="D83" s="38"/>
      <c r="E83" s="38"/>
      <c r="F83" s="29" t="str">
        <f>F12</f>
        <v xml:space="preserve"> </v>
      </c>
      <c r="G83" s="38"/>
      <c r="H83" s="38"/>
      <c r="I83" s="31" t="s">
        <v>24</v>
      </c>
      <c r="J83" s="61" t="str">
        <f>IF(J12="","",J12)</f>
        <v>2. 11. 2021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40.15" customHeight="1">
      <c r="A85" s="36"/>
      <c r="B85" s="37"/>
      <c r="C85" s="31" t="s">
        <v>26</v>
      </c>
      <c r="D85" s="38"/>
      <c r="E85" s="38"/>
      <c r="F85" s="29" t="str">
        <f>E15</f>
        <v>Město Milovice</v>
      </c>
      <c r="G85" s="38"/>
      <c r="H85" s="38"/>
      <c r="I85" s="31" t="s">
        <v>32</v>
      </c>
      <c r="J85" s="34" t="str">
        <f>E21</f>
        <v>HEXAPLAN INTERNATIONAL spol. s r.o.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30</v>
      </c>
      <c r="D86" s="38"/>
      <c r="E86" s="38"/>
      <c r="F86" s="29" t="str">
        <f>IF(E18="","",E18)</f>
        <v>Vyplň údaj</v>
      </c>
      <c r="G86" s="38"/>
      <c r="H86" s="38"/>
      <c r="I86" s="31" t="s">
        <v>35</v>
      </c>
      <c r="J86" s="34" t="str">
        <f>E24</f>
        <v>Ing.P.Ambrož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120</v>
      </c>
      <c r="D88" s="151" t="s">
        <v>58</v>
      </c>
      <c r="E88" s="151" t="s">
        <v>54</v>
      </c>
      <c r="F88" s="151" t="s">
        <v>55</v>
      </c>
      <c r="G88" s="151" t="s">
        <v>121</v>
      </c>
      <c r="H88" s="151" t="s">
        <v>122</v>
      </c>
      <c r="I88" s="151" t="s">
        <v>123</v>
      </c>
      <c r="J88" s="151" t="s">
        <v>109</v>
      </c>
      <c r="K88" s="152" t="s">
        <v>124</v>
      </c>
      <c r="L88" s="153"/>
      <c r="M88" s="70" t="s">
        <v>21</v>
      </c>
      <c r="N88" s="71" t="s">
        <v>43</v>
      </c>
      <c r="O88" s="71" t="s">
        <v>125</v>
      </c>
      <c r="P88" s="71" t="s">
        <v>126</v>
      </c>
      <c r="Q88" s="71" t="s">
        <v>127</v>
      </c>
      <c r="R88" s="71" t="s">
        <v>128</v>
      </c>
      <c r="S88" s="71" t="s">
        <v>129</v>
      </c>
      <c r="T88" s="72" t="s">
        <v>130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6"/>
      <c r="B89" s="37"/>
      <c r="C89" s="77" t="s">
        <v>131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</f>
        <v>0</v>
      </c>
      <c r="Q89" s="74"/>
      <c r="R89" s="156">
        <f>R90</f>
        <v>0</v>
      </c>
      <c r="S89" s="74"/>
      <c r="T89" s="157">
        <f>T90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72</v>
      </c>
      <c r="AU89" s="19" t="s">
        <v>110</v>
      </c>
      <c r="BK89" s="158">
        <f>BK90</f>
        <v>0</v>
      </c>
    </row>
    <row r="90" spans="2:63" s="12" customFormat="1" ht="25.9" customHeight="1">
      <c r="B90" s="159"/>
      <c r="C90" s="160"/>
      <c r="D90" s="161" t="s">
        <v>72</v>
      </c>
      <c r="E90" s="162" t="s">
        <v>132</v>
      </c>
      <c r="F90" s="162" t="s">
        <v>374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P91+P186+P204+P231+P309+P338+P343+P463+P530</f>
        <v>0</v>
      </c>
      <c r="Q90" s="167"/>
      <c r="R90" s="168">
        <f>R91+R186+R204+R231+R309+R338+R343+R463+R530</f>
        <v>0</v>
      </c>
      <c r="S90" s="167"/>
      <c r="T90" s="169">
        <f>T91+T186+T204+T231+T309+T338+T343+T463+T530</f>
        <v>0</v>
      </c>
      <c r="AR90" s="170" t="s">
        <v>81</v>
      </c>
      <c r="AT90" s="171" t="s">
        <v>72</v>
      </c>
      <c r="AU90" s="171" t="s">
        <v>73</v>
      </c>
      <c r="AY90" s="170" t="s">
        <v>134</v>
      </c>
      <c r="BK90" s="172">
        <f>BK91+BK186+BK204+BK231+BK309+BK338+BK343+BK463+BK530</f>
        <v>0</v>
      </c>
    </row>
    <row r="91" spans="2:63" s="12" customFormat="1" ht="22.9" customHeight="1">
      <c r="B91" s="159"/>
      <c r="C91" s="160"/>
      <c r="D91" s="161" t="s">
        <v>72</v>
      </c>
      <c r="E91" s="173" t="s">
        <v>81</v>
      </c>
      <c r="F91" s="173" t="s">
        <v>375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SUM(P92:P185)</f>
        <v>0</v>
      </c>
      <c r="Q91" s="167"/>
      <c r="R91" s="168">
        <f>SUM(R92:R185)</f>
        <v>0</v>
      </c>
      <c r="S91" s="167"/>
      <c r="T91" s="169">
        <f>SUM(T92:T185)</f>
        <v>0</v>
      </c>
      <c r="AR91" s="170" t="s">
        <v>81</v>
      </c>
      <c r="AT91" s="171" t="s">
        <v>72</v>
      </c>
      <c r="AU91" s="171" t="s">
        <v>81</v>
      </c>
      <c r="AY91" s="170" t="s">
        <v>134</v>
      </c>
      <c r="BK91" s="172">
        <f>SUM(BK92:BK185)</f>
        <v>0</v>
      </c>
    </row>
    <row r="92" spans="1:65" s="2" customFormat="1" ht="24.2" customHeight="1">
      <c r="A92" s="36"/>
      <c r="B92" s="37"/>
      <c r="C92" s="175" t="s">
        <v>81</v>
      </c>
      <c r="D92" s="175" t="s">
        <v>136</v>
      </c>
      <c r="E92" s="176" t="s">
        <v>376</v>
      </c>
      <c r="F92" s="177" t="s">
        <v>377</v>
      </c>
      <c r="G92" s="178" t="s">
        <v>241</v>
      </c>
      <c r="H92" s="179">
        <v>10</v>
      </c>
      <c r="I92" s="180"/>
      <c r="J92" s="181">
        <f>ROUND(I92*H92,2)</f>
        <v>0</v>
      </c>
      <c r="K92" s="177" t="s">
        <v>378</v>
      </c>
      <c r="L92" s="41"/>
      <c r="M92" s="182" t="s">
        <v>21</v>
      </c>
      <c r="N92" s="183" t="s">
        <v>44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141</v>
      </c>
      <c r="AT92" s="186" t="s">
        <v>136</v>
      </c>
      <c r="AU92" s="186" t="s">
        <v>83</v>
      </c>
      <c r="AY92" s="19" t="s">
        <v>134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81</v>
      </c>
      <c r="BK92" s="187">
        <f>ROUND(I92*H92,2)</f>
        <v>0</v>
      </c>
      <c r="BL92" s="19" t="s">
        <v>141</v>
      </c>
      <c r="BM92" s="186" t="s">
        <v>83</v>
      </c>
    </row>
    <row r="93" spans="1:65" s="2" customFormat="1" ht="16.5" customHeight="1">
      <c r="A93" s="36"/>
      <c r="B93" s="37"/>
      <c r="C93" s="175" t="s">
        <v>83</v>
      </c>
      <c r="D93" s="175" t="s">
        <v>136</v>
      </c>
      <c r="E93" s="176" t="s">
        <v>379</v>
      </c>
      <c r="F93" s="177" t="s">
        <v>380</v>
      </c>
      <c r="G93" s="178" t="s">
        <v>241</v>
      </c>
      <c r="H93" s="179">
        <v>83</v>
      </c>
      <c r="I93" s="180"/>
      <c r="J93" s="181">
        <f>ROUND(I93*H93,2)</f>
        <v>0</v>
      </c>
      <c r="K93" s="177" t="s">
        <v>378</v>
      </c>
      <c r="L93" s="41"/>
      <c r="M93" s="182" t="s">
        <v>21</v>
      </c>
      <c r="N93" s="183" t="s">
        <v>44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141</v>
      </c>
      <c r="AT93" s="186" t="s">
        <v>136</v>
      </c>
      <c r="AU93" s="186" t="s">
        <v>83</v>
      </c>
      <c r="AY93" s="19" t="s">
        <v>134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81</v>
      </c>
      <c r="BK93" s="187">
        <f>ROUND(I93*H93,2)</f>
        <v>0</v>
      </c>
      <c r="BL93" s="19" t="s">
        <v>141</v>
      </c>
      <c r="BM93" s="186" t="s">
        <v>141</v>
      </c>
    </row>
    <row r="94" spans="2:51" s="15" customFormat="1" ht="11.25">
      <c r="B94" s="216"/>
      <c r="C94" s="217"/>
      <c r="D94" s="195" t="s">
        <v>145</v>
      </c>
      <c r="E94" s="218" t="s">
        <v>21</v>
      </c>
      <c r="F94" s="219" t="s">
        <v>381</v>
      </c>
      <c r="G94" s="217"/>
      <c r="H94" s="218" t="s">
        <v>21</v>
      </c>
      <c r="I94" s="220"/>
      <c r="J94" s="217"/>
      <c r="K94" s="217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145</v>
      </c>
      <c r="AU94" s="225" t="s">
        <v>83</v>
      </c>
      <c r="AV94" s="15" t="s">
        <v>81</v>
      </c>
      <c r="AW94" s="15" t="s">
        <v>34</v>
      </c>
      <c r="AX94" s="15" t="s">
        <v>73</v>
      </c>
      <c r="AY94" s="225" t="s">
        <v>134</v>
      </c>
    </row>
    <row r="95" spans="2:51" s="13" customFormat="1" ht="11.25">
      <c r="B95" s="193"/>
      <c r="C95" s="194"/>
      <c r="D95" s="195" t="s">
        <v>145</v>
      </c>
      <c r="E95" s="196" t="s">
        <v>21</v>
      </c>
      <c r="F95" s="197" t="s">
        <v>382</v>
      </c>
      <c r="G95" s="194"/>
      <c r="H95" s="198">
        <v>83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145</v>
      </c>
      <c r="AU95" s="204" t="s">
        <v>83</v>
      </c>
      <c r="AV95" s="13" t="s">
        <v>83</v>
      </c>
      <c r="AW95" s="13" t="s">
        <v>34</v>
      </c>
      <c r="AX95" s="13" t="s">
        <v>73</v>
      </c>
      <c r="AY95" s="204" t="s">
        <v>134</v>
      </c>
    </row>
    <row r="96" spans="2:51" s="16" customFormat="1" ht="11.25">
      <c r="B96" s="226"/>
      <c r="C96" s="227"/>
      <c r="D96" s="195" t="s">
        <v>145</v>
      </c>
      <c r="E96" s="228" t="s">
        <v>21</v>
      </c>
      <c r="F96" s="229" t="s">
        <v>169</v>
      </c>
      <c r="G96" s="227"/>
      <c r="H96" s="230">
        <v>83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145</v>
      </c>
      <c r="AU96" s="236" t="s">
        <v>83</v>
      </c>
      <c r="AV96" s="16" t="s">
        <v>141</v>
      </c>
      <c r="AW96" s="16" t="s">
        <v>34</v>
      </c>
      <c r="AX96" s="16" t="s">
        <v>81</v>
      </c>
      <c r="AY96" s="236" t="s">
        <v>134</v>
      </c>
    </row>
    <row r="97" spans="1:65" s="2" customFormat="1" ht="21.75" customHeight="1">
      <c r="A97" s="36"/>
      <c r="B97" s="37"/>
      <c r="C97" s="175" t="s">
        <v>148</v>
      </c>
      <c r="D97" s="175" t="s">
        <v>136</v>
      </c>
      <c r="E97" s="176" t="s">
        <v>383</v>
      </c>
      <c r="F97" s="177" t="s">
        <v>384</v>
      </c>
      <c r="G97" s="178" t="s">
        <v>241</v>
      </c>
      <c r="H97" s="179">
        <v>67</v>
      </c>
      <c r="I97" s="180"/>
      <c r="J97" s="181">
        <f>ROUND(I97*H97,2)</f>
        <v>0</v>
      </c>
      <c r="K97" s="177" t="s">
        <v>378</v>
      </c>
      <c r="L97" s="41"/>
      <c r="M97" s="182" t="s">
        <v>21</v>
      </c>
      <c r="N97" s="183" t="s">
        <v>44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141</v>
      </c>
      <c r="AT97" s="186" t="s">
        <v>136</v>
      </c>
      <c r="AU97" s="186" t="s">
        <v>83</v>
      </c>
      <c r="AY97" s="19" t="s">
        <v>134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81</v>
      </c>
      <c r="BK97" s="187">
        <f>ROUND(I97*H97,2)</f>
        <v>0</v>
      </c>
      <c r="BL97" s="19" t="s">
        <v>141</v>
      </c>
      <c r="BM97" s="186" t="s">
        <v>177</v>
      </c>
    </row>
    <row r="98" spans="2:51" s="15" customFormat="1" ht="11.25">
      <c r="B98" s="216"/>
      <c r="C98" s="217"/>
      <c r="D98" s="195" t="s">
        <v>145</v>
      </c>
      <c r="E98" s="218" t="s">
        <v>21</v>
      </c>
      <c r="F98" s="219" t="s">
        <v>385</v>
      </c>
      <c r="G98" s="217"/>
      <c r="H98" s="218" t="s">
        <v>21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83</v>
      </c>
      <c r="AV98" s="15" t="s">
        <v>81</v>
      </c>
      <c r="AW98" s="15" t="s">
        <v>34</v>
      </c>
      <c r="AX98" s="15" t="s">
        <v>73</v>
      </c>
      <c r="AY98" s="225" t="s">
        <v>134</v>
      </c>
    </row>
    <row r="99" spans="2:51" s="13" customFormat="1" ht="11.25">
      <c r="B99" s="193"/>
      <c r="C99" s="194"/>
      <c r="D99" s="195" t="s">
        <v>145</v>
      </c>
      <c r="E99" s="196" t="s">
        <v>21</v>
      </c>
      <c r="F99" s="197" t="s">
        <v>386</v>
      </c>
      <c r="G99" s="194"/>
      <c r="H99" s="198">
        <v>67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145</v>
      </c>
      <c r="AU99" s="204" t="s">
        <v>83</v>
      </c>
      <c r="AV99" s="13" t="s">
        <v>83</v>
      </c>
      <c r="AW99" s="13" t="s">
        <v>34</v>
      </c>
      <c r="AX99" s="13" t="s">
        <v>73</v>
      </c>
      <c r="AY99" s="204" t="s">
        <v>134</v>
      </c>
    </row>
    <row r="100" spans="2:51" s="16" customFormat="1" ht="11.25">
      <c r="B100" s="226"/>
      <c r="C100" s="227"/>
      <c r="D100" s="195" t="s">
        <v>145</v>
      </c>
      <c r="E100" s="228" t="s">
        <v>21</v>
      </c>
      <c r="F100" s="229" t="s">
        <v>169</v>
      </c>
      <c r="G100" s="227"/>
      <c r="H100" s="230">
        <v>67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145</v>
      </c>
      <c r="AU100" s="236" t="s">
        <v>83</v>
      </c>
      <c r="AV100" s="16" t="s">
        <v>141</v>
      </c>
      <c r="AW100" s="16" t="s">
        <v>34</v>
      </c>
      <c r="AX100" s="16" t="s">
        <v>81</v>
      </c>
      <c r="AY100" s="236" t="s">
        <v>134</v>
      </c>
    </row>
    <row r="101" spans="1:65" s="2" customFormat="1" ht="16.5" customHeight="1">
      <c r="A101" s="36"/>
      <c r="B101" s="37"/>
      <c r="C101" s="175" t="s">
        <v>141</v>
      </c>
      <c r="D101" s="175" t="s">
        <v>136</v>
      </c>
      <c r="E101" s="176" t="s">
        <v>387</v>
      </c>
      <c r="F101" s="177" t="s">
        <v>388</v>
      </c>
      <c r="G101" s="178" t="s">
        <v>241</v>
      </c>
      <c r="H101" s="179">
        <v>376.5</v>
      </c>
      <c r="I101" s="180"/>
      <c r="J101" s="181">
        <f>ROUND(I101*H101,2)</f>
        <v>0</v>
      </c>
      <c r="K101" s="177" t="s">
        <v>378</v>
      </c>
      <c r="L101" s="41"/>
      <c r="M101" s="182" t="s">
        <v>21</v>
      </c>
      <c r="N101" s="183" t="s">
        <v>44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141</v>
      </c>
      <c r="AT101" s="186" t="s">
        <v>136</v>
      </c>
      <c r="AU101" s="186" t="s">
        <v>83</v>
      </c>
      <c r="AY101" s="19" t="s">
        <v>134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81</v>
      </c>
      <c r="BK101" s="187">
        <f>ROUND(I101*H101,2)</f>
        <v>0</v>
      </c>
      <c r="BL101" s="19" t="s">
        <v>141</v>
      </c>
      <c r="BM101" s="186" t="s">
        <v>192</v>
      </c>
    </row>
    <row r="102" spans="2:51" s="15" customFormat="1" ht="11.25">
      <c r="B102" s="216"/>
      <c r="C102" s="217"/>
      <c r="D102" s="195" t="s">
        <v>145</v>
      </c>
      <c r="E102" s="218" t="s">
        <v>21</v>
      </c>
      <c r="F102" s="219" t="s">
        <v>389</v>
      </c>
      <c r="G102" s="217"/>
      <c r="H102" s="218" t="s">
        <v>21</v>
      </c>
      <c r="I102" s="220"/>
      <c r="J102" s="217"/>
      <c r="K102" s="217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83</v>
      </c>
      <c r="AV102" s="15" t="s">
        <v>81</v>
      </c>
      <c r="AW102" s="15" t="s">
        <v>34</v>
      </c>
      <c r="AX102" s="15" t="s">
        <v>73</v>
      </c>
      <c r="AY102" s="225" t="s">
        <v>134</v>
      </c>
    </row>
    <row r="103" spans="2:51" s="13" customFormat="1" ht="11.25">
      <c r="B103" s="193"/>
      <c r="C103" s="194"/>
      <c r="D103" s="195" t="s">
        <v>145</v>
      </c>
      <c r="E103" s="196" t="s">
        <v>21</v>
      </c>
      <c r="F103" s="197" t="s">
        <v>390</v>
      </c>
      <c r="G103" s="194"/>
      <c r="H103" s="198">
        <v>376.5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145</v>
      </c>
      <c r="AU103" s="204" t="s">
        <v>83</v>
      </c>
      <c r="AV103" s="13" t="s">
        <v>83</v>
      </c>
      <c r="AW103" s="13" t="s">
        <v>34</v>
      </c>
      <c r="AX103" s="13" t="s">
        <v>73</v>
      </c>
      <c r="AY103" s="204" t="s">
        <v>134</v>
      </c>
    </row>
    <row r="104" spans="2:51" s="16" customFormat="1" ht="11.25">
      <c r="B104" s="226"/>
      <c r="C104" s="227"/>
      <c r="D104" s="195" t="s">
        <v>145</v>
      </c>
      <c r="E104" s="228" t="s">
        <v>21</v>
      </c>
      <c r="F104" s="229" t="s">
        <v>169</v>
      </c>
      <c r="G104" s="227"/>
      <c r="H104" s="230">
        <v>376.5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145</v>
      </c>
      <c r="AU104" s="236" t="s">
        <v>83</v>
      </c>
      <c r="AV104" s="16" t="s">
        <v>141</v>
      </c>
      <c r="AW104" s="16" t="s">
        <v>34</v>
      </c>
      <c r="AX104" s="16" t="s">
        <v>81</v>
      </c>
      <c r="AY104" s="236" t="s">
        <v>134</v>
      </c>
    </row>
    <row r="105" spans="1:65" s="2" customFormat="1" ht="16.5" customHeight="1">
      <c r="A105" s="36"/>
      <c r="B105" s="37"/>
      <c r="C105" s="175" t="s">
        <v>170</v>
      </c>
      <c r="D105" s="175" t="s">
        <v>136</v>
      </c>
      <c r="E105" s="176" t="s">
        <v>387</v>
      </c>
      <c r="F105" s="177" t="s">
        <v>388</v>
      </c>
      <c r="G105" s="178" t="s">
        <v>241</v>
      </c>
      <c r="H105" s="179">
        <v>417.2</v>
      </c>
      <c r="I105" s="180"/>
      <c r="J105" s="181">
        <f>ROUND(I105*H105,2)</f>
        <v>0</v>
      </c>
      <c r="K105" s="177" t="s">
        <v>378</v>
      </c>
      <c r="L105" s="41"/>
      <c r="M105" s="182" t="s">
        <v>21</v>
      </c>
      <c r="N105" s="183" t="s">
        <v>44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141</v>
      </c>
      <c r="AT105" s="186" t="s">
        <v>136</v>
      </c>
      <c r="AU105" s="186" t="s">
        <v>83</v>
      </c>
      <c r="AY105" s="19" t="s">
        <v>134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141</v>
      </c>
      <c r="BM105" s="186" t="s">
        <v>205</v>
      </c>
    </row>
    <row r="106" spans="2:51" s="15" customFormat="1" ht="11.25">
      <c r="B106" s="216"/>
      <c r="C106" s="217"/>
      <c r="D106" s="195" t="s">
        <v>145</v>
      </c>
      <c r="E106" s="218" t="s">
        <v>21</v>
      </c>
      <c r="F106" s="219" t="s">
        <v>391</v>
      </c>
      <c r="G106" s="217"/>
      <c r="H106" s="218" t="s">
        <v>21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83</v>
      </c>
      <c r="AV106" s="15" t="s">
        <v>81</v>
      </c>
      <c r="AW106" s="15" t="s">
        <v>34</v>
      </c>
      <c r="AX106" s="15" t="s">
        <v>73</v>
      </c>
      <c r="AY106" s="225" t="s">
        <v>134</v>
      </c>
    </row>
    <row r="107" spans="2:51" s="13" customFormat="1" ht="11.25">
      <c r="B107" s="193"/>
      <c r="C107" s="194"/>
      <c r="D107" s="195" t="s">
        <v>145</v>
      </c>
      <c r="E107" s="196" t="s">
        <v>21</v>
      </c>
      <c r="F107" s="197" t="s">
        <v>392</v>
      </c>
      <c r="G107" s="194"/>
      <c r="H107" s="198">
        <v>417.2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145</v>
      </c>
      <c r="AU107" s="204" t="s">
        <v>83</v>
      </c>
      <c r="AV107" s="13" t="s">
        <v>83</v>
      </c>
      <c r="AW107" s="13" t="s">
        <v>34</v>
      </c>
      <c r="AX107" s="13" t="s">
        <v>73</v>
      </c>
      <c r="AY107" s="204" t="s">
        <v>134</v>
      </c>
    </row>
    <row r="108" spans="2:51" s="16" customFormat="1" ht="11.25">
      <c r="B108" s="226"/>
      <c r="C108" s="227"/>
      <c r="D108" s="195" t="s">
        <v>145</v>
      </c>
      <c r="E108" s="228" t="s">
        <v>21</v>
      </c>
      <c r="F108" s="229" t="s">
        <v>169</v>
      </c>
      <c r="G108" s="227"/>
      <c r="H108" s="230">
        <v>417.2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145</v>
      </c>
      <c r="AU108" s="236" t="s">
        <v>83</v>
      </c>
      <c r="AV108" s="16" t="s">
        <v>141</v>
      </c>
      <c r="AW108" s="16" t="s">
        <v>34</v>
      </c>
      <c r="AX108" s="16" t="s">
        <v>81</v>
      </c>
      <c r="AY108" s="236" t="s">
        <v>134</v>
      </c>
    </row>
    <row r="109" spans="1:65" s="2" customFormat="1" ht="16.5" customHeight="1">
      <c r="A109" s="36"/>
      <c r="B109" s="37"/>
      <c r="C109" s="175" t="s">
        <v>177</v>
      </c>
      <c r="D109" s="175" t="s">
        <v>136</v>
      </c>
      <c r="E109" s="176" t="s">
        <v>393</v>
      </c>
      <c r="F109" s="177" t="s">
        <v>394</v>
      </c>
      <c r="G109" s="178" t="s">
        <v>241</v>
      </c>
      <c r="H109" s="179">
        <v>722.7</v>
      </c>
      <c r="I109" s="180"/>
      <c r="J109" s="181">
        <f>ROUND(I109*H109,2)</f>
        <v>0</v>
      </c>
      <c r="K109" s="177" t="s">
        <v>378</v>
      </c>
      <c r="L109" s="41"/>
      <c r="M109" s="182" t="s">
        <v>21</v>
      </c>
      <c r="N109" s="183" t="s">
        <v>44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141</v>
      </c>
      <c r="AT109" s="186" t="s">
        <v>136</v>
      </c>
      <c r="AU109" s="186" t="s">
        <v>83</v>
      </c>
      <c r="AY109" s="19" t="s">
        <v>134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141</v>
      </c>
      <c r="BM109" s="186" t="s">
        <v>218</v>
      </c>
    </row>
    <row r="110" spans="2:51" s="15" customFormat="1" ht="11.25">
      <c r="B110" s="216"/>
      <c r="C110" s="217"/>
      <c r="D110" s="195" t="s">
        <v>145</v>
      </c>
      <c r="E110" s="218" t="s">
        <v>21</v>
      </c>
      <c r="F110" s="219" t="s">
        <v>395</v>
      </c>
      <c r="G110" s="217"/>
      <c r="H110" s="218" t="s">
        <v>21</v>
      </c>
      <c r="I110" s="220"/>
      <c r="J110" s="217"/>
      <c r="K110" s="217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145</v>
      </c>
      <c r="AU110" s="225" t="s">
        <v>83</v>
      </c>
      <c r="AV110" s="15" t="s">
        <v>81</v>
      </c>
      <c r="AW110" s="15" t="s">
        <v>34</v>
      </c>
      <c r="AX110" s="15" t="s">
        <v>73</v>
      </c>
      <c r="AY110" s="225" t="s">
        <v>134</v>
      </c>
    </row>
    <row r="111" spans="2:51" s="13" customFormat="1" ht="11.25">
      <c r="B111" s="193"/>
      <c r="C111" s="194"/>
      <c r="D111" s="195" t="s">
        <v>145</v>
      </c>
      <c r="E111" s="196" t="s">
        <v>21</v>
      </c>
      <c r="F111" s="197" t="s">
        <v>396</v>
      </c>
      <c r="G111" s="194"/>
      <c r="H111" s="198">
        <v>722.7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145</v>
      </c>
      <c r="AU111" s="204" t="s">
        <v>83</v>
      </c>
      <c r="AV111" s="13" t="s">
        <v>83</v>
      </c>
      <c r="AW111" s="13" t="s">
        <v>34</v>
      </c>
      <c r="AX111" s="13" t="s">
        <v>73</v>
      </c>
      <c r="AY111" s="204" t="s">
        <v>134</v>
      </c>
    </row>
    <row r="112" spans="2:51" s="16" customFormat="1" ht="11.25">
      <c r="B112" s="226"/>
      <c r="C112" s="227"/>
      <c r="D112" s="195" t="s">
        <v>145</v>
      </c>
      <c r="E112" s="228" t="s">
        <v>21</v>
      </c>
      <c r="F112" s="229" t="s">
        <v>169</v>
      </c>
      <c r="G112" s="227"/>
      <c r="H112" s="230">
        <v>722.7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145</v>
      </c>
      <c r="AU112" s="236" t="s">
        <v>83</v>
      </c>
      <c r="AV112" s="16" t="s">
        <v>141</v>
      </c>
      <c r="AW112" s="16" t="s">
        <v>34</v>
      </c>
      <c r="AX112" s="16" t="s">
        <v>81</v>
      </c>
      <c r="AY112" s="236" t="s">
        <v>134</v>
      </c>
    </row>
    <row r="113" spans="1:65" s="2" customFormat="1" ht="16.5" customHeight="1">
      <c r="A113" s="36"/>
      <c r="B113" s="37"/>
      <c r="C113" s="175" t="s">
        <v>186</v>
      </c>
      <c r="D113" s="175" t="s">
        <v>136</v>
      </c>
      <c r="E113" s="176" t="s">
        <v>397</v>
      </c>
      <c r="F113" s="177" t="s">
        <v>398</v>
      </c>
      <c r="G113" s="178" t="s">
        <v>241</v>
      </c>
      <c r="H113" s="179">
        <v>25.4</v>
      </c>
      <c r="I113" s="180"/>
      <c r="J113" s="181">
        <f>ROUND(I113*H113,2)</f>
        <v>0</v>
      </c>
      <c r="K113" s="177" t="s">
        <v>378</v>
      </c>
      <c r="L113" s="41"/>
      <c r="M113" s="182" t="s">
        <v>21</v>
      </c>
      <c r="N113" s="183" t="s">
        <v>44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141</v>
      </c>
      <c r="AT113" s="186" t="s">
        <v>136</v>
      </c>
      <c r="AU113" s="186" t="s">
        <v>83</v>
      </c>
      <c r="AY113" s="19" t="s">
        <v>134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81</v>
      </c>
      <c r="BK113" s="187">
        <f>ROUND(I113*H113,2)</f>
        <v>0</v>
      </c>
      <c r="BL113" s="19" t="s">
        <v>141</v>
      </c>
      <c r="BM113" s="186" t="s">
        <v>234</v>
      </c>
    </row>
    <row r="114" spans="2:51" s="15" customFormat="1" ht="11.25">
      <c r="B114" s="216"/>
      <c r="C114" s="217"/>
      <c r="D114" s="195" t="s">
        <v>145</v>
      </c>
      <c r="E114" s="218" t="s">
        <v>21</v>
      </c>
      <c r="F114" s="219" t="s">
        <v>399</v>
      </c>
      <c r="G114" s="217"/>
      <c r="H114" s="218" t="s">
        <v>21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145</v>
      </c>
      <c r="AU114" s="225" t="s">
        <v>83</v>
      </c>
      <c r="AV114" s="15" t="s">
        <v>81</v>
      </c>
      <c r="AW114" s="15" t="s">
        <v>34</v>
      </c>
      <c r="AX114" s="15" t="s">
        <v>73</v>
      </c>
      <c r="AY114" s="225" t="s">
        <v>134</v>
      </c>
    </row>
    <row r="115" spans="2:51" s="13" customFormat="1" ht="11.25">
      <c r="B115" s="193"/>
      <c r="C115" s="194"/>
      <c r="D115" s="195" t="s">
        <v>145</v>
      </c>
      <c r="E115" s="196" t="s">
        <v>21</v>
      </c>
      <c r="F115" s="197" t="s">
        <v>400</v>
      </c>
      <c r="G115" s="194"/>
      <c r="H115" s="198">
        <v>25.4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145</v>
      </c>
      <c r="AU115" s="204" t="s">
        <v>83</v>
      </c>
      <c r="AV115" s="13" t="s">
        <v>83</v>
      </c>
      <c r="AW115" s="13" t="s">
        <v>34</v>
      </c>
      <c r="AX115" s="13" t="s">
        <v>73</v>
      </c>
      <c r="AY115" s="204" t="s">
        <v>134</v>
      </c>
    </row>
    <row r="116" spans="2:51" s="16" customFormat="1" ht="11.25">
      <c r="B116" s="226"/>
      <c r="C116" s="227"/>
      <c r="D116" s="195" t="s">
        <v>145</v>
      </c>
      <c r="E116" s="228" t="s">
        <v>21</v>
      </c>
      <c r="F116" s="229" t="s">
        <v>169</v>
      </c>
      <c r="G116" s="227"/>
      <c r="H116" s="230">
        <v>25.4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145</v>
      </c>
      <c r="AU116" s="236" t="s">
        <v>83</v>
      </c>
      <c r="AV116" s="16" t="s">
        <v>141</v>
      </c>
      <c r="AW116" s="16" t="s">
        <v>34</v>
      </c>
      <c r="AX116" s="16" t="s">
        <v>81</v>
      </c>
      <c r="AY116" s="236" t="s">
        <v>134</v>
      </c>
    </row>
    <row r="117" spans="1:65" s="2" customFormat="1" ht="16.5" customHeight="1">
      <c r="A117" s="36"/>
      <c r="B117" s="37"/>
      <c r="C117" s="175" t="s">
        <v>192</v>
      </c>
      <c r="D117" s="175" t="s">
        <v>136</v>
      </c>
      <c r="E117" s="176" t="s">
        <v>401</v>
      </c>
      <c r="F117" s="177" t="s">
        <v>402</v>
      </c>
      <c r="G117" s="178" t="s">
        <v>241</v>
      </c>
      <c r="H117" s="179">
        <v>24.5</v>
      </c>
      <c r="I117" s="180"/>
      <c r="J117" s="181">
        <f>ROUND(I117*H117,2)</f>
        <v>0</v>
      </c>
      <c r="K117" s="177" t="s">
        <v>378</v>
      </c>
      <c r="L117" s="41"/>
      <c r="M117" s="182" t="s">
        <v>21</v>
      </c>
      <c r="N117" s="183" t="s">
        <v>44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141</v>
      </c>
      <c r="AT117" s="186" t="s">
        <v>136</v>
      </c>
      <c r="AU117" s="186" t="s">
        <v>83</v>
      </c>
      <c r="AY117" s="19" t="s">
        <v>134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81</v>
      </c>
      <c r="BK117" s="187">
        <f>ROUND(I117*H117,2)</f>
        <v>0</v>
      </c>
      <c r="BL117" s="19" t="s">
        <v>141</v>
      </c>
      <c r="BM117" s="186" t="s">
        <v>245</v>
      </c>
    </row>
    <row r="118" spans="2:51" s="15" customFormat="1" ht="11.25">
      <c r="B118" s="216"/>
      <c r="C118" s="217"/>
      <c r="D118" s="195" t="s">
        <v>145</v>
      </c>
      <c r="E118" s="218" t="s">
        <v>21</v>
      </c>
      <c r="F118" s="219" t="s">
        <v>403</v>
      </c>
      <c r="G118" s="217"/>
      <c r="H118" s="218" t="s">
        <v>21</v>
      </c>
      <c r="I118" s="220"/>
      <c r="J118" s="217"/>
      <c r="K118" s="217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145</v>
      </c>
      <c r="AU118" s="225" t="s">
        <v>83</v>
      </c>
      <c r="AV118" s="15" t="s">
        <v>81</v>
      </c>
      <c r="AW118" s="15" t="s">
        <v>34</v>
      </c>
      <c r="AX118" s="15" t="s">
        <v>73</v>
      </c>
      <c r="AY118" s="225" t="s">
        <v>134</v>
      </c>
    </row>
    <row r="119" spans="2:51" s="13" customFormat="1" ht="11.25">
      <c r="B119" s="193"/>
      <c r="C119" s="194"/>
      <c r="D119" s="195" t="s">
        <v>145</v>
      </c>
      <c r="E119" s="196" t="s">
        <v>21</v>
      </c>
      <c r="F119" s="197" t="s">
        <v>404</v>
      </c>
      <c r="G119" s="194"/>
      <c r="H119" s="198">
        <v>24.5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145</v>
      </c>
      <c r="AU119" s="204" t="s">
        <v>83</v>
      </c>
      <c r="AV119" s="13" t="s">
        <v>83</v>
      </c>
      <c r="AW119" s="13" t="s">
        <v>34</v>
      </c>
      <c r="AX119" s="13" t="s">
        <v>73</v>
      </c>
      <c r="AY119" s="204" t="s">
        <v>134</v>
      </c>
    </row>
    <row r="120" spans="2:51" s="16" customFormat="1" ht="11.25">
      <c r="B120" s="226"/>
      <c r="C120" s="227"/>
      <c r="D120" s="195" t="s">
        <v>145</v>
      </c>
      <c r="E120" s="228" t="s">
        <v>21</v>
      </c>
      <c r="F120" s="229" t="s">
        <v>169</v>
      </c>
      <c r="G120" s="227"/>
      <c r="H120" s="230">
        <v>24.5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145</v>
      </c>
      <c r="AU120" s="236" t="s">
        <v>83</v>
      </c>
      <c r="AV120" s="16" t="s">
        <v>141</v>
      </c>
      <c r="AW120" s="16" t="s">
        <v>34</v>
      </c>
      <c r="AX120" s="16" t="s">
        <v>81</v>
      </c>
      <c r="AY120" s="236" t="s">
        <v>134</v>
      </c>
    </row>
    <row r="121" spans="1:65" s="2" customFormat="1" ht="16.5" customHeight="1">
      <c r="A121" s="36"/>
      <c r="B121" s="37"/>
      <c r="C121" s="175" t="s">
        <v>199</v>
      </c>
      <c r="D121" s="175" t="s">
        <v>136</v>
      </c>
      <c r="E121" s="176" t="s">
        <v>405</v>
      </c>
      <c r="F121" s="177" t="s">
        <v>406</v>
      </c>
      <c r="G121" s="178" t="s">
        <v>139</v>
      </c>
      <c r="H121" s="179">
        <v>239.7</v>
      </c>
      <c r="I121" s="180"/>
      <c r="J121" s="181">
        <f>ROUND(I121*H121,2)</f>
        <v>0</v>
      </c>
      <c r="K121" s="177" t="s">
        <v>378</v>
      </c>
      <c r="L121" s="41"/>
      <c r="M121" s="182" t="s">
        <v>21</v>
      </c>
      <c r="N121" s="183" t="s">
        <v>44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141</v>
      </c>
      <c r="AT121" s="186" t="s">
        <v>136</v>
      </c>
      <c r="AU121" s="186" t="s">
        <v>83</v>
      </c>
      <c r="AY121" s="19" t="s">
        <v>134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81</v>
      </c>
      <c r="BK121" s="187">
        <f>ROUND(I121*H121,2)</f>
        <v>0</v>
      </c>
      <c r="BL121" s="19" t="s">
        <v>141</v>
      </c>
      <c r="BM121" s="186" t="s">
        <v>257</v>
      </c>
    </row>
    <row r="122" spans="1:65" s="2" customFormat="1" ht="16.5" customHeight="1">
      <c r="A122" s="36"/>
      <c r="B122" s="37"/>
      <c r="C122" s="175" t="s">
        <v>205</v>
      </c>
      <c r="D122" s="175" t="s">
        <v>136</v>
      </c>
      <c r="E122" s="176" t="s">
        <v>407</v>
      </c>
      <c r="F122" s="177" t="s">
        <v>408</v>
      </c>
      <c r="G122" s="178" t="s">
        <v>139</v>
      </c>
      <c r="H122" s="179">
        <v>76</v>
      </c>
      <c r="I122" s="180"/>
      <c r="J122" s="181">
        <f>ROUND(I122*H122,2)</f>
        <v>0</v>
      </c>
      <c r="K122" s="177" t="s">
        <v>378</v>
      </c>
      <c r="L122" s="41"/>
      <c r="M122" s="182" t="s">
        <v>21</v>
      </c>
      <c r="N122" s="183" t="s">
        <v>44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141</v>
      </c>
      <c r="AT122" s="186" t="s">
        <v>136</v>
      </c>
      <c r="AU122" s="186" t="s">
        <v>83</v>
      </c>
      <c r="AY122" s="19" t="s">
        <v>134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81</v>
      </c>
      <c r="BK122" s="187">
        <f>ROUND(I122*H122,2)</f>
        <v>0</v>
      </c>
      <c r="BL122" s="19" t="s">
        <v>141</v>
      </c>
      <c r="BM122" s="186" t="s">
        <v>271</v>
      </c>
    </row>
    <row r="123" spans="2:51" s="15" customFormat="1" ht="11.25">
      <c r="B123" s="216"/>
      <c r="C123" s="217"/>
      <c r="D123" s="195" t="s">
        <v>145</v>
      </c>
      <c r="E123" s="218" t="s">
        <v>21</v>
      </c>
      <c r="F123" s="219" t="s">
        <v>409</v>
      </c>
      <c r="G123" s="217"/>
      <c r="H123" s="218" t="s">
        <v>21</v>
      </c>
      <c r="I123" s="220"/>
      <c r="J123" s="217"/>
      <c r="K123" s="217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145</v>
      </c>
      <c r="AU123" s="225" t="s">
        <v>83</v>
      </c>
      <c r="AV123" s="15" t="s">
        <v>81</v>
      </c>
      <c r="AW123" s="15" t="s">
        <v>34</v>
      </c>
      <c r="AX123" s="15" t="s">
        <v>73</v>
      </c>
      <c r="AY123" s="225" t="s">
        <v>134</v>
      </c>
    </row>
    <row r="124" spans="2:51" s="13" customFormat="1" ht="11.25">
      <c r="B124" s="193"/>
      <c r="C124" s="194"/>
      <c r="D124" s="195" t="s">
        <v>145</v>
      </c>
      <c r="E124" s="196" t="s">
        <v>21</v>
      </c>
      <c r="F124" s="197" t="s">
        <v>410</v>
      </c>
      <c r="G124" s="194"/>
      <c r="H124" s="198">
        <v>76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145</v>
      </c>
      <c r="AU124" s="204" t="s">
        <v>83</v>
      </c>
      <c r="AV124" s="13" t="s">
        <v>83</v>
      </c>
      <c r="AW124" s="13" t="s">
        <v>34</v>
      </c>
      <c r="AX124" s="13" t="s">
        <v>73</v>
      </c>
      <c r="AY124" s="204" t="s">
        <v>134</v>
      </c>
    </row>
    <row r="125" spans="2:51" s="16" customFormat="1" ht="11.25">
      <c r="B125" s="226"/>
      <c r="C125" s="227"/>
      <c r="D125" s="195" t="s">
        <v>145</v>
      </c>
      <c r="E125" s="228" t="s">
        <v>21</v>
      </c>
      <c r="F125" s="229" t="s">
        <v>169</v>
      </c>
      <c r="G125" s="227"/>
      <c r="H125" s="230">
        <v>76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145</v>
      </c>
      <c r="AU125" s="236" t="s">
        <v>83</v>
      </c>
      <c r="AV125" s="16" t="s">
        <v>141</v>
      </c>
      <c r="AW125" s="16" t="s">
        <v>34</v>
      </c>
      <c r="AX125" s="16" t="s">
        <v>81</v>
      </c>
      <c r="AY125" s="236" t="s">
        <v>134</v>
      </c>
    </row>
    <row r="126" spans="1:65" s="2" customFormat="1" ht="21.75" customHeight="1">
      <c r="A126" s="36"/>
      <c r="B126" s="37"/>
      <c r="C126" s="175" t="s">
        <v>212</v>
      </c>
      <c r="D126" s="175" t="s">
        <v>136</v>
      </c>
      <c r="E126" s="176" t="s">
        <v>411</v>
      </c>
      <c r="F126" s="177" t="s">
        <v>412</v>
      </c>
      <c r="G126" s="178" t="s">
        <v>151</v>
      </c>
      <c r="H126" s="179">
        <v>877.9</v>
      </c>
      <c r="I126" s="180"/>
      <c r="J126" s="181">
        <f>ROUND(I126*H126,2)</f>
        <v>0</v>
      </c>
      <c r="K126" s="177" t="s">
        <v>378</v>
      </c>
      <c r="L126" s="41"/>
      <c r="M126" s="182" t="s">
        <v>21</v>
      </c>
      <c r="N126" s="183" t="s">
        <v>44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141</v>
      </c>
      <c r="AT126" s="186" t="s">
        <v>136</v>
      </c>
      <c r="AU126" s="186" t="s">
        <v>83</v>
      </c>
      <c r="AY126" s="19" t="s">
        <v>134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81</v>
      </c>
      <c r="BK126" s="187">
        <f>ROUND(I126*H126,2)</f>
        <v>0</v>
      </c>
      <c r="BL126" s="19" t="s">
        <v>141</v>
      </c>
      <c r="BM126" s="186" t="s">
        <v>288</v>
      </c>
    </row>
    <row r="127" spans="2:51" s="15" customFormat="1" ht="11.25">
      <c r="B127" s="216"/>
      <c r="C127" s="217"/>
      <c r="D127" s="195" t="s">
        <v>145</v>
      </c>
      <c r="E127" s="218" t="s">
        <v>21</v>
      </c>
      <c r="F127" s="219" t="s">
        <v>413</v>
      </c>
      <c r="G127" s="217"/>
      <c r="H127" s="218" t="s">
        <v>21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145</v>
      </c>
      <c r="AU127" s="225" t="s">
        <v>83</v>
      </c>
      <c r="AV127" s="15" t="s">
        <v>81</v>
      </c>
      <c r="AW127" s="15" t="s">
        <v>34</v>
      </c>
      <c r="AX127" s="15" t="s">
        <v>73</v>
      </c>
      <c r="AY127" s="225" t="s">
        <v>134</v>
      </c>
    </row>
    <row r="128" spans="2:51" s="13" customFormat="1" ht="11.25">
      <c r="B128" s="193"/>
      <c r="C128" s="194"/>
      <c r="D128" s="195" t="s">
        <v>145</v>
      </c>
      <c r="E128" s="196" t="s">
        <v>21</v>
      </c>
      <c r="F128" s="197" t="s">
        <v>414</v>
      </c>
      <c r="G128" s="194"/>
      <c r="H128" s="198">
        <v>577.7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145</v>
      </c>
      <c r="AU128" s="204" t="s">
        <v>83</v>
      </c>
      <c r="AV128" s="13" t="s">
        <v>83</v>
      </c>
      <c r="AW128" s="13" t="s">
        <v>34</v>
      </c>
      <c r="AX128" s="13" t="s">
        <v>73</v>
      </c>
      <c r="AY128" s="204" t="s">
        <v>134</v>
      </c>
    </row>
    <row r="129" spans="2:51" s="15" customFormat="1" ht="11.25">
      <c r="B129" s="216"/>
      <c r="C129" s="217"/>
      <c r="D129" s="195" t="s">
        <v>145</v>
      </c>
      <c r="E129" s="218" t="s">
        <v>21</v>
      </c>
      <c r="F129" s="219" t="s">
        <v>415</v>
      </c>
      <c r="G129" s="217"/>
      <c r="H129" s="218" t="s">
        <v>21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145</v>
      </c>
      <c r="AU129" s="225" t="s">
        <v>83</v>
      </c>
      <c r="AV129" s="15" t="s">
        <v>81</v>
      </c>
      <c r="AW129" s="15" t="s">
        <v>34</v>
      </c>
      <c r="AX129" s="15" t="s">
        <v>73</v>
      </c>
      <c r="AY129" s="225" t="s">
        <v>134</v>
      </c>
    </row>
    <row r="130" spans="2:51" s="13" customFormat="1" ht="11.25">
      <c r="B130" s="193"/>
      <c r="C130" s="194"/>
      <c r="D130" s="195" t="s">
        <v>145</v>
      </c>
      <c r="E130" s="196" t="s">
        <v>21</v>
      </c>
      <c r="F130" s="197" t="s">
        <v>416</v>
      </c>
      <c r="G130" s="194"/>
      <c r="H130" s="198">
        <v>300.2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145</v>
      </c>
      <c r="AU130" s="204" t="s">
        <v>83</v>
      </c>
      <c r="AV130" s="13" t="s">
        <v>83</v>
      </c>
      <c r="AW130" s="13" t="s">
        <v>34</v>
      </c>
      <c r="AX130" s="13" t="s">
        <v>73</v>
      </c>
      <c r="AY130" s="204" t="s">
        <v>134</v>
      </c>
    </row>
    <row r="131" spans="2:51" s="16" customFormat="1" ht="11.25">
      <c r="B131" s="226"/>
      <c r="C131" s="227"/>
      <c r="D131" s="195" t="s">
        <v>145</v>
      </c>
      <c r="E131" s="228" t="s">
        <v>21</v>
      </c>
      <c r="F131" s="229" t="s">
        <v>417</v>
      </c>
      <c r="G131" s="227"/>
      <c r="H131" s="230">
        <v>877.9000000000001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145</v>
      </c>
      <c r="AU131" s="236" t="s">
        <v>83</v>
      </c>
      <c r="AV131" s="16" t="s">
        <v>141</v>
      </c>
      <c r="AW131" s="16" t="s">
        <v>34</v>
      </c>
      <c r="AX131" s="16" t="s">
        <v>81</v>
      </c>
      <c r="AY131" s="236" t="s">
        <v>134</v>
      </c>
    </row>
    <row r="132" spans="1:65" s="2" customFormat="1" ht="21.75" customHeight="1">
      <c r="A132" s="36"/>
      <c r="B132" s="37"/>
      <c r="C132" s="175" t="s">
        <v>218</v>
      </c>
      <c r="D132" s="175" t="s">
        <v>136</v>
      </c>
      <c r="E132" s="176" t="s">
        <v>418</v>
      </c>
      <c r="F132" s="177" t="s">
        <v>419</v>
      </c>
      <c r="G132" s="178" t="s">
        <v>151</v>
      </c>
      <c r="H132" s="179">
        <v>79.945</v>
      </c>
      <c r="I132" s="180"/>
      <c r="J132" s="181">
        <f>ROUND(I132*H132,2)</f>
        <v>0</v>
      </c>
      <c r="K132" s="177" t="s">
        <v>378</v>
      </c>
      <c r="L132" s="41"/>
      <c r="M132" s="182" t="s">
        <v>21</v>
      </c>
      <c r="N132" s="183" t="s">
        <v>44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141</v>
      </c>
      <c r="AT132" s="186" t="s">
        <v>136</v>
      </c>
      <c r="AU132" s="186" t="s">
        <v>83</v>
      </c>
      <c r="AY132" s="19" t="s">
        <v>134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141</v>
      </c>
      <c r="BM132" s="186" t="s">
        <v>296</v>
      </c>
    </row>
    <row r="133" spans="2:51" s="15" customFormat="1" ht="11.25">
      <c r="B133" s="216"/>
      <c r="C133" s="217"/>
      <c r="D133" s="195" t="s">
        <v>145</v>
      </c>
      <c r="E133" s="218" t="s">
        <v>21</v>
      </c>
      <c r="F133" s="219" t="s">
        <v>420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145</v>
      </c>
      <c r="AU133" s="225" t="s">
        <v>83</v>
      </c>
      <c r="AV133" s="15" t="s">
        <v>81</v>
      </c>
      <c r="AW133" s="15" t="s">
        <v>34</v>
      </c>
      <c r="AX133" s="15" t="s">
        <v>73</v>
      </c>
      <c r="AY133" s="225" t="s">
        <v>134</v>
      </c>
    </row>
    <row r="134" spans="2:51" s="15" customFormat="1" ht="11.25">
      <c r="B134" s="216"/>
      <c r="C134" s="217"/>
      <c r="D134" s="195" t="s">
        <v>145</v>
      </c>
      <c r="E134" s="218" t="s">
        <v>21</v>
      </c>
      <c r="F134" s="219" t="s">
        <v>421</v>
      </c>
      <c r="G134" s="217"/>
      <c r="H134" s="218" t="s">
        <v>21</v>
      </c>
      <c r="I134" s="220"/>
      <c r="J134" s="217"/>
      <c r="K134" s="217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145</v>
      </c>
      <c r="AU134" s="225" t="s">
        <v>83</v>
      </c>
      <c r="AV134" s="15" t="s">
        <v>81</v>
      </c>
      <c r="AW134" s="15" t="s">
        <v>34</v>
      </c>
      <c r="AX134" s="15" t="s">
        <v>73</v>
      </c>
      <c r="AY134" s="225" t="s">
        <v>134</v>
      </c>
    </row>
    <row r="135" spans="2:51" s="13" customFormat="1" ht="11.25">
      <c r="B135" s="193"/>
      <c r="C135" s="194"/>
      <c r="D135" s="195" t="s">
        <v>145</v>
      </c>
      <c r="E135" s="196" t="s">
        <v>21</v>
      </c>
      <c r="F135" s="197" t="s">
        <v>422</v>
      </c>
      <c r="G135" s="194"/>
      <c r="H135" s="198">
        <v>74.702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145</v>
      </c>
      <c r="AU135" s="204" t="s">
        <v>83</v>
      </c>
      <c r="AV135" s="13" t="s">
        <v>83</v>
      </c>
      <c r="AW135" s="13" t="s">
        <v>34</v>
      </c>
      <c r="AX135" s="13" t="s">
        <v>73</v>
      </c>
      <c r="AY135" s="204" t="s">
        <v>134</v>
      </c>
    </row>
    <row r="136" spans="2:51" s="15" customFormat="1" ht="11.25">
      <c r="B136" s="216"/>
      <c r="C136" s="217"/>
      <c r="D136" s="195" t="s">
        <v>145</v>
      </c>
      <c r="E136" s="218" t="s">
        <v>21</v>
      </c>
      <c r="F136" s="219" t="s">
        <v>423</v>
      </c>
      <c r="G136" s="217"/>
      <c r="H136" s="218" t="s">
        <v>21</v>
      </c>
      <c r="I136" s="220"/>
      <c r="J136" s="217"/>
      <c r="K136" s="217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145</v>
      </c>
      <c r="AU136" s="225" t="s">
        <v>83</v>
      </c>
      <c r="AV136" s="15" t="s">
        <v>81</v>
      </c>
      <c r="AW136" s="15" t="s">
        <v>34</v>
      </c>
      <c r="AX136" s="15" t="s">
        <v>73</v>
      </c>
      <c r="AY136" s="225" t="s">
        <v>134</v>
      </c>
    </row>
    <row r="137" spans="2:51" s="13" customFormat="1" ht="11.25">
      <c r="B137" s="193"/>
      <c r="C137" s="194"/>
      <c r="D137" s="195" t="s">
        <v>145</v>
      </c>
      <c r="E137" s="196" t="s">
        <v>21</v>
      </c>
      <c r="F137" s="197" t="s">
        <v>424</v>
      </c>
      <c r="G137" s="194"/>
      <c r="H137" s="198">
        <v>1.65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145</v>
      </c>
      <c r="AU137" s="204" t="s">
        <v>83</v>
      </c>
      <c r="AV137" s="13" t="s">
        <v>83</v>
      </c>
      <c r="AW137" s="13" t="s">
        <v>34</v>
      </c>
      <c r="AX137" s="13" t="s">
        <v>73</v>
      </c>
      <c r="AY137" s="204" t="s">
        <v>134</v>
      </c>
    </row>
    <row r="138" spans="2:51" s="13" customFormat="1" ht="11.25">
      <c r="B138" s="193"/>
      <c r="C138" s="194"/>
      <c r="D138" s="195" t="s">
        <v>145</v>
      </c>
      <c r="E138" s="196" t="s">
        <v>21</v>
      </c>
      <c r="F138" s="197" t="s">
        <v>425</v>
      </c>
      <c r="G138" s="194"/>
      <c r="H138" s="198">
        <v>3.593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145</v>
      </c>
      <c r="AU138" s="204" t="s">
        <v>83</v>
      </c>
      <c r="AV138" s="13" t="s">
        <v>83</v>
      </c>
      <c r="AW138" s="13" t="s">
        <v>34</v>
      </c>
      <c r="AX138" s="13" t="s">
        <v>73</v>
      </c>
      <c r="AY138" s="204" t="s">
        <v>134</v>
      </c>
    </row>
    <row r="139" spans="2:51" s="16" customFormat="1" ht="11.25">
      <c r="B139" s="226"/>
      <c r="C139" s="227"/>
      <c r="D139" s="195" t="s">
        <v>145</v>
      </c>
      <c r="E139" s="228" t="s">
        <v>21</v>
      </c>
      <c r="F139" s="229" t="s">
        <v>417</v>
      </c>
      <c r="G139" s="227"/>
      <c r="H139" s="230">
        <v>79.94500000000001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145</v>
      </c>
      <c r="AU139" s="236" t="s">
        <v>83</v>
      </c>
      <c r="AV139" s="16" t="s">
        <v>141</v>
      </c>
      <c r="AW139" s="16" t="s">
        <v>34</v>
      </c>
      <c r="AX139" s="16" t="s">
        <v>81</v>
      </c>
      <c r="AY139" s="236" t="s">
        <v>134</v>
      </c>
    </row>
    <row r="140" spans="1:65" s="2" customFormat="1" ht="16.5" customHeight="1">
      <c r="A140" s="36"/>
      <c r="B140" s="37"/>
      <c r="C140" s="175" t="s">
        <v>228</v>
      </c>
      <c r="D140" s="175" t="s">
        <v>136</v>
      </c>
      <c r="E140" s="176" t="s">
        <v>426</v>
      </c>
      <c r="F140" s="177" t="s">
        <v>427</v>
      </c>
      <c r="G140" s="178" t="s">
        <v>241</v>
      </c>
      <c r="H140" s="179">
        <v>10</v>
      </c>
      <c r="I140" s="180"/>
      <c r="J140" s="181">
        <f>ROUND(I140*H140,2)</f>
        <v>0</v>
      </c>
      <c r="K140" s="177" t="s">
        <v>378</v>
      </c>
      <c r="L140" s="41"/>
      <c r="M140" s="182" t="s">
        <v>21</v>
      </c>
      <c r="N140" s="183" t="s">
        <v>44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141</v>
      </c>
      <c r="AT140" s="186" t="s">
        <v>136</v>
      </c>
      <c r="AU140" s="186" t="s">
        <v>83</v>
      </c>
      <c r="AY140" s="19" t="s">
        <v>134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141</v>
      </c>
      <c r="BM140" s="186" t="s">
        <v>310</v>
      </c>
    </row>
    <row r="141" spans="2:51" s="15" customFormat="1" ht="11.25">
      <c r="B141" s="216"/>
      <c r="C141" s="217"/>
      <c r="D141" s="195" t="s">
        <v>145</v>
      </c>
      <c r="E141" s="218" t="s">
        <v>21</v>
      </c>
      <c r="F141" s="219" t="s">
        <v>428</v>
      </c>
      <c r="G141" s="217"/>
      <c r="H141" s="218" t="s">
        <v>21</v>
      </c>
      <c r="I141" s="220"/>
      <c r="J141" s="217"/>
      <c r="K141" s="217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145</v>
      </c>
      <c r="AU141" s="225" t="s">
        <v>83</v>
      </c>
      <c r="AV141" s="15" t="s">
        <v>81</v>
      </c>
      <c r="AW141" s="15" t="s">
        <v>34</v>
      </c>
      <c r="AX141" s="15" t="s">
        <v>73</v>
      </c>
      <c r="AY141" s="225" t="s">
        <v>134</v>
      </c>
    </row>
    <row r="142" spans="2:51" s="13" customFormat="1" ht="11.25">
      <c r="B142" s="193"/>
      <c r="C142" s="194"/>
      <c r="D142" s="195" t="s">
        <v>145</v>
      </c>
      <c r="E142" s="196" t="s">
        <v>21</v>
      </c>
      <c r="F142" s="197" t="s">
        <v>429</v>
      </c>
      <c r="G142" s="194"/>
      <c r="H142" s="198">
        <v>10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145</v>
      </c>
      <c r="AU142" s="204" t="s">
        <v>83</v>
      </c>
      <c r="AV142" s="13" t="s">
        <v>83</v>
      </c>
      <c r="AW142" s="13" t="s">
        <v>34</v>
      </c>
      <c r="AX142" s="13" t="s">
        <v>73</v>
      </c>
      <c r="AY142" s="204" t="s">
        <v>134</v>
      </c>
    </row>
    <row r="143" spans="2:51" s="16" customFormat="1" ht="11.25">
      <c r="B143" s="226"/>
      <c r="C143" s="227"/>
      <c r="D143" s="195" t="s">
        <v>145</v>
      </c>
      <c r="E143" s="228" t="s">
        <v>21</v>
      </c>
      <c r="F143" s="229" t="s">
        <v>169</v>
      </c>
      <c r="G143" s="227"/>
      <c r="H143" s="230">
        <v>10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145</v>
      </c>
      <c r="AU143" s="236" t="s">
        <v>83</v>
      </c>
      <c r="AV143" s="16" t="s">
        <v>141</v>
      </c>
      <c r="AW143" s="16" t="s">
        <v>34</v>
      </c>
      <c r="AX143" s="16" t="s">
        <v>81</v>
      </c>
      <c r="AY143" s="236" t="s">
        <v>134</v>
      </c>
    </row>
    <row r="144" spans="1:65" s="2" customFormat="1" ht="16.5" customHeight="1">
      <c r="A144" s="36"/>
      <c r="B144" s="37"/>
      <c r="C144" s="175" t="s">
        <v>234</v>
      </c>
      <c r="D144" s="175" t="s">
        <v>136</v>
      </c>
      <c r="E144" s="176" t="s">
        <v>430</v>
      </c>
      <c r="F144" s="177" t="s">
        <v>431</v>
      </c>
      <c r="G144" s="178" t="s">
        <v>151</v>
      </c>
      <c r="H144" s="179">
        <v>245.4</v>
      </c>
      <c r="I144" s="180"/>
      <c r="J144" s="181">
        <f>ROUND(I144*H144,2)</f>
        <v>0</v>
      </c>
      <c r="K144" s="177" t="s">
        <v>378</v>
      </c>
      <c r="L144" s="41"/>
      <c r="M144" s="182" t="s">
        <v>21</v>
      </c>
      <c r="N144" s="183" t="s">
        <v>44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141</v>
      </c>
      <c r="AT144" s="186" t="s">
        <v>136</v>
      </c>
      <c r="AU144" s="186" t="s">
        <v>83</v>
      </c>
      <c r="AY144" s="19" t="s">
        <v>134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81</v>
      </c>
      <c r="BK144" s="187">
        <f>ROUND(I144*H144,2)</f>
        <v>0</v>
      </c>
      <c r="BL144" s="19" t="s">
        <v>141</v>
      </c>
      <c r="BM144" s="186" t="s">
        <v>321</v>
      </c>
    </row>
    <row r="145" spans="2:51" s="15" customFormat="1" ht="11.25">
      <c r="B145" s="216"/>
      <c r="C145" s="217"/>
      <c r="D145" s="195" t="s">
        <v>145</v>
      </c>
      <c r="E145" s="218" t="s">
        <v>21</v>
      </c>
      <c r="F145" s="219" t="s">
        <v>432</v>
      </c>
      <c r="G145" s="217"/>
      <c r="H145" s="218" t="s">
        <v>21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145</v>
      </c>
      <c r="AU145" s="225" t="s">
        <v>83</v>
      </c>
      <c r="AV145" s="15" t="s">
        <v>81</v>
      </c>
      <c r="AW145" s="15" t="s">
        <v>34</v>
      </c>
      <c r="AX145" s="15" t="s">
        <v>73</v>
      </c>
      <c r="AY145" s="225" t="s">
        <v>134</v>
      </c>
    </row>
    <row r="146" spans="2:51" s="13" customFormat="1" ht="11.25">
      <c r="B146" s="193"/>
      <c r="C146" s="194"/>
      <c r="D146" s="195" t="s">
        <v>145</v>
      </c>
      <c r="E146" s="196" t="s">
        <v>21</v>
      </c>
      <c r="F146" s="197" t="s">
        <v>433</v>
      </c>
      <c r="G146" s="194"/>
      <c r="H146" s="198">
        <v>122.7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145</v>
      </c>
      <c r="AU146" s="204" t="s">
        <v>83</v>
      </c>
      <c r="AV146" s="13" t="s">
        <v>83</v>
      </c>
      <c r="AW146" s="13" t="s">
        <v>34</v>
      </c>
      <c r="AX146" s="13" t="s">
        <v>73</v>
      </c>
      <c r="AY146" s="204" t="s">
        <v>134</v>
      </c>
    </row>
    <row r="147" spans="2:51" s="15" customFormat="1" ht="11.25">
      <c r="B147" s="216"/>
      <c r="C147" s="217"/>
      <c r="D147" s="195" t="s">
        <v>145</v>
      </c>
      <c r="E147" s="218" t="s">
        <v>21</v>
      </c>
      <c r="F147" s="219" t="s">
        <v>434</v>
      </c>
      <c r="G147" s="217"/>
      <c r="H147" s="218" t="s">
        <v>21</v>
      </c>
      <c r="I147" s="220"/>
      <c r="J147" s="217"/>
      <c r="K147" s="217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145</v>
      </c>
      <c r="AU147" s="225" t="s">
        <v>83</v>
      </c>
      <c r="AV147" s="15" t="s">
        <v>81</v>
      </c>
      <c r="AW147" s="15" t="s">
        <v>34</v>
      </c>
      <c r="AX147" s="15" t="s">
        <v>73</v>
      </c>
      <c r="AY147" s="225" t="s">
        <v>134</v>
      </c>
    </row>
    <row r="148" spans="2:51" s="13" customFormat="1" ht="11.25">
      <c r="B148" s="193"/>
      <c r="C148" s="194"/>
      <c r="D148" s="195" t="s">
        <v>145</v>
      </c>
      <c r="E148" s="196" t="s">
        <v>21</v>
      </c>
      <c r="F148" s="197" t="s">
        <v>435</v>
      </c>
      <c r="G148" s="194"/>
      <c r="H148" s="198">
        <v>122.7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145</v>
      </c>
      <c r="AU148" s="204" t="s">
        <v>83</v>
      </c>
      <c r="AV148" s="13" t="s">
        <v>83</v>
      </c>
      <c r="AW148" s="13" t="s">
        <v>34</v>
      </c>
      <c r="AX148" s="13" t="s">
        <v>73</v>
      </c>
      <c r="AY148" s="204" t="s">
        <v>134</v>
      </c>
    </row>
    <row r="149" spans="2:51" s="16" customFormat="1" ht="11.25">
      <c r="B149" s="226"/>
      <c r="C149" s="227"/>
      <c r="D149" s="195" t="s">
        <v>145</v>
      </c>
      <c r="E149" s="228" t="s">
        <v>21</v>
      </c>
      <c r="F149" s="229" t="s">
        <v>417</v>
      </c>
      <c r="G149" s="227"/>
      <c r="H149" s="230">
        <v>245.4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145</v>
      </c>
      <c r="AU149" s="236" t="s">
        <v>83</v>
      </c>
      <c r="AV149" s="16" t="s">
        <v>141</v>
      </c>
      <c r="AW149" s="16" t="s">
        <v>34</v>
      </c>
      <c r="AX149" s="16" t="s">
        <v>81</v>
      </c>
      <c r="AY149" s="236" t="s">
        <v>134</v>
      </c>
    </row>
    <row r="150" spans="1:65" s="2" customFormat="1" ht="16.5" customHeight="1">
      <c r="A150" s="36"/>
      <c r="B150" s="37"/>
      <c r="C150" s="175" t="s">
        <v>8</v>
      </c>
      <c r="D150" s="175" t="s">
        <v>136</v>
      </c>
      <c r="E150" s="176" t="s">
        <v>436</v>
      </c>
      <c r="F150" s="177" t="s">
        <v>437</v>
      </c>
      <c r="G150" s="178" t="s">
        <v>151</v>
      </c>
      <c r="H150" s="179">
        <v>835.15</v>
      </c>
      <c r="I150" s="180"/>
      <c r="J150" s="181">
        <f>ROUND(I150*H150,2)</f>
        <v>0</v>
      </c>
      <c r="K150" s="177" t="s">
        <v>378</v>
      </c>
      <c r="L150" s="41"/>
      <c r="M150" s="182" t="s">
        <v>21</v>
      </c>
      <c r="N150" s="183" t="s">
        <v>44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141</v>
      </c>
      <c r="AT150" s="186" t="s">
        <v>136</v>
      </c>
      <c r="AU150" s="186" t="s">
        <v>83</v>
      </c>
      <c r="AY150" s="19" t="s">
        <v>134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81</v>
      </c>
      <c r="BK150" s="187">
        <f>ROUND(I150*H150,2)</f>
        <v>0</v>
      </c>
      <c r="BL150" s="19" t="s">
        <v>141</v>
      </c>
      <c r="BM150" s="186" t="s">
        <v>332</v>
      </c>
    </row>
    <row r="151" spans="2:51" s="15" customFormat="1" ht="11.25">
      <c r="B151" s="216"/>
      <c r="C151" s="217"/>
      <c r="D151" s="195" t="s">
        <v>145</v>
      </c>
      <c r="E151" s="218" t="s">
        <v>21</v>
      </c>
      <c r="F151" s="219" t="s">
        <v>438</v>
      </c>
      <c r="G151" s="217"/>
      <c r="H151" s="218" t="s">
        <v>21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145</v>
      </c>
      <c r="AU151" s="225" t="s">
        <v>83</v>
      </c>
      <c r="AV151" s="15" t="s">
        <v>81</v>
      </c>
      <c r="AW151" s="15" t="s">
        <v>34</v>
      </c>
      <c r="AX151" s="15" t="s">
        <v>73</v>
      </c>
      <c r="AY151" s="225" t="s">
        <v>134</v>
      </c>
    </row>
    <row r="152" spans="2:51" s="13" customFormat="1" ht="11.25">
      <c r="B152" s="193"/>
      <c r="C152" s="194"/>
      <c r="D152" s="195" t="s">
        <v>145</v>
      </c>
      <c r="E152" s="196" t="s">
        <v>21</v>
      </c>
      <c r="F152" s="197" t="s">
        <v>439</v>
      </c>
      <c r="G152" s="194"/>
      <c r="H152" s="198">
        <v>835.15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145</v>
      </c>
      <c r="AU152" s="204" t="s">
        <v>83</v>
      </c>
      <c r="AV152" s="13" t="s">
        <v>83</v>
      </c>
      <c r="AW152" s="13" t="s">
        <v>34</v>
      </c>
      <c r="AX152" s="13" t="s">
        <v>73</v>
      </c>
      <c r="AY152" s="204" t="s">
        <v>134</v>
      </c>
    </row>
    <row r="153" spans="2:51" s="16" customFormat="1" ht="11.25">
      <c r="B153" s="226"/>
      <c r="C153" s="227"/>
      <c r="D153" s="195" t="s">
        <v>145</v>
      </c>
      <c r="E153" s="228" t="s">
        <v>21</v>
      </c>
      <c r="F153" s="229" t="s">
        <v>169</v>
      </c>
      <c r="G153" s="227"/>
      <c r="H153" s="230">
        <v>835.15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145</v>
      </c>
      <c r="AU153" s="236" t="s">
        <v>83</v>
      </c>
      <c r="AV153" s="16" t="s">
        <v>141</v>
      </c>
      <c r="AW153" s="16" t="s">
        <v>34</v>
      </c>
      <c r="AX153" s="16" t="s">
        <v>81</v>
      </c>
      <c r="AY153" s="236" t="s">
        <v>134</v>
      </c>
    </row>
    <row r="154" spans="1:65" s="2" customFormat="1" ht="16.5" customHeight="1">
      <c r="A154" s="36"/>
      <c r="B154" s="37"/>
      <c r="C154" s="175" t="s">
        <v>245</v>
      </c>
      <c r="D154" s="175" t="s">
        <v>136</v>
      </c>
      <c r="E154" s="176" t="s">
        <v>440</v>
      </c>
      <c r="F154" s="177" t="s">
        <v>441</v>
      </c>
      <c r="G154" s="178" t="s">
        <v>151</v>
      </c>
      <c r="H154" s="179">
        <v>124</v>
      </c>
      <c r="I154" s="180"/>
      <c r="J154" s="181">
        <f>ROUND(I154*H154,2)</f>
        <v>0</v>
      </c>
      <c r="K154" s="177" t="s">
        <v>378</v>
      </c>
      <c r="L154" s="41"/>
      <c r="M154" s="182" t="s">
        <v>21</v>
      </c>
      <c r="N154" s="183" t="s">
        <v>44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141</v>
      </c>
      <c r="AT154" s="186" t="s">
        <v>136</v>
      </c>
      <c r="AU154" s="186" t="s">
        <v>83</v>
      </c>
      <c r="AY154" s="19" t="s">
        <v>134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81</v>
      </c>
      <c r="BK154" s="187">
        <f>ROUND(I154*H154,2)</f>
        <v>0</v>
      </c>
      <c r="BL154" s="19" t="s">
        <v>141</v>
      </c>
      <c r="BM154" s="186" t="s">
        <v>306</v>
      </c>
    </row>
    <row r="155" spans="2:51" s="15" customFormat="1" ht="11.25">
      <c r="B155" s="216"/>
      <c r="C155" s="217"/>
      <c r="D155" s="195" t="s">
        <v>145</v>
      </c>
      <c r="E155" s="218" t="s">
        <v>21</v>
      </c>
      <c r="F155" s="219" t="s">
        <v>442</v>
      </c>
      <c r="G155" s="217"/>
      <c r="H155" s="218" t="s">
        <v>21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145</v>
      </c>
      <c r="AU155" s="225" t="s">
        <v>83</v>
      </c>
      <c r="AV155" s="15" t="s">
        <v>81</v>
      </c>
      <c r="AW155" s="15" t="s">
        <v>34</v>
      </c>
      <c r="AX155" s="15" t="s">
        <v>73</v>
      </c>
      <c r="AY155" s="225" t="s">
        <v>134</v>
      </c>
    </row>
    <row r="156" spans="2:51" s="13" customFormat="1" ht="11.25">
      <c r="B156" s="193"/>
      <c r="C156" s="194"/>
      <c r="D156" s="195" t="s">
        <v>145</v>
      </c>
      <c r="E156" s="196" t="s">
        <v>21</v>
      </c>
      <c r="F156" s="197" t="s">
        <v>443</v>
      </c>
      <c r="G156" s="194"/>
      <c r="H156" s="198">
        <v>124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145</v>
      </c>
      <c r="AU156" s="204" t="s">
        <v>83</v>
      </c>
      <c r="AV156" s="13" t="s">
        <v>83</v>
      </c>
      <c r="AW156" s="13" t="s">
        <v>34</v>
      </c>
      <c r="AX156" s="13" t="s">
        <v>73</v>
      </c>
      <c r="AY156" s="204" t="s">
        <v>134</v>
      </c>
    </row>
    <row r="157" spans="2:51" s="16" customFormat="1" ht="11.25">
      <c r="B157" s="226"/>
      <c r="C157" s="227"/>
      <c r="D157" s="195" t="s">
        <v>145</v>
      </c>
      <c r="E157" s="228" t="s">
        <v>21</v>
      </c>
      <c r="F157" s="229" t="s">
        <v>169</v>
      </c>
      <c r="G157" s="227"/>
      <c r="H157" s="230">
        <v>124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145</v>
      </c>
      <c r="AU157" s="236" t="s">
        <v>83</v>
      </c>
      <c r="AV157" s="16" t="s">
        <v>141</v>
      </c>
      <c r="AW157" s="16" t="s">
        <v>34</v>
      </c>
      <c r="AX157" s="16" t="s">
        <v>81</v>
      </c>
      <c r="AY157" s="236" t="s">
        <v>134</v>
      </c>
    </row>
    <row r="158" spans="1:65" s="2" customFormat="1" ht="16.5" customHeight="1">
      <c r="A158" s="36"/>
      <c r="B158" s="37"/>
      <c r="C158" s="175" t="s">
        <v>251</v>
      </c>
      <c r="D158" s="175" t="s">
        <v>136</v>
      </c>
      <c r="E158" s="176" t="s">
        <v>444</v>
      </c>
      <c r="F158" s="177" t="s">
        <v>445</v>
      </c>
      <c r="G158" s="178" t="s">
        <v>151</v>
      </c>
      <c r="H158" s="179">
        <v>246.7</v>
      </c>
      <c r="I158" s="180"/>
      <c r="J158" s="181">
        <f>ROUND(I158*H158,2)</f>
        <v>0</v>
      </c>
      <c r="K158" s="177" t="s">
        <v>378</v>
      </c>
      <c r="L158" s="41"/>
      <c r="M158" s="182" t="s">
        <v>21</v>
      </c>
      <c r="N158" s="183" t="s">
        <v>44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141</v>
      </c>
      <c r="AT158" s="186" t="s">
        <v>136</v>
      </c>
      <c r="AU158" s="186" t="s">
        <v>83</v>
      </c>
      <c r="AY158" s="19" t="s">
        <v>134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81</v>
      </c>
      <c r="BK158" s="187">
        <f>ROUND(I158*H158,2)</f>
        <v>0</v>
      </c>
      <c r="BL158" s="19" t="s">
        <v>141</v>
      </c>
      <c r="BM158" s="186" t="s">
        <v>356</v>
      </c>
    </row>
    <row r="159" spans="2:51" s="15" customFormat="1" ht="11.25">
      <c r="B159" s="216"/>
      <c r="C159" s="217"/>
      <c r="D159" s="195" t="s">
        <v>145</v>
      </c>
      <c r="E159" s="218" t="s">
        <v>21</v>
      </c>
      <c r="F159" s="219" t="s">
        <v>446</v>
      </c>
      <c r="G159" s="217"/>
      <c r="H159" s="218" t="s">
        <v>21</v>
      </c>
      <c r="I159" s="220"/>
      <c r="J159" s="217"/>
      <c r="K159" s="217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145</v>
      </c>
      <c r="AU159" s="225" t="s">
        <v>83</v>
      </c>
      <c r="AV159" s="15" t="s">
        <v>81</v>
      </c>
      <c r="AW159" s="15" t="s">
        <v>34</v>
      </c>
      <c r="AX159" s="15" t="s">
        <v>73</v>
      </c>
      <c r="AY159" s="225" t="s">
        <v>134</v>
      </c>
    </row>
    <row r="160" spans="2:51" s="13" customFormat="1" ht="11.25">
      <c r="B160" s="193"/>
      <c r="C160" s="194"/>
      <c r="D160" s="195" t="s">
        <v>145</v>
      </c>
      <c r="E160" s="196" t="s">
        <v>21</v>
      </c>
      <c r="F160" s="197" t="s">
        <v>443</v>
      </c>
      <c r="G160" s="194"/>
      <c r="H160" s="198">
        <v>124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145</v>
      </c>
      <c r="AU160" s="204" t="s">
        <v>83</v>
      </c>
      <c r="AV160" s="13" t="s">
        <v>83</v>
      </c>
      <c r="AW160" s="13" t="s">
        <v>34</v>
      </c>
      <c r="AX160" s="13" t="s">
        <v>73</v>
      </c>
      <c r="AY160" s="204" t="s">
        <v>134</v>
      </c>
    </row>
    <row r="161" spans="2:51" s="15" customFormat="1" ht="11.25">
      <c r="B161" s="216"/>
      <c r="C161" s="217"/>
      <c r="D161" s="195" t="s">
        <v>145</v>
      </c>
      <c r="E161" s="218" t="s">
        <v>21</v>
      </c>
      <c r="F161" s="219" t="s">
        <v>447</v>
      </c>
      <c r="G161" s="217"/>
      <c r="H161" s="218" t="s">
        <v>21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145</v>
      </c>
      <c r="AU161" s="225" t="s">
        <v>83</v>
      </c>
      <c r="AV161" s="15" t="s">
        <v>81</v>
      </c>
      <c r="AW161" s="15" t="s">
        <v>34</v>
      </c>
      <c r="AX161" s="15" t="s">
        <v>73</v>
      </c>
      <c r="AY161" s="225" t="s">
        <v>134</v>
      </c>
    </row>
    <row r="162" spans="2:51" s="13" customFormat="1" ht="11.25">
      <c r="B162" s="193"/>
      <c r="C162" s="194"/>
      <c r="D162" s="195" t="s">
        <v>145</v>
      </c>
      <c r="E162" s="196" t="s">
        <v>21</v>
      </c>
      <c r="F162" s="197" t="s">
        <v>435</v>
      </c>
      <c r="G162" s="194"/>
      <c r="H162" s="198">
        <v>122.7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145</v>
      </c>
      <c r="AU162" s="204" t="s">
        <v>83</v>
      </c>
      <c r="AV162" s="13" t="s">
        <v>83</v>
      </c>
      <c r="AW162" s="13" t="s">
        <v>34</v>
      </c>
      <c r="AX162" s="13" t="s">
        <v>73</v>
      </c>
      <c r="AY162" s="204" t="s">
        <v>134</v>
      </c>
    </row>
    <row r="163" spans="2:51" s="16" customFormat="1" ht="11.25">
      <c r="B163" s="226"/>
      <c r="C163" s="227"/>
      <c r="D163" s="195" t="s">
        <v>145</v>
      </c>
      <c r="E163" s="228" t="s">
        <v>21</v>
      </c>
      <c r="F163" s="229" t="s">
        <v>417</v>
      </c>
      <c r="G163" s="227"/>
      <c r="H163" s="230">
        <v>246.7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145</v>
      </c>
      <c r="AU163" s="236" t="s">
        <v>83</v>
      </c>
      <c r="AV163" s="16" t="s">
        <v>141</v>
      </c>
      <c r="AW163" s="16" t="s">
        <v>34</v>
      </c>
      <c r="AX163" s="16" t="s">
        <v>81</v>
      </c>
      <c r="AY163" s="236" t="s">
        <v>134</v>
      </c>
    </row>
    <row r="164" spans="1:65" s="2" customFormat="1" ht="16.5" customHeight="1">
      <c r="A164" s="36"/>
      <c r="B164" s="37"/>
      <c r="C164" s="175" t="s">
        <v>257</v>
      </c>
      <c r="D164" s="175" t="s">
        <v>136</v>
      </c>
      <c r="E164" s="176" t="s">
        <v>448</v>
      </c>
      <c r="F164" s="177" t="s">
        <v>449</v>
      </c>
      <c r="G164" s="178" t="s">
        <v>151</v>
      </c>
      <c r="H164" s="179">
        <v>12</v>
      </c>
      <c r="I164" s="180"/>
      <c r="J164" s="181">
        <f>ROUND(I164*H164,2)</f>
        <v>0</v>
      </c>
      <c r="K164" s="177" t="s">
        <v>378</v>
      </c>
      <c r="L164" s="41"/>
      <c r="M164" s="182" t="s">
        <v>21</v>
      </c>
      <c r="N164" s="183" t="s">
        <v>44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141</v>
      </c>
      <c r="AT164" s="186" t="s">
        <v>136</v>
      </c>
      <c r="AU164" s="186" t="s">
        <v>83</v>
      </c>
      <c r="AY164" s="19" t="s">
        <v>134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81</v>
      </c>
      <c r="BK164" s="187">
        <f>ROUND(I164*H164,2)</f>
        <v>0</v>
      </c>
      <c r="BL164" s="19" t="s">
        <v>141</v>
      </c>
      <c r="BM164" s="186" t="s">
        <v>450</v>
      </c>
    </row>
    <row r="165" spans="2:51" s="15" customFormat="1" ht="11.25">
      <c r="B165" s="216"/>
      <c r="C165" s="217"/>
      <c r="D165" s="195" t="s">
        <v>145</v>
      </c>
      <c r="E165" s="218" t="s">
        <v>21</v>
      </c>
      <c r="F165" s="219" t="s">
        <v>451</v>
      </c>
      <c r="G165" s="217"/>
      <c r="H165" s="218" t="s">
        <v>21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145</v>
      </c>
      <c r="AU165" s="225" t="s">
        <v>83</v>
      </c>
      <c r="AV165" s="15" t="s">
        <v>81</v>
      </c>
      <c r="AW165" s="15" t="s">
        <v>34</v>
      </c>
      <c r="AX165" s="15" t="s">
        <v>73</v>
      </c>
      <c r="AY165" s="225" t="s">
        <v>134</v>
      </c>
    </row>
    <row r="166" spans="2:51" s="13" customFormat="1" ht="11.25">
      <c r="B166" s="193"/>
      <c r="C166" s="194"/>
      <c r="D166" s="195" t="s">
        <v>145</v>
      </c>
      <c r="E166" s="196" t="s">
        <v>21</v>
      </c>
      <c r="F166" s="197" t="s">
        <v>452</v>
      </c>
      <c r="G166" s="194"/>
      <c r="H166" s="198">
        <v>12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145</v>
      </c>
      <c r="AU166" s="204" t="s">
        <v>83</v>
      </c>
      <c r="AV166" s="13" t="s">
        <v>83</v>
      </c>
      <c r="AW166" s="13" t="s">
        <v>34</v>
      </c>
      <c r="AX166" s="13" t="s">
        <v>73</v>
      </c>
      <c r="AY166" s="204" t="s">
        <v>134</v>
      </c>
    </row>
    <row r="167" spans="2:51" s="16" customFormat="1" ht="11.25">
      <c r="B167" s="226"/>
      <c r="C167" s="227"/>
      <c r="D167" s="195" t="s">
        <v>145</v>
      </c>
      <c r="E167" s="228" t="s">
        <v>21</v>
      </c>
      <c r="F167" s="229" t="s">
        <v>169</v>
      </c>
      <c r="G167" s="227"/>
      <c r="H167" s="230">
        <v>12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145</v>
      </c>
      <c r="AU167" s="236" t="s">
        <v>83</v>
      </c>
      <c r="AV167" s="16" t="s">
        <v>141</v>
      </c>
      <c r="AW167" s="16" t="s">
        <v>34</v>
      </c>
      <c r="AX167" s="16" t="s">
        <v>81</v>
      </c>
      <c r="AY167" s="236" t="s">
        <v>134</v>
      </c>
    </row>
    <row r="168" spans="1:65" s="2" customFormat="1" ht="16.5" customHeight="1">
      <c r="A168" s="36"/>
      <c r="B168" s="37"/>
      <c r="C168" s="175" t="s">
        <v>264</v>
      </c>
      <c r="D168" s="175" t="s">
        <v>136</v>
      </c>
      <c r="E168" s="176" t="s">
        <v>453</v>
      </c>
      <c r="F168" s="177" t="s">
        <v>454</v>
      </c>
      <c r="G168" s="178" t="s">
        <v>195</v>
      </c>
      <c r="H168" s="179">
        <v>1503.27</v>
      </c>
      <c r="I168" s="180"/>
      <c r="J168" s="181">
        <f>ROUND(I168*H168,2)</f>
        <v>0</v>
      </c>
      <c r="K168" s="177" t="s">
        <v>378</v>
      </c>
      <c r="L168" s="41"/>
      <c r="M168" s="182" t="s">
        <v>21</v>
      </c>
      <c r="N168" s="183" t="s">
        <v>44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141</v>
      </c>
      <c r="AT168" s="186" t="s">
        <v>136</v>
      </c>
      <c r="AU168" s="186" t="s">
        <v>83</v>
      </c>
      <c r="AY168" s="19" t="s">
        <v>134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81</v>
      </c>
      <c r="BK168" s="187">
        <f>ROUND(I168*H168,2)</f>
        <v>0</v>
      </c>
      <c r="BL168" s="19" t="s">
        <v>141</v>
      </c>
      <c r="BM168" s="186" t="s">
        <v>455</v>
      </c>
    </row>
    <row r="169" spans="2:51" s="13" customFormat="1" ht="11.25">
      <c r="B169" s="193"/>
      <c r="C169" s="194"/>
      <c r="D169" s="195" t="s">
        <v>145</v>
      </c>
      <c r="E169" s="196" t="s">
        <v>21</v>
      </c>
      <c r="F169" s="197" t="s">
        <v>456</v>
      </c>
      <c r="G169" s="194"/>
      <c r="H169" s="198">
        <v>1503.27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145</v>
      </c>
      <c r="AU169" s="204" t="s">
        <v>83</v>
      </c>
      <c r="AV169" s="13" t="s">
        <v>83</v>
      </c>
      <c r="AW169" s="13" t="s">
        <v>34</v>
      </c>
      <c r="AX169" s="13" t="s">
        <v>73</v>
      </c>
      <c r="AY169" s="204" t="s">
        <v>134</v>
      </c>
    </row>
    <row r="170" spans="2:51" s="16" customFormat="1" ht="11.25">
      <c r="B170" s="226"/>
      <c r="C170" s="227"/>
      <c r="D170" s="195" t="s">
        <v>145</v>
      </c>
      <c r="E170" s="228" t="s">
        <v>21</v>
      </c>
      <c r="F170" s="229" t="s">
        <v>169</v>
      </c>
      <c r="G170" s="227"/>
      <c r="H170" s="230">
        <v>1503.27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145</v>
      </c>
      <c r="AU170" s="236" t="s">
        <v>83</v>
      </c>
      <c r="AV170" s="16" t="s">
        <v>141</v>
      </c>
      <c r="AW170" s="16" t="s">
        <v>34</v>
      </c>
      <c r="AX170" s="16" t="s">
        <v>81</v>
      </c>
      <c r="AY170" s="236" t="s">
        <v>134</v>
      </c>
    </row>
    <row r="171" spans="1:65" s="2" customFormat="1" ht="16.5" customHeight="1">
      <c r="A171" s="36"/>
      <c r="B171" s="37"/>
      <c r="C171" s="175" t="s">
        <v>271</v>
      </c>
      <c r="D171" s="175" t="s">
        <v>136</v>
      </c>
      <c r="E171" s="176" t="s">
        <v>206</v>
      </c>
      <c r="F171" s="177" t="s">
        <v>457</v>
      </c>
      <c r="G171" s="178" t="s">
        <v>151</v>
      </c>
      <c r="H171" s="179">
        <v>110.7</v>
      </c>
      <c r="I171" s="180"/>
      <c r="J171" s="181">
        <f>ROUND(I171*H171,2)</f>
        <v>0</v>
      </c>
      <c r="K171" s="177" t="s">
        <v>378</v>
      </c>
      <c r="L171" s="41"/>
      <c r="M171" s="182" t="s">
        <v>21</v>
      </c>
      <c r="N171" s="183" t="s">
        <v>44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141</v>
      </c>
      <c r="AT171" s="186" t="s">
        <v>136</v>
      </c>
      <c r="AU171" s="186" t="s">
        <v>83</v>
      </c>
      <c r="AY171" s="19" t="s">
        <v>134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81</v>
      </c>
      <c r="BK171" s="187">
        <f>ROUND(I171*H171,2)</f>
        <v>0</v>
      </c>
      <c r="BL171" s="19" t="s">
        <v>141</v>
      </c>
      <c r="BM171" s="186" t="s">
        <v>458</v>
      </c>
    </row>
    <row r="172" spans="2:51" s="15" customFormat="1" ht="11.25">
      <c r="B172" s="216"/>
      <c r="C172" s="217"/>
      <c r="D172" s="195" t="s">
        <v>145</v>
      </c>
      <c r="E172" s="218" t="s">
        <v>21</v>
      </c>
      <c r="F172" s="219" t="s">
        <v>459</v>
      </c>
      <c r="G172" s="217"/>
      <c r="H172" s="218" t="s">
        <v>21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145</v>
      </c>
      <c r="AU172" s="225" t="s">
        <v>83</v>
      </c>
      <c r="AV172" s="15" t="s">
        <v>81</v>
      </c>
      <c r="AW172" s="15" t="s">
        <v>34</v>
      </c>
      <c r="AX172" s="15" t="s">
        <v>73</v>
      </c>
      <c r="AY172" s="225" t="s">
        <v>134</v>
      </c>
    </row>
    <row r="173" spans="2:51" s="13" customFormat="1" ht="11.25">
      <c r="B173" s="193"/>
      <c r="C173" s="194"/>
      <c r="D173" s="195" t="s">
        <v>145</v>
      </c>
      <c r="E173" s="196" t="s">
        <v>21</v>
      </c>
      <c r="F173" s="197" t="s">
        <v>460</v>
      </c>
      <c r="G173" s="194"/>
      <c r="H173" s="198">
        <v>110.7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145</v>
      </c>
      <c r="AU173" s="204" t="s">
        <v>83</v>
      </c>
      <c r="AV173" s="13" t="s">
        <v>83</v>
      </c>
      <c r="AW173" s="13" t="s">
        <v>34</v>
      </c>
      <c r="AX173" s="13" t="s">
        <v>73</v>
      </c>
      <c r="AY173" s="204" t="s">
        <v>134</v>
      </c>
    </row>
    <row r="174" spans="2:51" s="16" customFormat="1" ht="11.25">
      <c r="B174" s="226"/>
      <c r="C174" s="227"/>
      <c r="D174" s="195" t="s">
        <v>145</v>
      </c>
      <c r="E174" s="228" t="s">
        <v>21</v>
      </c>
      <c r="F174" s="229" t="s">
        <v>169</v>
      </c>
      <c r="G174" s="227"/>
      <c r="H174" s="230">
        <v>110.7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145</v>
      </c>
      <c r="AU174" s="236" t="s">
        <v>83</v>
      </c>
      <c r="AV174" s="16" t="s">
        <v>141</v>
      </c>
      <c r="AW174" s="16" t="s">
        <v>34</v>
      </c>
      <c r="AX174" s="16" t="s">
        <v>81</v>
      </c>
      <c r="AY174" s="236" t="s">
        <v>134</v>
      </c>
    </row>
    <row r="175" spans="1:65" s="2" customFormat="1" ht="16.5" customHeight="1">
      <c r="A175" s="36"/>
      <c r="B175" s="37"/>
      <c r="C175" s="175" t="s">
        <v>7</v>
      </c>
      <c r="D175" s="175" t="s">
        <v>136</v>
      </c>
      <c r="E175" s="176" t="s">
        <v>461</v>
      </c>
      <c r="F175" s="177" t="s">
        <v>462</v>
      </c>
      <c r="G175" s="178" t="s">
        <v>241</v>
      </c>
      <c r="H175" s="179">
        <v>1240.05</v>
      </c>
      <c r="I175" s="180"/>
      <c r="J175" s="181">
        <f>ROUND(I175*H175,2)</f>
        <v>0</v>
      </c>
      <c r="K175" s="177" t="s">
        <v>378</v>
      </c>
      <c r="L175" s="41"/>
      <c r="M175" s="182" t="s">
        <v>21</v>
      </c>
      <c r="N175" s="183" t="s">
        <v>44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141</v>
      </c>
      <c r="AT175" s="186" t="s">
        <v>136</v>
      </c>
      <c r="AU175" s="186" t="s">
        <v>83</v>
      </c>
      <c r="AY175" s="19" t="s">
        <v>134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81</v>
      </c>
      <c r="BK175" s="187">
        <f>ROUND(I175*H175,2)</f>
        <v>0</v>
      </c>
      <c r="BL175" s="19" t="s">
        <v>141</v>
      </c>
      <c r="BM175" s="186" t="s">
        <v>463</v>
      </c>
    </row>
    <row r="176" spans="2:51" s="13" customFormat="1" ht="11.25">
      <c r="B176" s="193"/>
      <c r="C176" s="194"/>
      <c r="D176" s="195" t="s">
        <v>145</v>
      </c>
      <c r="E176" s="196" t="s">
        <v>21</v>
      </c>
      <c r="F176" s="197" t="s">
        <v>464</v>
      </c>
      <c r="G176" s="194"/>
      <c r="H176" s="198">
        <v>1240.05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145</v>
      </c>
      <c r="AU176" s="204" t="s">
        <v>83</v>
      </c>
      <c r="AV176" s="13" t="s">
        <v>83</v>
      </c>
      <c r="AW176" s="13" t="s">
        <v>34</v>
      </c>
      <c r="AX176" s="13" t="s">
        <v>73</v>
      </c>
      <c r="AY176" s="204" t="s">
        <v>134</v>
      </c>
    </row>
    <row r="177" spans="2:51" s="16" customFormat="1" ht="11.25">
      <c r="B177" s="226"/>
      <c r="C177" s="227"/>
      <c r="D177" s="195" t="s">
        <v>145</v>
      </c>
      <c r="E177" s="228" t="s">
        <v>21</v>
      </c>
      <c r="F177" s="229" t="s">
        <v>169</v>
      </c>
      <c r="G177" s="227"/>
      <c r="H177" s="230">
        <v>1240.05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145</v>
      </c>
      <c r="AU177" s="236" t="s">
        <v>83</v>
      </c>
      <c r="AV177" s="16" t="s">
        <v>141</v>
      </c>
      <c r="AW177" s="16" t="s">
        <v>34</v>
      </c>
      <c r="AX177" s="16" t="s">
        <v>81</v>
      </c>
      <c r="AY177" s="236" t="s">
        <v>134</v>
      </c>
    </row>
    <row r="178" spans="1:65" s="2" customFormat="1" ht="16.5" customHeight="1">
      <c r="A178" s="36"/>
      <c r="B178" s="37"/>
      <c r="C178" s="175" t="s">
        <v>288</v>
      </c>
      <c r="D178" s="175" t="s">
        <v>136</v>
      </c>
      <c r="E178" s="176" t="s">
        <v>465</v>
      </c>
      <c r="F178" s="177" t="s">
        <v>466</v>
      </c>
      <c r="G178" s="178" t="s">
        <v>241</v>
      </c>
      <c r="H178" s="179">
        <v>1240</v>
      </c>
      <c r="I178" s="180"/>
      <c r="J178" s="181">
        <f>ROUND(I178*H178,2)</f>
        <v>0</v>
      </c>
      <c r="K178" s="177" t="s">
        <v>378</v>
      </c>
      <c r="L178" s="41"/>
      <c r="M178" s="182" t="s">
        <v>21</v>
      </c>
      <c r="N178" s="183" t="s">
        <v>44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141</v>
      </c>
      <c r="AT178" s="186" t="s">
        <v>136</v>
      </c>
      <c r="AU178" s="186" t="s">
        <v>83</v>
      </c>
      <c r="AY178" s="19" t="s">
        <v>134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81</v>
      </c>
      <c r="BK178" s="187">
        <f>ROUND(I178*H178,2)</f>
        <v>0</v>
      </c>
      <c r="BL178" s="19" t="s">
        <v>141</v>
      </c>
      <c r="BM178" s="186" t="s">
        <v>467</v>
      </c>
    </row>
    <row r="179" spans="2:51" s="15" customFormat="1" ht="11.25">
      <c r="B179" s="216"/>
      <c r="C179" s="217"/>
      <c r="D179" s="195" t="s">
        <v>145</v>
      </c>
      <c r="E179" s="218" t="s">
        <v>21</v>
      </c>
      <c r="F179" s="219" t="s">
        <v>468</v>
      </c>
      <c r="G179" s="217"/>
      <c r="H179" s="218" t="s">
        <v>21</v>
      </c>
      <c r="I179" s="220"/>
      <c r="J179" s="217"/>
      <c r="K179" s="217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145</v>
      </c>
      <c r="AU179" s="225" t="s">
        <v>83</v>
      </c>
      <c r="AV179" s="15" t="s">
        <v>81</v>
      </c>
      <c r="AW179" s="15" t="s">
        <v>34</v>
      </c>
      <c r="AX179" s="15" t="s">
        <v>73</v>
      </c>
      <c r="AY179" s="225" t="s">
        <v>134</v>
      </c>
    </row>
    <row r="180" spans="2:51" s="13" customFormat="1" ht="11.25">
      <c r="B180" s="193"/>
      <c r="C180" s="194"/>
      <c r="D180" s="195" t="s">
        <v>145</v>
      </c>
      <c r="E180" s="196" t="s">
        <v>21</v>
      </c>
      <c r="F180" s="197" t="s">
        <v>469</v>
      </c>
      <c r="G180" s="194"/>
      <c r="H180" s="198">
        <v>1240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145</v>
      </c>
      <c r="AU180" s="204" t="s">
        <v>83</v>
      </c>
      <c r="AV180" s="13" t="s">
        <v>83</v>
      </c>
      <c r="AW180" s="13" t="s">
        <v>34</v>
      </c>
      <c r="AX180" s="13" t="s">
        <v>73</v>
      </c>
      <c r="AY180" s="204" t="s">
        <v>134</v>
      </c>
    </row>
    <row r="181" spans="2:51" s="16" customFormat="1" ht="11.25">
      <c r="B181" s="226"/>
      <c r="C181" s="227"/>
      <c r="D181" s="195" t="s">
        <v>145</v>
      </c>
      <c r="E181" s="228" t="s">
        <v>21</v>
      </c>
      <c r="F181" s="229" t="s">
        <v>169</v>
      </c>
      <c r="G181" s="227"/>
      <c r="H181" s="230">
        <v>1240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145</v>
      </c>
      <c r="AU181" s="236" t="s">
        <v>83</v>
      </c>
      <c r="AV181" s="16" t="s">
        <v>141</v>
      </c>
      <c r="AW181" s="16" t="s">
        <v>34</v>
      </c>
      <c r="AX181" s="16" t="s">
        <v>81</v>
      </c>
      <c r="AY181" s="236" t="s">
        <v>134</v>
      </c>
    </row>
    <row r="182" spans="1:65" s="2" customFormat="1" ht="16.5" customHeight="1">
      <c r="A182" s="36"/>
      <c r="B182" s="37"/>
      <c r="C182" s="175" t="s">
        <v>292</v>
      </c>
      <c r="D182" s="175" t="s">
        <v>136</v>
      </c>
      <c r="E182" s="176" t="s">
        <v>470</v>
      </c>
      <c r="F182" s="177" t="s">
        <v>471</v>
      </c>
      <c r="G182" s="178" t="s">
        <v>241</v>
      </c>
      <c r="H182" s="179">
        <v>1164.925</v>
      </c>
      <c r="I182" s="180"/>
      <c r="J182" s="181">
        <f>ROUND(I182*H182,2)</f>
        <v>0</v>
      </c>
      <c r="K182" s="177" t="s">
        <v>378</v>
      </c>
      <c r="L182" s="41"/>
      <c r="M182" s="182" t="s">
        <v>21</v>
      </c>
      <c r="N182" s="183" t="s">
        <v>44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141</v>
      </c>
      <c r="AT182" s="186" t="s">
        <v>136</v>
      </c>
      <c r="AU182" s="186" t="s">
        <v>83</v>
      </c>
      <c r="AY182" s="19" t="s">
        <v>134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81</v>
      </c>
      <c r="BK182" s="187">
        <f>ROUND(I182*H182,2)</f>
        <v>0</v>
      </c>
      <c r="BL182" s="19" t="s">
        <v>141</v>
      </c>
      <c r="BM182" s="186" t="s">
        <v>472</v>
      </c>
    </row>
    <row r="183" spans="2:51" s="15" customFormat="1" ht="11.25">
      <c r="B183" s="216"/>
      <c r="C183" s="217"/>
      <c r="D183" s="195" t="s">
        <v>145</v>
      </c>
      <c r="E183" s="218" t="s">
        <v>21</v>
      </c>
      <c r="F183" s="219" t="s">
        <v>473</v>
      </c>
      <c r="G183" s="217"/>
      <c r="H183" s="218" t="s">
        <v>21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145</v>
      </c>
      <c r="AU183" s="225" t="s">
        <v>83</v>
      </c>
      <c r="AV183" s="15" t="s">
        <v>81</v>
      </c>
      <c r="AW183" s="15" t="s">
        <v>34</v>
      </c>
      <c r="AX183" s="15" t="s">
        <v>73</v>
      </c>
      <c r="AY183" s="225" t="s">
        <v>134</v>
      </c>
    </row>
    <row r="184" spans="2:51" s="13" customFormat="1" ht="11.25">
      <c r="B184" s="193"/>
      <c r="C184" s="194"/>
      <c r="D184" s="195" t="s">
        <v>145</v>
      </c>
      <c r="E184" s="196" t="s">
        <v>21</v>
      </c>
      <c r="F184" s="197" t="s">
        <v>474</v>
      </c>
      <c r="G184" s="194"/>
      <c r="H184" s="198">
        <v>1164.925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145</v>
      </c>
      <c r="AU184" s="204" t="s">
        <v>83</v>
      </c>
      <c r="AV184" s="13" t="s">
        <v>83</v>
      </c>
      <c r="AW184" s="13" t="s">
        <v>34</v>
      </c>
      <c r="AX184" s="13" t="s">
        <v>73</v>
      </c>
      <c r="AY184" s="204" t="s">
        <v>134</v>
      </c>
    </row>
    <row r="185" spans="2:51" s="16" customFormat="1" ht="11.25">
      <c r="B185" s="226"/>
      <c r="C185" s="227"/>
      <c r="D185" s="195" t="s">
        <v>145</v>
      </c>
      <c r="E185" s="228" t="s">
        <v>21</v>
      </c>
      <c r="F185" s="229" t="s">
        <v>169</v>
      </c>
      <c r="G185" s="227"/>
      <c r="H185" s="230">
        <v>1164.925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145</v>
      </c>
      <c r="AU185" s="236" t="s">
        <v>83</v>
      </c>
      <c r="AV185" s="16" t="s">
        <v>141</v>
      </c>
      <c r="AW185" s="16" t="s">
        <v>34</v>
      </c>
      <c r="AX185" s="16" t="s">
        <v>81</v>
      </c>
      <c r="AY185" s="236" t="s">
        <v>134</v>
      </c>
    </row>
    <row r="186" spans="2:63" s="12" customFormat="1" ht="22.9" customHeight="1">
      <c r="B186" s="159"/>
      <c r="C186" s="160"/>
      <c r="D186" s="161" t="s">
        <v>72</v>
      </c>
      <c r="E186" s="173" t="s">
        <v>83</v>
      </c>
      <c r="F186" s="173" t="s">
        <v>475</v>
      </c>
      <c r="G186" s="160"/>
      <c r="H186" s="160"/>
      <c r="I186" s="163"/>
      <c r="J186" s="174">
        <f>BK186</f>
        <v>0</v>
      </c>
      <c r="K186" s="160"/>
      <c r="L186" s="165"/>
      <c r="M186" s="166"/>
      <c r="N186" s="167"/>
      <c r="O186" s="167"/>
      <c r="P186" s="168">
        <f>SUM(P187:P203)</f>
        <v>0</v>
      </c>
      <c r="Q186" s="167"/>
      <c r="R186" s="168">
        <f>SUM(R187:R203)</f>
        <v>0</v>
      </c>
      <c r="S186" s="167"/>
      <c r="T186" s="169">
        <f>SUM(T187:T203)</f>
        <v>0</v>
      </c>
      <c r="AR186" s="170" t="s">
        <v>81</v>
      </c>
      <c r="AT186" s="171" t="s">
        <v>72</v>
      </c>
      <c r="AU186" s="171" t="s">
        <v>81</v>
      </c>
      <c r="AY186" s="170" t="s">
        <v>134</v>
      </c>
      <c r="BK186" s="172">
        <f>SUM(BK187:BK203)</f>
        <v>0</v>
      </c>
    </row>
    <row r="187" spans="1:65" s="2" customFormat="1" ht="16.5" customHeight="1">
      <c r="A187" s="36"/>
      <c r="B187" s="37"/>
      <c r="C187" s="175" t="s">
        <v>296</v>
      </c>
      <c r="D187" s="175" t="s">
        <v>136</v>
      </c>
      <c r="E187" s="176" t="s">
        <v>476</v>
      </c>
      <c r="F187" s="177" t="s">
        <v>477</v>
      </c>
      <c r="G187" s="178" t="s">
        <v>151</v>
      </c>
      <c r="H187" s="179">
        <v>74.26</v>
      </c>
      <c r="I187" s="180"/>
      <c r="J187" s="181">
        <f>ROUND(I187*H187,2)</f>
        <v>0</v>
      </c>
      <c r="K187" s="177" t="s">
        <v>378</v>
      </c>
      <c r="L187" s="41"/>
      <c r="M187" s="182" t="s">
        <v>21</v>
      </c>
      <c r="N187" s="183" t="s">
        <v>44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141</v>
      </c>
      <c r="AT187" s="186" t="s">
        <v>136</v>
      </c>
      <c r="AU187" s="186" t="s">
        <v>83</v>
      </c>
      <c r="AY187" s="19" t="s">
        <v>134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81</v>
      </c>
      <c r="BK187" s="187">
        <f>ROUND(I187*H187,2)</f>
        <v>0</v>
      </c>
      <c r="BL187" s="19" t="s">
        <v>141</v>
      </c>
      <c r="BM187" s="186" t="s">
        <v>478</v>
      </c>
    </row>
    <row r="188" spans="2:51" s="15" customFormat="1" ht="11.25">
      <c r="B188" s="216"/>
      <c r="C188" s="217"/>
      <c r="D188" s="195" t="s">
        <v>145</v>
      </c>
      <c r="E188" s="218" t="s">
        <v>21</v>
      </c>
      <c r="F188" s="219" t="s">
        <v>479</v>
      </c>
      <c r="G188" s="217"/>
      <c r="H188" s="218" t="s">
        <v>21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145</v>
      </c>
      <c r="AU188" s="225" t="s">
        <v>83</v>
      </c>
      <c r="AV188" s="15" t="s">
        <v>81</v>
      </c>
      <c r="AW188" s="15" t="s">
        <v>34</v>
      </c>
      <c r="AX188" s="15" t="s">
        <v>73</v>
      </c>
      <c r="AY188" s="225" t="s">
        <v>134</v>
      </c>
    </row>
    <row r="189" spans="2:51" s="15" customFormat="1" ht="11.25">
      <c r="B189" s="216"/>
      <c r="C189" s="217"/>
      <c r="D189" s="195" t="s">
        <v>145</v>
      </c>
      <c r="E189" s="218" t="s">
        <v>21</v>
      </c>
      <c r="F189" s="219" t="s">
        <v>421</v>
      </c>
      <c r="G189" s="217"/>
      <c r="H189" s="218" t="s">
        <v>21</v>
      </c>
      <c r="I189" s="220"/>
      <c r="J189" s="217"/>
      <c r="K189" s="217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145</v>
      </c>
      <c r="AU189" s="225" t="s">
        <v>83</v>
      </c>
      <c r="AV189" s="15" t="s">
        <v>81</v>
      </c>
      <c r="AW189" s="15" t="s">
        <v>34</v>
      </c>
      <c r="AX189" s="15" t="s">
        <v>73</v>
      </c>
      <c r="AY189" s="225" t="s">
        <v>134</v>
      </c>
    </row>
    <row r="190" spans="2:51" s="13" customFormat="1" ht="11.25">
      <c r="B190" s="193"/>
      <c r="C190" s="194"/>
      <c r="D190" s="195" t="s">
        <v>145</v>
      </c>
      <c r="E190" s="196" t="s">
        <v>21</v>
      </c>
      <c r="F190" s="197" t="s">
        <v>480</v>
      </c>
      <c r="G190" s="194"/>
      <c r="H190" s="198">
        <v>74.26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145</v>
      </c>
      <c r="AU190" s="204" t="s">
        <v>83</v>
      </c>
      <c r="AV190" s="13" t="s">
        <v>83</v>
      </c>
      <c r="AW190" s="13" t="s">
        <v>34</v>
      </c>
      <c r="AX190" s="13" t="s">
        <v>73</v>
      </c>
      <c r="AY190" s="204" t="s">
        <v>134</v>
      </c>
    </row>
    <row r="191" spans="2:51" s="16" customFormat="1" ht="11.25">
      <c r="B191" s="226"/>
      <c r="C191" s="227"/>
      <c r="D191" s="195" t="s">
        <v>145</v>
      </c>
      <c r="E191" s="228" t="s">
        <v>21</v>
      </c>
      <c r="F191" s="229" t="s">
        <v>169</v>
      </c>
      <c r="G191" s="227"/>
      <c r="H191" s="230">
        <v>74.26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145</v>
      </c>
      <c r="AU191" s="236" t="s">
        <v>83</v>
      </c>
      <c r="AV191" s="16" t="s">
        <v>141</v>
      </c>
      <c r="AW191" s="16" t="s">
        <v>34</v>
      </c>
      <c r="AX191" s="16" t="s">
        <v>81</v>
      </c>
      <c r="AY191" s="236" t="s">
        <v>134</v>
      </c>
    </row>
    <row r="192" spans="1:65" s="2" customFormat="1" ht="16.5" customHeight="1">
      <c r="A192" s="36"/>
      <c r="B192" s="37"/>
      <c r="C192" s="175" t="s">
        <v>302</v>
      </c>
      <c r="D192" s="175" t="s">
        <v>136</v>
      </c>
      <c r="E192" s="176" t="s">
        <v>481</v>
      </c>
      <c r="F192" s="177" t="s">
        <v>482</v>
      </c>
      <c r="G192" s="178" t="s">
        <v>151</v>
      </c>
      <c r="H192" s="179">
        <v>32.098</v>
      </c>
      <c r="I192" s="180"/>
      <c r="J192" s="181">
        <f>ROUND(I192*H192,2)</f>
        <v>0</v>
      </c>
      <c r="K192" s="177" t="s">
        <v>378</v>
      </c>
      <c r="L192" s="41"/>
      <c r="M192" s="182" t="s">
        <v>21</v>
      </c>
      <c r="N192" s="183" t="s">
        <v>44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141</v>
      </c>
      <c r="AT192" s="186" t="s">
        <v>136</v>
      </c>
      <c r="AU192" s="186" t="s">
        <v>83</v>
      </c>
      <c r="AY192" s="19" t="s">
        <v>134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81</v>
      </c>
      <c r="BK192" s="187">
        <f>ROUND(I192*H192,2)</f>
        <v>0</v>
      </c>
      <c r="BL192" s="19" t="s">
        <v>141</v>
      </c>
      <c r="BM192" s="186" t="s">
        <v>483</v>
      </c>
    </row>
    <row r="193" spans="2:51" s="15" customFormat="1" ht="11.25">
      <c r="B193" s="216"/>
      <c r="C193" s="217"/>
      <c r="D193" s="195" t="s">
        <v>145</v>
      </c>
      <c r="E193" s="218" t="s">
        <v>21</v>
      </c>
      <c r="F193" s="219" t="s">
        <v>484</v>
      </c>
      <c r="G193" s="217"/>
      <c r="H193" s="218" t="s">
        <v>21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145</v>
      </c>
      <c r="AU193" s="225" t="s">
        <v>83</v>
      </c>
      <c r="AV193" s="15" t="s">
        <v>81</v>
      </c>
      <c r="AW193" s="15" t="s">
        <v>34</v>
      </c>
      <c r="AX193" s="15" t="s">
        <v>73</v>
      </c>
      <c r="AY193" s="225" t="s">
        <v>134</v>
      </c>
    </row>
    <row r="194" spans="2:51" s="15" customFormat="1" ht="11.25">
      <c r="B194" s="216"/>
      <c r="C194" s="217"/>
      <c r="D194" s="195" t="s">
        <v>145</v>
      </c>
      <c r="E194" s="218" t="s">
        <v>21</v>
      </c>
      <c r="F194" s="219" t="s">
        <v>485</v>
      </c>
      <c r="G194" s="217"/>
      <c r="H194" s="218" t="s">
        <v>21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145</v>
      </c>
      <c r="AU194" s="225" t="s">
        <v>83</v>
      </c>
      <c r="AV194" s="15" t="s">
        <v>81</v>
      </c>
      <c r="AW194" s="15" t="s">
        <v>34</v>
      </c>
      <c r="AX194" s="15" t="s">
        <v>73</v>
      </c>
      <c r="AY194" s="225" t="s">
        <v>134</v>
      </c>
    </row>
    <row r="195" spans="2:51" s="15" customFormat="1" ht="11.25">
      <c r="B195" s="216"/>
      <c r="C195" s="217"/>
      <c r="D195" s="195" t="s">
        <v>145</v>
      </c>
      <c r="E195" s="218" t="s">
        <v>21</v>
      </c>
      <c r="F195" s="219" t="s">
        <v>486</v>
      </c>
      <c r="G195" s="217"/>
      <c r="H195" s="218" t="s">
        <v>21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145</v>
      </c>
      <c r="AU195" s="225" t="s">
        <v>83</v>
      </c>
      <c r="AV195" s="15" t="s">
        <v>81</v>
      </c>
      <c r="AW195" s="15" t="s">
        <v>34</v>
      </c>
      <c r="AX195" s="15" t="s">
        <v>73</v>
      </c>
      <c r="AY195" s="225" t="s">
        <v>134</v>
      </c>
    </row>
    <row r="196" spans="2:51" s="15" customFormat="1" ht="11.25">
      <c r="B196" s="216"/>
      <c r="C196" s="217"/>
      <c r="D196" s="195" t="s">
        <v>145</v>
      </c>
      <c r="E196" s="218" t="s">
        <v>21</v>
      </c>
      <c r="F196" s="219" t="s">
        <v>487</v>
      </c>
      <c r="G196" s="217"/>
      <c r="H196" s="218" t="s">
        <v>21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145</v>
      </c>
      <c r="AU196" s="225" t="s">
        <v>83</v>
      </c>
      <c r="AV196" s="15" t="s">
        <v>81</v>
      </c>
      <c r="AW196" s="15" t="s">
        <v>34</v>
      </c>
      <c r="AX196" s="15" t="s">
        <v>73</v>
      </c>
      <c r="AY196" s="225" t="s">
        <v>134</v>
      </c>
    </row>
    <row r="197" spans="2:51" s="13" customFormat="1" ht="11.25">
      <c r="B197" s="193"/>
      <c r="C197" s="194"/>
      <c r="D197" s="195" t="s">
        <v>145</v>
      </c>
      <c r="E197" s="196" t="s">
        <v>21</v>
      </c>
      <c r="F197" s="197" t="s">
        <v>488</v>
      </c>
      <c r="G197" s="194"/>
      <c r="H197" s="198">
        <v>32.098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145</v>
      </c>
      <c r="AU197" s="204" t="s">
        <v>83</v>
      </c>
      <c r="AV197" s="13" t="s">
        <v>83</v>
      </c>
      <c r="AW197" s="13" t="s">
        <v>34</v>
      </c>
      <c r="AX197" s="13" t="s">
        <v>73</v>
      </c>
      <c r="AY197" s="204" t="s">
        <v>134</v>
      </c>
    </row>
    <row r="198" spans="2:51" s="16" customFormat="1" ht="11.25">
      <c r="B198" s="226"/>
      <c r="C198" s="227"/>
      <c r="D198" s="195" t="s">
        <v>145</v>
      </c>
      <c r="E198" s="228" t="s">
        <v>21</v>
      </c>
      <c r="F198" s="229" t="s">
        <v>169</v>
      </c>
      <c r="G198" s="227"/>
      <c r="H198" s="230">
        <v>32.098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145</v>
      </c>
      <c r="AU198" s="236" t="s">
        <v>83</v>
      </c>
      <c r="AV198" s="16" t="s">
        <v>141</v>
      </c>
      <c r="AW198" s="16" t="s">
        <v>34</v>
      </c>
      <c r="AX198" s="16" t="s">
        <v>81</v>
      </c>
      <c r="AY198" s="236" t="s">
        <v>134</v>
      </c>
    </row>
    <row r="199" spans="1:65" s="2" customFormat="1" ht="16.5" customHeight="1">
      <c r="A199" s="36"/>
      <c r="B199" s="37"/>
      <c r="C199" s="175" t="s">
        <v>310</v>
      </c>
      <c r="D199" s="175" t="s">
        <v>136</v>
      </c>
      <c r="E199" s="176" t="s">
        <v>489</v>
      </c>
      <c r="F199" s="177" t="s">
        <v>490</v>
      </c>
      <c r="G199" s="178" t="s">
        <v>241</v>
      </c>
      <c r="H199" s="179">
        <v>160.49</v>
      </c>
      <c r="I199" s="180"/>
      <c r="J199" s="181">
        <f>ROUND(I199*H199,2)</f>
        <v>0</v>
      </c>
      <c r="K199" s="177" t="s">
        <v>378</v>
      </c>
      <c r="L199" s="41"/>
      <c r="M199" s="182" t="s">
        <v>21</v>
      </c>
      <c r="N199" s="183" t="s">
        <v>44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141</v>
      </c>
      <c r="AT199" s="186" t="s">
        <v>136</v>
      </c>
      <c r="AU199" s="186" t="s">
        <v>83</v>
      </c>
      <c r="AY199" s="19" t="s">
        <v>134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81</v>
      </c>
      <c r="BK199" s="187">
        <f>ROUND(I199*H199,2)</f>
        <v>0</v>
      </c>
      <c r="BL199" s="19" t="s">
        <v>141</v>
      </c>
      <c r="BM199" s="186" t="s">
        <v>491</v>
      </c>
    </row>
    <row r="200" spans="2:51" s="15" customFormat="1" ht="11.25">
      <c r="B200" s="216"/>
      <c r="C200" s="217"/>
      <c r="D200" s="195" t="s">
        <v>145</v>
      </c>
      <c r="E200" s="218" t="s">
        <v>21</v>
      </c>
      <c r="F200" s="219" t="s">
        <v>492</v>
      </c>
      <c r="G200" s="217"/>
      <c r="H200" s="218" t="s">
        <v>21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145</v>
      </c>
      <c r="AU200" s="225" t="s">
        <v>83</v>
      </c>
      <c r="AV200" s="15" t="s">
        <v>81</v>
      </c>
      <c r="AW200" s="15" t="s">
        <v>34</v>
      </c>
      <c r="AX200" s="15" t="s">
        <v>73</v>
      </c>
      <c r="AY200" s="225" t="s">
        <v>134</v>
      </c>
    </row>
    <row r="201" spans="2:51" s="13" customFormat="1" ht="11.25">
      <c r="B201" s="193"/>
      <c r="C201" s="194"/>
      <c r="D201" s="195" t="s">
        <v>145</v>
      </c>
      <c r="E201" s="196" t="s">
        <v>21</v>
      </c>
      <c r="F201" s="197" t="s">
        <v>493</v>
      </c>
      <c r="G201" s="194"/>
      <c r="H201" s="198">
        <v>160.49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145</v>
      </c>
      <c r="AU201" s="204" t="s">
        <v>83</v>
      </c>
      <c r="AV201" s="13" t="s">
        <v>83</v>
      </c>
      <c r="AW201" s="13" t="s">
        <v>34</v>
      </c>
      <c r="AX201" s="13" t="s">
        <v>73</v>
      </c>
      <c r="AY201" s="204" t="s">
        <v>134</v>
      </c>
    </row>
    <row r="202" spans="2:51" s="16" customFormat="1" ht="11.25">
      <c r="B202" s="226"/>
      <c r="C202" s="227"/>
      <c r="D202" s="195" t="s">
        <v>145</v>
      </c>
      <c r="E202" s="228" t="s">
        <v>21</v>
      </c>
      <c r="F202" s="229" t="s">
        <v>169</v>
      </c>
      <c r="G202" s="227"/>
      <c r="H202" s="230">
        <v>160.49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145</v>
      </c>
      <c r="AU202" s="236" t="s">
        <v>83</v>
      </c>
      <c r="AV202" s="16" t="s">
        <v>141</v>
      </c>
      <c r="AW202" s="16" t="s">
        <v>34</v>
      </c>
      <c r="AX202" s="16" t="s">
        <v>81</v>
      </c>
      <c r="AY202" s="236" t="s">
        <v>134</v>
      </c>
    </row>
    <row r="203" spans="1:65" s="2" customFormat="1" ht="16.5" customHeight="1">
      <c r="A203" s="36"/>
      <c r="B203" s="37"/>
      <c r="C203" s="175" t="s">
        <v>316</v>
      </c>
      <c r="D203" s="175" t="s">
        <v>136</v>
      </c>
      <c r="E203" s="176" t="s">
        <v>494</v>
      </c>
      <c r="F203" s="177" t="s">
        <v>495</v>
      </c>
      <c r="G203" s="178" t="s">
        <v>241</v>
      </c>
      <c r="H203" s="179">
        <v>160.49</v>
      </c>
      <c r="I203" s="180"/>
      <c r="J203" s="181">
        <f>ROUND(I203*H203,2)</f>
        <v>0</v>
      </c>
      <c r="K203" s="177" t="s">
        <v>378</v>
      </c>
      <c r="L203" s="41"/>
      <c r="M203" s="182" t="s">
        <v>21</v>
      </c>
      <c r="N203" s="183" t="s">
        <v>44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141</v>
      </c>
      <c r="AT203" s="186" t="s">
        <v>136</v>
      </c>
      <c r="AU203" s="186" t="s">
        <v>83</v>
      </c>
      <c r="AY203" s="19" t="s">
        <v>134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81</v>
      </c>
      <c r="BK203" s="187">
        <f>ROUND(I203*H203,2)</f>
        <v>0</v>
      </c>
      <c r="BL203" s="19" t="s">
        <v>141</v>
      </c>
      <c r="BM203" s="186" t="s">
        <v>496</v>
      </c>
    </row>
    <row r="204" spans="2:63" s="12" customFormat="1" ht="22.9" customHeight="1">
      <c r="B204" s="159"/>
      <c r="C204" s="160"/>
      <c r="D204" s="161" t="s">
        <v>72</v>
      </c>
      <c r="E204" s="173" t="s">
        <v>148</v>
      </c>
      <c r="F204" s="173" t="s">
        <v>497</v>
      </c>
      <c r="G204" s="160"/>
      <c r="H204" s="160"/>
      <c r="I204" s="163"/>
      <c r="J204" s="174">
        <f>BK204</f>
        <v>0</v>
      </c>
      <c r="K204" s="160"/>
      <c r="L204" s="165"/>
      <c r="M204" s="166"/>
      <c r="N204" s="167"/>
      <c r="O204" s="167"/>
      <c r="P204" s="168">
        <f>SUM(P205:P230)</f>
        <v>0</v>
      </c>
      <c r="Q204" s="167"/>
      <c r="R204" s="168">
        <f>SUM(R205:R230)</f>
        <v>0</v>
      </c>
      <c r="S204" s="167"/>
      <c r="T204" s="169">
        <f>SUM(T205:T230)</f>
        <v>0</v>
      </c>
      <c r="AR204" s="170" t="s">
        <v>81</v>
      </c>
      <c r="AT204" s="171" t="s">
        <v>72</v>
      </c>
      <c r="AU204" s="171" t="s">
        <v>81</v>
      </c>
      <c r="AY204" s="170" t="s">
        <v>134</v>
      </c>
      <c r="BK204" s="172">
        <f>SUM(BK205:BK230)</f>
        <v>0</v>
      </c>
    </row>
    <row r="205" spans="1:65" s="2" customFormat="1" ht="21.75" customHeight="1">
      <c r="A205" s="36"/>
      <c r="B205" s="37"/>
      <c r="C205" s="175" t="s">
        <v>321</v>
      </c>
      <c r="D205" s="175" t="s">
        <v>136</v>
      </c>
      <c r="E205" s="176" t="s">
        <v>498</v>
      </c>
      <c r="F205" s="177" t="s">
        <v>499</v>
      </c>
      <c r="G205" s="178" t="s">
        <v>151</v>
      </c>
      <c r="H205" s="179">
        <v>63.654</v>
      </c>
      <c r="I205" s="180"/>
      <c r="J205" s="181">
        <f>ROUND(I205*H205,2)</f>
        <v>0</v>
      </c>
      <c r="K205" s="177" t="s">
        <v>378</v>
      </c>
      <c r="L205" s="41"/>
      <c r="M205" s="182" t="s">
        <v>21</v>
      </c>
      <c r="N205" s="183" t="s">
        <v>44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141</v>
      </c>
      <c r="AT205" s="186" t="s">
        <v>136</v>
      </c>
      <c r="AU205" s="186" t="s">
        <v>83</v>
      </c>
      <c r="AY205" s="19" t="s">
        <v>134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81</v>
      </c>
      <c r="BK205" s="187">
        <f>ROUND(I205*H205,2)</f>
        <v>0</v>
      </c>
      <c r="BL205" s="19" t="s">
        <v>141</v>
      </c>
      <c r="BM205" s="186" t="s">
        <v>500</v>
      </c>
    </row>
    <row r="206" spans="2:51" s="15" customFormat="1" ht="11.25">
      <c r="B206" s="216"/>
      <c r="C206" s="217"/>
      <c r="D206" s="195" t="s">
        <v>145</v>
      </c>
      <c r="E206" s="218" t="s">
        <v>21</v>
      </c>
      <c r="F206" s="219" t="s">
        <v>501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145</v>
      </c>
      <c r="AU206" s="225" t="s">
        <v>83</v>
      </c>
      <c r="AV206" s="15" t="s">
        <v>81</v>
      </c>
      <c r="AW206" s="15" t="s">
        <v>34</v>
      </c>
      <c r="AX206" s="15" t="s">
        <v>73</v>
      </c>
      <c r="AY206" s="225" t="s">
        <v>134</v>
      </c>
    </row>
    <row r="207" spans="2:51" s="15" customFormat="1" ht="11.25">
      <c r="B207" s="216"/>
      <c r="C207" s="217"/>
      <c r="D207" s="195" t="s">
        <v>145</v>
      </c>
      <c r="E207" s="218" t="s">
        <v>21</v>
      </c>
      <c r="F207" s="219" t="s">
        <v>502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145</v>
      </c>
      <c r="AU207" s="225" t="s">
        <v>83</v>
      </c>
      <c r="AV207" s="15" t="s">
        <v>81</v>
      </c>
      <c r="AW207" s="15" t="s">
        <v>34</v>
      </c>
      <c r="AX207" s="15" t="s">
        <v>73</v>
      </c>
      <c r="AY207" s="225" t="s">
        <v>134</v>
      </c>
    </row>
    <row r="208" spans="2:51" s="15" customFormat="1" ht="11.25">
      <c r="B208" s="216"/>
      <c r="C208" s="217"/>
      <c r="D208" s="195" t="s">
        <v>145</v>
      </c>
      <c r="E208" s="218" t="s">
        <v>21</v>
      </c>
      <c r="F208" s="219" t="s">
        <v>503</v>
      </c>
      <c r="G208" s="217"/>
      <c r="H208" s="218" t="s">
        <v>21</v>
      </c>
      <c r="I208" s="220"/>
      <c r="J208" s="217"/>
      <c r="K208" s="217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145</v>
      </c>
      <c r="AU208" s="225" t="s">
        <v>83</v>
      </c>
      <c r="AV208" s="15" t="s">
        <v>81</v>
      </c>
      <c r="AW208" s="15" t="s">
        <v>34</v>
      </c>
      <c r="AX208" s="15" t="s">
        <v>73</v>
      </c>
      <c r="AY208" s="225" t="s">
        <v>134</v>
      </c>
    </row>
    <row r="209" spans="2:51" s="13" customFormat="1" ht="11.25">
      <c r="B209" s="193"/>
      <c r="C209" s="194"/>
      <c r="D209" s="195" t="s">
        <v>145</v>
      </c>
      <c r="E209" s="196" t="s">
        <v>21</v>
      </c>
      <c r="F209" s="197" t="s">
        <v>504</v>
      </c>
      <c r="G209" s="194"/>
      <c r="H209" s="198">
        <v>63.654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145</v>
      </c>
      <c r="AU209" s="204" t="s">
        <v>83</v>
      </c>
      <c r="AV209" s="13" t="s">
        <v>83</v>
      </c>
      <c r="AW209" s="13" t="s">
        <v>34</v>
      </c>
      <c r="AX209" s="13" t="s">
        <v>73</v>
      </c>
      <c r="AY209" s="204" t="s">
        <v>134</v>
      </c>
    </row>
    <row r="210" spans="2:51" s="16" customFormat="1" ht="11.25">
      <c r="B210" s="226"/>
      <c r="C210" s="227"/>
      <c r="D210" s="195" t="s">
        <v>145</v>
      </c>
      <c r="E210" s="228" t="s">
        <v>21</v>
      </c>
      <c r="F210" s="229" t="s">
        <v>169</v>
      </c>
      <c r="G210" s="227"/>
      <c r="H210" s="230">
        <v>63.654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145</v>
      </c>
      <c r="AU210" s="236" t="s">
        <v>83</v>
      </c>
      <c r="AV210" s="16" t="s">
        <v>141</v>
      </c>
      <c r="AW210" s="16" t="s">
        <v>34</v>
      </c>
      <c r="AX210" s="16" t="s">
        <v>81</v>
      </c>
      <c r="AY210" s="236" t="s">
        <v>134</v>
      </c>
    </row>
    <row r="211" spans="1:65" s="2" customFormat="1" ht="16.5" customHeight="1">
      <c r="A211" s="36"/>
      <c r="B211" s="37"/>
      <c r="C211" s="175" t="s">
        <v>327</v>
      </c>
      <c r="D211" s="175" t="s">
        <v>136</v>
      </c>
      <c r="E211" s="176" t="s">
        <v>505</v>
      </c>
      <c r="F211" s="177" t="s">
        <v>506</v>
      </c>
      <c r="G211" s="178" t="s">
        <v>151</v>
      </c>
      <c r="H211" s="179">
        <v>63.654</v>
      </c>
      <c r="I211" s="180"/>
      <c r="J211" s="181">
        <f>ROUND(I211*H211,2)</f>
        <v>0</v>
      </c>
      <c r="K211" s="177" t="s">
        <v>378</v>
      </c>
      <c r="L211" s="41"/>
      <c r="M211" s="182" t="s">
        <v>21</v>
      </c>
      <c r="N211" s="183" t="s">
        <v>44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141</v>
      </c>
      <c r="AT211" s="186" t="s">
        <v>136</v>
      </c>
      <c r="AU211" s="186" t="s">
        <v>83</v>
      </c>
      <c r="AY211" s="19" t="s">
        <v>134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81</v>
      </c>
      <c r="BK211" s="187">
        <f>ROUND(I211*H211,2)</f>
        <v>0</v>
      </c>
      <c r="BL211" s="19" t="s">
        <v>141</v>
      </c>
      <c r="BM211" s="186" t="s">
        <v>507</v>
      </c>
    </row>
    <row r="212" spans="1:65" s="2" customFormat="1" ht="16.5" customHeight="1">
      <c r="A212" s="36"/>
      <c r="B212" s="37"/>
      <c r="C212" s="175" t="s">
        <v>332</v>
      </c>
      <c r="D212" s="175" t="s">
        <v>136</v>
      </c>
      <c r="E212" s="176" t="s">
        <v>508</v>
      </c>
      <c r="F212" s="177" t="s">
        <v>509</v>
      </c>
      <c r="G212" s="178" t="s">
        <v>139</v>
      </c>
      <c r="H212" s="179">
        <v>13.82</v>
      </c>
      <c r="I212" s="180"/>
      <c r="J212" s="181">
        <f>ROUND(I212*H212,2)</f>
        <v>0</v>
      </c>
      <c r="K212" s="177" t="s">
        <v>378</v>
      </c>
      <c r="L212" s="41"/>
      <c r="M212" s="182" t="s">
        <v>21</v>
      </c>
      <c r="N212" s="183" t="s">
        <v>44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141</v>
      </c>
      <c r="AT212" s="186" t="s">
        <v>136</v>
      </c>
      <c r="AU212" s="186" t="s">
        <v>83</v>
      </c>
      <c r="AY212" s="19" t="s">
        <v>134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81</v>
      </c>
      <c r="BK212" s="187">
        <f>ROUND(I212*H212,2)</f>
        <v>0</v>
      </c>
      <c r="BL212" s="19" t="s">
        <v>141</v>
      </c>
      <c r="BM212" s="186" t="s">
        <v>510</v>
      </c>
    </row>
    <row r="213" spans="2:51" s="15" customFormat="1" ht="11.25">
      <c r="B213" s="216"/>
      <c r="C213" s="217"/>
      <c r="D213" s="195" t="s">
        <v>145</v>
      </c>
      <c r="E213" s="218" t="s">
        <v>21</v>
      </c>
      <c r="F213" s="219" t="s">
        <v>511</v>
      </c>
      <c r="G213" s="217"/>
      <c r="H213" s="218" t="s">
        <v>21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145</v>
      </c>
      <c r="AU213" s="225" t="s">
        <v>83</v>
      </c>
      <c r="AV213" s="15" t="s">
        <v>81</v>
      </c>
      <c r="AW213" s="15" t="s">
        <v>34</v>
      </c>
      <c r="AX213" s="15" t="s">
        <v>73</v>
      </c>
      <c r="AY213" s="225" t="s">
        <v>134</v>
      </c>
    </row>
    <row r="214" spans="2:51" s="15" customFormat="1" ht="11.25">
      <c r="B214" s="216"/>
      <c r="C214" s="217"/>
      <c r="D214" s="195" t="s">
        <v>145</v>
      </c>
      <c r="E214" s="218" t="s">
        <v>21</v>
      </c>
      <c r="F214" s="219" t="s">
        <v>512</v>
      </c>
      <c r="G214" s="217"/>
      <c r="H214" s="218" t="s">
        <v>21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145</v>
      </c>
      <c r="AU214" s="225" t="s">
        <v>83</v>
      </c>
      <c r="AV214" s="15" t="s">
        <v>81</v>
      </c>
      <c r="AW214" s="15" t="s">
        <v>34</v>
      </c>
      <c r="AX214" s="15" t="s">
        <v>73</v>
      </c>
      <c r="AY214" s="225" t="s">
        <v>134</v>
      </c>
    </row>
    <row r="215" spans="2:51" s="15" customFormat="1" ht="11.25">
      <c r="B215" s="216"/>
      <c r="C215" s="217"/>
      <c r="D215" s="195" t="s">
        <v>145</v>
      </c>
      <c r="E215" s="218" t="s">
        <v>21</v>
      </c>
      <c r="F215" s="219" t="s">
        <v>513</v>
      </c>
      <c r="G215" s="217"/>
      <c r="H215" s="218" t="s">
        <v>21</v>
      </c>
      <c r="I215" s="220"/>
      <c r="J215" s="217"/>
      <c r="K215" s="217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145</v>
      </c>
      <c r="AU215" s="225" t="s">
        <v>83</v>
      </c>
      <c r="AV215" s="15" t="s">
        <v>81</v>
      </c>
      <c r="AW215" s="15" t="s">
        <v>34</v>
      </c>
      <c r="AX215" s="15" t="s">
        <v>73</v>
      </c>
      <c r="AY215" s="225" t="s">
        <v>134</v>
      </c>
    </row>
    <row r="216" spans="2:51" s="13" customFormat="1" ht="11.25">
      <c r="B216" s="193"/>
      <c r="C216" s="194"/>
      <c r="D216" s="195" t="s">
        <v>145</v>
      </c>
      <c r="E216" s="196" t="s">
        <v>21</v>
      </c>
      <c r="F216" s="197" t="s">
        <v>514</v>
      </c>
      <c r="G216" s="194"/>
      <c r="H216" s="198">
        <v>13.82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145</v>
      </c>
      <c r="AU216" s="204" t="s">
        <v>83</v>
      </c>
      <c r="AV216" s="13" t="s">
        <v>83</v>
      </c>
      <c r="AW216" s="13" t="s">
        <v>34</v>
      </c>
      <c r="AX216" s="13" t="s">
        <v>73</v>
      </c>
      <c r="AY216" s="204" t="s">
        <v>134</v>
      </c>
    </row>
    <row r="217" spans="2:51" s="16" customFormat="1" ht="11.25">
      <c r="B217" s="226"/>
      <c r="C217" s="227"/>
      <c r="D217" s="195" t="s">
        <v>145</v>
      </c>
      <c r="E217" s="228" t="s">
        <v>21</v>
      </c>
      <c r="F217" s="229" t="s">
        <v>169</v>
      </c>
      <c r="G217" s="227"/>
      <c r="H217" s="230">
        <v>13.82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145</v>
      </c>
      <c r="AU217" s="236" t="s">
        <v>83</v>
      </c>
      <c r="AV217" s="16" t="s">
        <v>141</v>
      </c>
      <c r="AW217" s="16" t="s">
        <v>34</v>
      </c>
      <c r="AX217" s="16" t="s">
        <v>81</v>
      </c>
      <c r="AY217" s="236" t="s">
        <v>134</v>
      </c>
    </row>
    <row r="218" spans="1:65" s="2" customFormat="1" ht="16.5" customHeight="1">
      <c r="A218" s="36"/>
      <c r="B218" s="37"/>
      <c r="C218" s="238" t="s">
        <v>337</v>
      </c>
      <c r="D218" s="238" t="s">
        <v>303</v>
      </c>
      <c r="E218" s="239" t="s">
        <v>515</v>
      </c>
      <c r="F218" s="240" t="s">
        <v>516</v>
      </c>
      <c r="G218" s="241" t="s">
        <v>517</v>
      </c>
      <c r="H218" s="242">
        <v>79</v>
      </c>
      <c r="I218" s="243"/>
      <c r="J218" s="244">
        <f>ROUND(I218*H218,2)</f>
        <v>0</v>
      </c>
      <c r="K218" s="240" t="s">
        <v>378</v>
      </c>
      <c r="L218" s="245"/>
      <c r="M218" s="246" t="s">
        <v>21</v>
      </c>
      <c r="N218" s="247" t="s">
        <v>44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192</v>
      </c>
      <c r="AT218" s="186" t="s">
        <v>303</v>
      </c>
      <c r="AU218" s="186" t="s">
        <v>83</v>
      </c>
      <c r="AY218" s="19" t="s">
        <v>134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81</v>
      </c>
      <c r="BK218" s="187">
        <f>ROUND(I218*H218,2)</f>
        <v>0</v>
      </c>
      <c r="BL218" s="19" t="s">
        <v>141</v>
      </c>
      <c r="BM218" s="186" t="s">
        <v>518</v>
      </c>
    </row>
    <row r="219" spans="1:65" s="2" customFormat="1" ht="16.5" customHeight="1">
      <c r="A219" s="36"/>
      <c r="B219" s="37"/>
      <c r="C219" s="175" t="s">
        <v>306</v>
      </c>
      <c r="D219" s="175" t="s">
        <v>136</v>
      </c>
      <c r="E219" s="176" t="s">
        <v>519</v>
      </c>
      <c r="F219" s="177" t="s">
        <v>520</v>
      </c>
      <c r="G219" s="178" t="s">
        <v>139</v>
      </c>
      <c r="H219" s="179">
        <v>3</v>
      </c>
      <c r="I219" s="180"/>
      <c r="J219" s="181">
        <f>ROUND(I219*H219,2)</f>
        <v>0</v>
      </c>
      <c r="K219" s="177" t="s">
        <v>378</v>
      </c>
      <c r="L219" s="41"/>
      <c r="M219" s="182" t="s">
        <v>21</v>
      </c>
      <c r="N219" s="183" t="s">
        <v>44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141</v>
      </c>
      <c r="AT219" s="186" t="s">
        <v>136</v>
      </c>
      <c r="AU219" s="186" t="s">
        <v>83</v>
      </c>
      <c r="AY219" s="19" t="s">
        <v>134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81</v>
      </c>
      <c r="BK219" s="187">
        <f>ROUND(I219*H219,2)</f>
        <v>0</v>
      </c>
      <c r="BL219" s="19" t="s">
        <v>141</v>
      </c>
      <c r="BM219" s="186" t="s">
        <v>521</v>
      </c>
    </row>
    <row r="220" spans="2:51" s="15" customFormat="1" ht="11.25">
      <c r="B220" s="216"/>
      <c r="C220" s="217"/>
      <c r="D220" s="195" t="s">
        <v>145</v>
      </c>
      <c r="E220" s="218" t="s">
        <v>21</v>
      </c>
      <c r="F220" s="219" t="s">
        <v>522</v>
      </c>
      <c r="G220" s="217"/>
      <c r="H220" s="218" t="s">
        <v>21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145</v>
      </c>
      <c r="AU220" s="225" t="s">
        <v>83</v>
      </c>
      <c r="AV220" s="15" t="s">
        <v>81</v>
      </c>
      <c r="AW220" s="15" t="s">
        <v>34</v>
      </c>
      <c r="AX220" s="15" t="s">
        <v>73</v>
      </c>
      <c r="AY220" s="225" t="s">
        <v>134</v>
      </c>
    </row>
    <row r="221" spans="2:51" s="13" customFormat="1" ht="11.25">
      <c r="B221" s="193"/>
      <c r="C221" s="194"/>
      <c r="D221" s="195" t="s">
        <v>145</v>
      </c>
      <c r="E221" s="196" t="s">
        <v>21</v>
      </c>
      <c r="F221" s="197" t="s">
        <v>523</v>
      </c>
      <c r="G221" s="194"/>
      <c r="H221" s="198">
        <v>3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145</v>
      </c>
      <c r="AU221" s="204" t="s">
        <v>83</v>
      </c>
      <c r="AV221" s="13" t="s">
        <v>83</v>
      </c>
      <c r="AW221" s="13" t="s">
        <v>34</v>
      </c>
      <c r="AX221" s="13" t="s">
        <v>73</v>
      </c>
      <c r="AY221" s="204" t="s">
        <v>134</v>
      </c>
    </row>
    <row r="222" spans="2:51" s="16" customFormat="1" ht="11.25">
      <c r="B222" s="226"/>
      <c r="C222" s="227"/>
      <c r="D222" s="195" t="s">
        <v>145</v>
      </c>
      <c r="E222" s="228" t="s">
        <v>21</v>
      </c>
      <c r="F222" s="229" t="s">
        <v>169</v>
      </c>
      <c r="G222" s="227"/>
      <c r="H222" s="230">
        <v>3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145</v>
      </c>
      <c r="AU222" s="236" t="s">
        <v>83</v>
      </c>
      <c r="AV222" s="16" t="s">
        <v>141</v>
      </c>
      <c r="AW222" s="16" t="s">
        <v>34</v>
      </c>
      <c r="AX222" s="16" t="s">
        <v>81</v>
      </c>
      <c r="AY222" s="236" t="s">
        <v>134</v>
      </c>
    </row>
    <row r="223" spans="1:65" s="2" customFormat="1" ht="16.5" customHeight="1">
      <c r="A223" s="36"/>
      <c r="B223" s="37"/>
      <c r="C223" s="238" t="s">
        <v>350</v>
      </c>
      <c r="D223" s="238" t="s">
        <v>303</v>
      </c>
      <c r="E223" s="239" t="s">
        <v>524</v>
      </c>
      <c r="F223" s="240" t="s">
        <v>525</v>
      </c>
      <c r="G223" s="241" t="s">
        <v>517</v>
      </c>
      <c r="H223" s="242">
        <v>135</v>
      </c>
      <c r="I223" s="243"/>
      <c r="J223" s="244">
        <f>ROUND(I223*H223,2)</f>
        <v>0</v>
      </c>
      <c r="K223" s="240" t="s">
        <v>378</v>
      </c>
      <c r="L223" s="245"/>
      <c r="M223" s="246" t="s">
        <v>21</v>
      </c>
      <c r="N223" s="247" t="s">
        <v>44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192</v>
      </c>
      <c r="AT223" s="186" t="s">
        <v>303</v>
      </c>
      <c r="AU223" s="186" t="s">
        <v>83</v>
      </c>
      <c r="AY223" s="19" t="s">
        <v>134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81</v>
      </c>
      <c r="BK223" s="187">
        <f>ROUND(I223*H223,2)</f>
        <v>0</v>
      </c>
      <c r="BL223" s="19" t="s">
        <v>141</v>
      </c>
      <c r="BM223" s="186" t="s">
        <v>526</v>
      </c>
    </row>
    <row r="224" spans="1:65" s="2" customFormat="1" ht="16.5" customHeight="1">
      <c r="A224" s="36"/>
      <c r="B224" s="37"/>
      <c r="C224" s="175" t="s">
        <v>356</v>
      </c>
      <c r="D224" s="175" t="s">
        <v>136</v>
      </c>
      <c r="E224" s="176" t="s">
        <v>527</v>
      </c>
      <c r="F224" s="177" t="s">
        <v>528</v>
      </c>
      <c r="G224" s="178" t="s">
        <v>241</v>
      </c>
      <c r="H224" s="179">
        <v>5</v>
      </c>
      <c r="I224" s="180"/>
      <c r="J224" s="181">
        <f>ROUND(I224*H224,2)</f>
        <v>0</v>
      </c>
      <c r="K224" s="177" t="s">
        <v>378</v>
      </c>
      <c r="L224" s="41"/>
      <c r="M224" s="182" t="s">
        <v>21</v>
      </c>
      <c r="N224" s="183" t="s">
        <v>44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141</v>
      </c>
      <c r="AT224" s="186" t="s">
        <v>136</v>
      </c>
      <c r="AU224" s="186" t="s">
        <v>83</v>
      </c>
      <c r="AY224" s="19" t="s">
        <v>134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81</v>
      </c>
      <c r="BK224" s="187">
        <f>ROUND(I224*H224,2)</f>
        <v>0</v>
      </c>
      <c r="BL224" s="19" t="s">
        <v>141</v>
      </c>
      <c r="BM224" s="186" t="s">
        <v>529</v>
      </c>
    </row>
    <row r="225" spans="1:65" s="2" customFormat="1" ht="16.5" customHeight="1">
      <c r="A225" s="36"/>
      <c r="B225" s="37"/>
      <c r="C225" s="175" t="s">
        <v>530</v>
      </c>
      <c r="D225" s="175" t="s">
        <v>136</v>
      </c>
      <c r="E225" s="176" t="s">
        <v>531</v>
      </c>
      <c r="F225" s="177" t="s">
        <v>532</v>
      </c>
      <c r="G225" s="178" t="s">
        <v>139</v>
      </c>
      <c r="H225" s="179">
        <v>15</v>
      </c>
      <c r="I225" s="180"/>
      <c r="J225" s="181">
        <f>ROUND(I225*H225,2)</f>
        <v>0</v>
      </c>
      <c r="K225" s="177" t="s">
        <v>378</v>
      </c>
      <c r="L225" s="41"/>
      <c r="M225" s="182" t="s">
        <v>21</v>
      </c>
      <c r="N225" s="183" t="s">
        <v>44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141</v>
      </c>
      <c r="AT225" s="186" t="s">
        <v>136</v>
      </c>
      <c r="AU225" s="186" t="s">
        <v>83</v>
      </c>
      <c r="AY225" s="19" t="s">
        <v>134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81</v>
      </c>
      <c r="BK225" s="187">
        <f>ROUND(I225*H225,2)</f>
        <v>0</v>
      </c>
      <c r="BL225" s="19" t="s">
        <v>141</v>
      </c>
      <c r="BM225" s="186" t="s">
        <v>533</v>
      </c>
    </row>
    <row r="226" spans="2:51" s="15" customFormat="1" ht="11.25">
      <c r="B226" s="216"/>
      <c r="C226" s="217"/>
      <c r="D226" s="195" t="s">
        <v>145</v>
      </c>
      <c r="E226" s="218" t="s">
        <v>21</v>
      </c>
      <c r="F226" s="219" t="s">
        <v>534</v>
      </c>
      <c r="G226" s="217"/>
      <c r="H226" s="218" t="s">
        <v>21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145</v>
      </c>
      <c r="AU226" s="225" t="s">
        <v>83</v>
      </c>
      <c r="AV226" s="15" t="s">
        <v>81</v>
      </c>
      <c r="AW226" s="15" t="s">
        <v>34</v>
      </c>
      <c r="AX226" s="15" t="s">
        <v>73</v>
      </c>
      <c r="AY226" s="225" t="s">
        <v>134</v>
      </c>
    </row>
    <row r="227" spans="2:51" s="15" customFormat="1" ht="11.25">
      <c r="B227" s="216"/>
      <c r="C227" s="217"/>
      <c r="D227" s="195" t="s">
        <v>145</v>
      </c>
      <c r="E227" s="218" t="s">
        <v>21</v>
      </c>
      <c r="F227" s="219" t="s">
        <v>535</v>
      </c>
      <c r="G227" s="217"/>
      <c r="H227" s="218" t="s">
        <v>21</v>
      </c>
      <c r="I227" s="220"/>
      <c r="J227" s="217"/>
      <c r="K227" s="217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145</v>
      </c>
      <c r="AU227" s="225" t="s">
        <v>83</v>
      </c>
      <c r="AV227" s="15" t="s">
        <v>81</v>
      </c>
      <c r="AW227" s="15" t="s">
        <v>34</v>
      </c>
      <c r="AX227" s="15" t="s">
        <v>73</v>
      </c>
      <c r="AY227" s="225" t="s">
        <v>134</v>
      </c>
    </row>
    <row r="228" spans="2:51" s="15" customFormat="1" ht="11.25">
      <c r="B228" s="216"/>
      <c r="C228" s="217"/>
      <c r="D228" s="195" t="s">
        <v>145</v>
      </c>
      <c r="E228" s="218" t="s">
        <v>21</v>
      </c>
      <c r="F228" s="219" t="s">
        <v>536</v>
      </c>
      <c r="G228" s="217"/>
      <c r="H228" s="218" t="s">
        <v>21</v>
      </c>
      <c r="I228" s="220"/>
      <c r="J228" s="217"/>
      <c r="K228" s="217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145</v>
      </c>
      <c r="AU228" s="225" t="s">
        <v>83</v>
      </c>
      <c r="AV228" s="15" t="s">
        <v>81</v>
      </c>
      <c r="AW228" s="15" t="s">
        <v>34</v>
      </c>
      <c r="AX228" s="15" t="s">
        <v>73</v>
      </c>
      <c r="AY228" s="225" t="s">
        <v>134</v>
      </c>
    </row>
    <row r="229" spans="2:51" s="13" customFormat="1" ht="11.25">
      <c r="B229" s="193"/>
      <c r="C229" s="194"/>
      <c r="D229" s="195" t="s">
        <v>145</v>
      </c>
      <c r="E229" s="196" t="s">
        <v>21</v>
      </c>
      <c r="F229" s="197" t="s">
        <v>537</v>
      </c>
      <c r="G229" s="194"/>
      <c r="H229" s="198">
        <v>15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145</v>
      </c>
      <c r="AU229" s="204" t="s">
        <v>83</v>
      </c>
      <c r="AV229" s="13" t="s">
        <v>83</v>
      </c>
      <c r="AW229" s="13" t="s">
        <v>34</v>
      </c>
      <c r="AX229" s="13" t="s">
        <v>73</v>
      </c>
      <c r="AY229" s="204" t="s">
        <v>134</v>
      </c>
    </row>
    <row r="230" spans="2:51" s="16" customFormat="1" ht="11.25">
      <c r="B230" s="226"/>
      <c r="C230" s="227"/>
      <c r="D230" s="195" t="s">
        <v>145</v>
      </c>
      <c r="E230" s="228" t="s">
        <v>21</v>
      </c>
      <c r="F230" s="229" t="s">
        <v>169</v>
      </c>
      <c r="G230" s="227"/>
      <c r="H230" s="230">
        <v>15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145</v>
      </c>
      <c r="AU230" s="236" t="s">
        <v>83</v>
      </c>
      <c r="AV230" s="16" t="s">
        <v>141</v>
      </c>
      <c r="AW230" s="16" t="s">
        <v>34</v>
      </c>
      <c r="AX230" s="16" t="s">
        <v>81</v>
      </c>
      <c r="AY230" s="236" t="s">
        <v>134</v>
      </c>
    </row>
    <row r="231" spans="2:63" s="12" customFormat="1" ht="22.9" customHeight="1">
      <c r="B231" s="159"/>
      <c r="C231" s="160"/>
      <c r="D231" s="161" t="s">
        <v>72</v>
      </c>
      <c r="E231" s="173" t="s">
        <v>170</v>
      </c>
      <c r="F231" s="173" t="s">
        <v>538</v>
      </c>
      <c r="G231" s="160"/>
      <c r="H231" s="160"/>
      <c r="I231" s="163"/>
      <c r="J231" s="174">
        <f>BK231</f>
        <v>0</v>
      </c>
      <c r="K231" s="160"/>
      <c r="L231" s="165"/>
      <c r="M231" s="166"/>
      <c r="N231" s="167"/>
      <c r="O231" s="167"/>
      <c r="P231" s="168">
        <f>SUM(P232:P308)</f>
        <v>0</v>
      </c>
      <c r="Q231" s="167"/>
      <c r="R231" s="168">
        <f>SUM(R232:R308)</f>
        <v>0</v>
      </c>
      <c r="S231" s="167"/>
      <c r="T231" s="169">
        <f>SUM(T232:T308)</f>
        <v>0</v>
      </c>
      <c r="AR231" s="170" t="s">
        <v>81</v>
      </c>
      <c r="AT231" s="171" t="s">
        <v>72</v>
      </c>
      <c r="AU231" s="171" t="s">
        <v>81</v>
      </c>
      <c r="AY231" s="170" t="s">
        <v>134</v>
      </c>
      <c r="BK231" s="172">
        <f>SUM(BK232:BK308)</f>
        <v>0</v>
      </c>
    </row>
    <row r="232" spans="1:65" s="2" customFormat="1" ht="16.5" customHeight="1">
      <c r="A232" s="36"/>
      <c r="B232" s="37"/>
      <c r="C232" s="175" t="s">
        <v>450</v>
      </c>
      <c r="D232" s="175" t="s">
        <v>136</v>
      </c>
      <c r="E232" s="176" t="s">
        <v>539</v>
      </c>
      <c r="F232" s="177" t="s">
        <v>540</v>
      </c>
      <c r="G232" s="178" t="s">
        <v>241</v>
      </c>
      <c r="H232" s="179">
        <v>337</v>
      </c>
      <c r="I232" s="180"/>
      <c r="J232" s="181">
        <f>ROUND(I232*H232,2)</f>
        <v>0</v>
      </c>
      <c r="K232" s="177" t="s">
        <v>378</v>
      </c>
      <c r="L232" s="41"/>
      <c r="M232" s="182" t="s">
        <v>21</v>
      </c>
      <c r="N232" s="183" t="s">
        <v>44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141</v>
      </c>
      <c r="AT232" s="186" t="s">
        <v>136</v>
      </c>
      <c r="AU232" s="186" t="s">
        <v>83</v>
      </c>
      <c r="AY232" s="19" t="s">
        <v>134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81</v>
      </c>
      <c r="BK232" s="187">
        <f>ROUND(I232*H232,2)</f>
        <v>0</v>
      </c>
      <c r="BL232" s="19" t="s">
        <v>141</v>
      </c>
      <c r="BM232" s="186" t="s">
        <v>541</v>
      </c>
    </row>
    <row r="233" spans="2:51" s="15" customFormat="1" ht="11.25">
      <c r="B233" s="216"/>
      <c r="C233" s="217"/>
      <c r="D233" s="195" t="s">
        <v>145</v>
      </c>
      <c r="E233" s="218" t="s">
        <v>21</v>
      </c>
      <c r="F233" s="219" t="s">
        <v>542</v>
      </c>
      <c r="G233" s="217"/>
      <c r="H233" s="218" t="s">
        <v>21</v>
      </c>
      <c r="I233" s="220"/>
      <c r="J233" s="217"/>
      <c r="K233" s="217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145</v>
      </c>
      <c r="AU233" s="225" t="s">
        <v>83</v>
      </c>
      <c r="AV233" s="15" t="s">
        <v>81</v>
      </c>
      <c r="AW233" s="15" t="s">
        <v>34</v>
      </c>
      <c r="AX233" s="15" t="s">
        <v>73</v>
      </c>
      <c r="AY233" s="225" t="s">
        <v>134</v>
      </c>
    </row>
    <row r="234" spans="2:51" s="13" customFormat="1" ht="11.25">
      <c r="B234" s="193"/>
      <c r="C234" s="194"/>
      <c r="D234" s="195" t="s">
        <v>145</v>
      </c>
      <c r="E234" s="196" t="s">
        <v>21</v>
      </c>
      <c r="F234" s="197" t="s">
        <v>543</v>
      </c>
      <c r="G234" s="194"/>
      <c r="H234" s="198">
        <v>337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145</v>
      </c>
      <c r="AU234" s="204" t="s">
        <v>83</v>
      </c>
      <c r="AV234" s="13" t="s">
        <v>83</v>
      </c>
      <c r="AW234" s="13" t="s">
        <v>34</v>
      </c>
      <c r="AX234" s="13" t="s">
        <v>73</v>
      </c>
      <c r="AY234" s="204" t="s">
        <v>134</v>
      </c>
    </row>
    <row r="235" spans="2:51" s="16" customFormat="1" ht="11.25">
      <c r="B235" s="226"/>
      <c r="C235" s="227"/>
      <c r="D235" s="195" t="s">
        <v>145</v>
      </c>
      <c r="E235" s="228" t="s">
        <v>21</v>
      </c>
      <c r="F235" s="229" t="s">
        <v>169</v>
      </c>
      <c r="G235" s="227"/>
      <c r="H235" s="230">
        <v>337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145</v>
      </c>
      <c r="AU235" s="236" t="s">
        <v>83</v>
      </c>
      <c r="AV235" s="16" t="s">
        <v>141</v>
      </c>
      <c r="AW235" s="16" t="s">
        <v>34</v>
      </c>
      <c r="AX235" s="16" t="s">
        <v>81</v>
      </c>
      <c r="AY235" s="236" t="s">
        <v>134</v>
      </c>
    </row>
    <row r="236" spans="1:65" s="2" customFormat="1" ht="16.5" customHeight="1">
      <c r="A236" s="36"/>
      <c r="B236" s="37"/>
      <c r="C236" s="175" t="s">
        <v>544</v>
      </c>
      <c r="D236" s="175" t="s">
        <v>136</v>
      </c>
      <c r="E236" s="176" t="s">
        <v>545</v>
      </c>
      <c r="F236" s="177" t="s">
        <v>546</v>
      </c>
      <c r="G236" s="178" t="s">
        <v>241</v>
      </c>
      <c r="H236" s="179">
        <v>654.3</v>
      </c>
      <c r="I236" s="180"/>
      <c r="J236" s="181">
        <f>ROUND(I236*H236,2)</f>
        <v>0</v>
      </c>
      <c r="K236" s="177" t="s">
        <v>378</v>
      </c>
      <c r="L236" s="41"/>
      <c r="M236" s="182" t="s">
        <v>21</v>
      </c>
      <c r="N236" s="183" t="s">
        <v>44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141</v>
      </c>
      <c r="AT236" s="186" t="s">
        <v>136</v>
      </c>
      <c r="AU236" s="186" t="s">
        <v>83</v>
      </c>
      <c r="AY236" s="19" t="s">
        <v>134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81</v>
      </c>
      <c r="BK236" s="187">
        <f>ROUND(I236*H236,2)</f>
        <v>0</v>
      </c>
      <c r="BL236" s="19" t="s">
        <v>141</v>
      </c>
      <c r="BM236" s="186" t="s">
        <v>547</v>
      </c>
    </row>
    <row r="237" spans="2:51" s="15" customFormat="1" ht="11.25">
      <c r="B237" s="216"/>
      <c r="C237" s="217"/>
      <c r="D237" s="195" t="s">
        <v>145</v>
      </c>
      <c r="E237" s="218" t="s">
        <v>21</v>
      </c>
      <c r="F237" s="219" t="s">
        <v>548</v>
      </c>
      <c r="G237" s="217"/>
      <c r="H237" s="218" t="s">
        <v>21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145</v>
      </c>
      <c r="AU237" s="225" t="s">
        <v>83</v>
      </c>
      <c r="AV237" s="15" t="s">
        <v>81</v>
      </c>
      <c r="AW237" s="15" t="s">
        <v>34</v>
      </c>
      <c r="AX237" s="15" t="s">
        <v>73</v>
      </c>
      <c r="AY237" s="225" t="s">
        <v>134</v>
      </c>
    </row>
    <row r="238" spans="2:51" s="13" customFormat="1" ht="11.25">
      <c r="B238" s="193"/>
      <c r="C238" s="194"/>
      <c r="D238" s="195" t="s">
        <v>145</v>
      </c>
      <c r="E238" s="196" t="s">
        <v>21</v>
      </c>
      <c r="F238" s="197" t="s">
        <v>549</v>
      </c>
      <c r="G238" s="194"/>
      <c r="H238" s="198">
        <v>654.3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145</v>
      </c>
      <c r="AU238" s="204" t="s">
        <v>83</v>
      </c>
      <c r="AV238" s="13" t="s">
        <v>83</v>
      </c>
      <c r="AW238" s="13" t="s">
        <v>34</v>
      </c>
      <c r="AX238" s="13" t="s">
        <v>73</v>
      </c>
      <c r="AY238" s="204" t="s">
        <v>134</v>
      </c>
    </row>
    <row r="239" spans="2:51" s="16" customFormat="1" ht="11.25">
      <c r="B239" s="226"/>
      <c r="C239" s="227"/>
      <c r="D239" s="195" t="s">
        <v>145</v>
      </c>
      <c r="E239" s="228" t="s">
        <v>21</v>
      </c>
      <c r="F239" s="229" t="s">
        <v>169</v>
      </c>
      <c r="G239" s="227"/>
      <c r="H239" s="230">
        <v>654.3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145</v>
      </c>
      <c r="AU239" s="236" t="s">
        <v>83</v>
      </c>
      <c r="AV239" s="16" t="s">
        <v>141</v>
      </c>
      <c r="AW239" s="16" t="s">
        <v>34</v>
      </c>
      <c r="AX239" s="16" t="s">
        <v>81</v>
      </c>
      <c r="AY239" s="236" t="s">
        <v>134</v>
      </c>
    </row>
    <row r="240" spans="1:65" s="2" customFormat="1" ht="16.5" customHeight="1">
      <c r="A240" s="36"/>
      <c r="B240" s="37"/>
      <c r="C240" s="175" t="s">
        <v>455</v>
      </c>
      <c r="D240" s="175" t="s">
        <v>136</v>
      </c>
      <c r="E240" s="176" t="s">
        <v>550</v>
      </c>
      <c r="F240" s="177" t="s">
        <v>551</v>
      </c>
      <c r="G240" s="178" t="s">
        <v>241</v>
      </c>
      <c r="H240" s="179">
        <v>26.8</v>
      </c>
      <c r="I240" s="180"/>
      <c r="J240" s="181">
        <f>ROUND(I240*H240,2)</f>
        <v>0</v>
      </c>
      <c r="K240" s="177" t="s">
        <v>378</v>
      </c>
      <c r="L240" s="41"/>
      <c r="M240" s="182" t="s">
        <v>21</v>
      </c>
      <c r="N240" s="183" t="s">
        <v>44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141</v>
      </c>
      <c r="AT240" s="186" t="s">
        <v>136</v>
      </c>
      <c r="AU240" s="186" t="s">
        <v>83</v>
      </c>
      <c r="AY240" s="19" t="s">
        <v>134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81</v>
      </c>
      <c r="BK240" s="187">
        <f>ROUND(I240*H240,2)</f>
        <v>0</v>
      </c>
      <c r="BL240" s="19" t="s">
        <v>141</v>
      </c>
      <c r="BM240" s="186" t="s">
        <v>552</v>
      </c>
    </row>
    <row r="241" spans="2:51" s="15" customFormat="1" ht="11.25">
      <c r="B241" s="216"/>
      <c r="C241" s="217"/>
      <c r="D241" s="195" t="s">
        <v>145</v>
      </c>
      <c r="E241" s="218" t="s">
        <v>21</v>
      </c>
      <c r="F241" s="219" t="s">
        <v>553</v>
      </c>
      <c r="G241" s="217"/>
      <c r="H241" s="218" t="s">
        <v>21</v>
      </c>
      <c r="I241" s="220"/>
      <c r="J241" s="217"/>
      <c r="K241" s="217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145</v>
      </c>
      <c r="AU241" s="225" t="s">
        <v>83</v>
      </c>
      <c r="AV241" s="15" t="s">
        <v>81</v>
      </c>
      <c r="AW241" s="15" t="s">
        <v>34</v>
      </c>
      <c r="AX241" s="15" t="s">
        <v>73</v>
      </c>
      <c r="AY241" s="225" t="s">
        <v>134</v>
      </c>
    </row>
    <row r="242" spans="2:51" s="13" customFormat="1" ht="11.25">
      <c r="B242" s="193"/>
      <c r="C242" s="194"/>
      <c r="D242" s="195" t="s">
        <v>145</v>
      </c>
      <c r="E242" s="196" t="s">
        <v>21</v>
      </c>
      <c r="F242" s="197" t="s">
        <v>554</v>
      </c>
      <c r="G242" s="194"/>
      <c r="H242" s="198">
        <v>26.8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145</v>
      </c>
      <c r="AU242" s="204" t="s">
        <v>83</v>
      </c>
      <c r="AV242" s="13" t="s">
        <v>83</v>
      </c>
      <c r="AW242" s="13" t="s">
        <v>34</v>
      </c>
      <c r="AX242" s="13" t="s">
        <v>73</v>
      </c>
      <c r="AY242" s="204" t="s">
        <v>134</v>
      </c>
    </row>
    <row r="243" spans="2:51" s="16" customFormat="1" ht="11.25">
      <c r="B243" s="226"/>
      <c r="C243" s="227"/>
      <c r="D243" s="195" t="s">
        <v>145</v>
      </c>
      <c r="E243" s="228" t="s">
        <v>21</v>
      </c>
      <c r="F243" s="229" t="s">
        <v>169</v>
      </c>
      <c r="G243" s="227"/>
      <c r="H243" s="230">
        <v>26.8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145</v>
      </c>
      <c r="AU243" s="236" t="s">
        <v>83</v>
      </c>
      <c r="AV243" s="16" t="s">
        <v>141</v>
      </c>
      <c r="AW243" s="16" t="s">
        <v>34</v>
      </c>
      <c r="AX243" s="16" t="s">
        <v>81</v>
      </c>
      <c r="AY243" s="236" t="s">
        <v>134</v>
      </c>
    </row>
    <row r="244" spans="1:65" s="2" customFormat="1" ht="16.5" customHeight="1">
      <c r="A244" s="36"/>
      <c r="B244" s="37"/>
      <c r="C244" s="175" t="s">
        <v>555</v>
      </c>
      <c r="D244" s="175" t="s">
        <v>136</v>
      </c>
      <c r="E244" s="176" t="s">
        <v>556</v>
      </c>
      <c r="F244" s="177" t="s">
        <v>557</v>
      </c>
      <c r="G244" s="178" t="s">
        <v>241</v>
      </c>
      <c r="H244" s="179">
        <v>87</v>
      </c>
      <c r="I244" s="180"/>
      <c r="J244" s="181">
        <f>ROUND(I244*H244,2)</f>
        <v>0</v>
      </c>
      <c r="K244" s="177" t="s">
        <v>378</v>
      </c>
      <c r="L244" s="41"/>
      <c r="M244" s="182" t="s">
        <v>21</v>
      </c>
      <c r="N244" s="183" t="s">
        <v>44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141</v>
      </c>
      <c r="AT244" s="186" t="s">
        <v>136</v>
      </c>
      <c r="AU244" s="186" t="s">
        <v>83</v>
      </c>
      <c r="AY244" s="19" t="s">
        <v>134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81</v>
      </c>
      <c r="BK244" s="187">
        <f>ROUND(I244*H244,2)</f>
        <v>0</v>
      </c>
      <c r="BL244" s="19" t="s">
        <v>141</v>
      </c>
      <c r="BM244" s="186" t="s">
        <v>558</v>
      </c>
    </row>
    <row r="245" spans="2:51" s="15" customFormat="1" ht="11.25">
      <c r="B245" s="216"/>
      <c r="C245" s="217"/>
      <c r="D245" s="195" t="s">
        <v>145</v>
      </c>
      <c r="E245" s="218" t="s">
        <v>21</v>
      </c>
      <c r="F245" s="219" t="s">
        <v>559</v>
      </c>
      <c r="G245" s="217"/>
      <c r="H245" s="218" t="s">
        <v>21</v>
      </c>
      <c r="I245" s="220"/>
      <c r="J245" s="217"/>
      <c r="K245" s="217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145</v>
      </c>
      <c r="AU245" s="225" t="s">
        <v>83</v>
      </c>
      <c r="AV245" s="15" t="s">
        <v>81</v>
      </c>
      <c r="AW245" s="15" t="s">
        <v>34</v>
      </c>
      <c r="AX245" s="15" t="s">
        <v>73</v>
      </c>
      <c r="AY245" s="225" t="s">
        <v>134</v>
      </c>
    </row>
    <row r="246" spans="2:51" s="13" customFormat="1" ht="11.25">
      <c r="B246" s="193"/>
      <c r="C246" s="194"/>
      <c r="D246" s="195" t="s">
        <v>145</v>
      </c>
      <c r="E246" s="196" t="s">
        <v>21</v>
      </c>
      <c r="F246" s="197" t="s">
        <v>560</v>
      </c>
      <c r="G246" s="194"/>
      <c r="H246" s="198">
        <v>87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145</v>
      </c>
      <c r="AU246" s="204" t="s">
        <v>83</v>
      </c>
      <c r="AV246" s="13" t="s">
        <v>83</v>
      </c>
      <c r="AW246" s="13" t="s">
        <v>34</v>
      </c>
      <c r="AX246" s="13" t="s">
        <v>73</v>
      </c>
      <c r="AY246" s="204" t="s">
        <v>134</v>
      </c>
    </row>
    <row r="247" spans="2:51" s="16" customFormat="1" ht="11.25">
      <c r="B247" s="226"/>
      <c r="C247" s="227"/>
      <c r="D247" s="195" t="s">
        <v>145</v>
      </c>
      <c r="E247" s="228" t="s">
        <v>21</v>
      </c>
      <c r="F247" s="229" t="s">
        <v>169</v>
      </c>
      <c r="G247" s="227"/>
      <c r="H247" s="230">
        <v>87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AT247" s="236" t="s">
        <v>145</v>
      </c>
      <c r="AU247" s="236" t="s">
        <v>83</v>
      </c>
      <c r="AV247" s="16" t="s">
        <v>141</v>
      </c>
      <c r="AW247" s="16" t="s">
        <v>34</v>
      </c>
      <c r="AX247" s="16" t="s">
        <v>81</v>
      </c>
      <c r="AY247" s="236" t="s">
        <v>134</v>
      </c>
    </row>
    <row r="248" spans="1:65" s="2" customFormat="1" ht="16.5" customHeight="1">
      <c r="A248" s="36"/>
      <c r="B248" s="37"/>
      <c r="C248" s="175" t="s">
        <v>458</v>
      </c>
      <c r="D248" s="175" t="s">
        <v>136</v>
      </c>
      <c r="E248" s="176" t="s">
        <v>561</v>
      </c>
      <c r="F248" s="177" t="s">
        <v>562</v>
      </c>
      <c r="G248" s="178" t="s">
        <v>241</v>
      </c>
      <c r="H248" s="179">
        <v>287</v>
      </c>
      <c r="I248" s="180"/>
      <c r="J248" s="181">
        <f>ROUND(I248*H248,2)</f>
        <v>0</v>
      </c>
      <c r="K248" s="177" t="s">
        <v>378</v>
      </c>
      <c r="L248" s="41"/>
      <c r="M248" s="182" t="s">
        <v>21</v>
      </c>
      <c r="N248" s="183" t="s">
        <v>44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141</v>
      </c>
      <c r="AT248" s="186" t="s">
        <v>136</v>
      </c>
      <c r="AU248" s="186" t="s">
        <v>83</v>
      </c>
      <c r="AY248" s="19" t="s">
        <v>134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81</v>
      </c>
      <c r="BK248" s="187">
        <f>ROUND(I248*H248,2)</f>
        <v>0</v>
      </c>
      <c r="BL248" s="19" t="s">
        <v>141</v>
      </c>
      <c r="BM248" s="186" t="s">
        <v>563</v>
      </c>
    </row>
    <row r="249" spans="2:51" s="15" customFormat="1" ht="11.25">
      <c r="B249" s="216"/>
      <c r="C249" s="217"/>
      <c r="D249" s="195" t="s">
        <v>145</v>
      </c>
      <c r="E249" s="218" t="s">
        <v>21</v>
      </c>
      <c r="F249" s="219" t="s">
        <v>564</v>
      </c>
      <c r="G249" s="217"/>
      <c r="H249" s="218" t="s">
        <v>21</v>
      </c>
      <c r="I249" s="220"/>
      <c r="J249" s="217"/>
      <c r="K249" s="217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145</v>
      </c>
      <c r="AU249" s="225" t="s">
        <v>83</v>
      </c>
      <c r="AV249" s="15" t="s">
        <v>81</v>
      </c>
      <c r="AW249" s="15" t="s">
        <v>34</v>
      </c>
      <c r="AX249" s="15" t="s">
        <v>73</v>
      </c>
      <c r="AY249" s="225" t="s">
        <v>134</v>
      </c>
    </row>
    <row r="250" spans="2:51" s="13" customFormat="1" ht="11.25">
      <c r="B250" s="193"/>
      <c r="C250" s="194"/>
      <c r="D250" s="195" t="s">
        <v>145</v>
      </c>
      <c r="E250" s="196" t="s">
        <v>21</v>
      </c>
      <c r="F250" s="197" t="s">
        <v>565</v>
      </c>
      <c r="G250" s="194"/>
      <c r="H250" s="198">
        <v>287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145</v>
      </c>
      <c r="AU250" s="204" t="s">
        <v>83</v>
      </c>
      <c r="AV250" s="13" t="s">
        <v>83</v>
      </c>
      <c r="AW250" s="13" t="s">
        <v>34</v>
      </c>
      <c r="AX250" s="13" t="s">
        <v>73</v>
      </c>
      <c r="AY250" s="204" t="s">
        <v>134</v>
      </c>
    </row>
    <row r="251" spans="2:51" s="16" customFormat="1" ht="11.25">
      <c r="B251" s="226"/>
      <c r="C251" s="227"/>
      <c r="D251" s="195" t="s">
        <v>145</v>
      </c>
      <c r="E251" s="228" t="s">
        <v>21</v>
      </c>
      <c r="F251" s="229" t="s">
        <v>169</v>
      </c>
      <c r="G251" s="227"/>
      <c r="H251" s="230">
        <v>287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145</v>
      </c>
      <c r="AU251" s="236" t="s">
        <v>83</v>
      </c>
      <c r="AV251" s="16" t="s">
        <v>141</v>
      </c>
      <c r="AW251" s="16" t="s">
        <v>34</v>
      </c>
      <c r="AX251" s="16" t="s">
        <v>81</v>
      </c>
      <c r="AY251" s="236" t="s">
        <v>134</v>
      </c>
    </row>
    <row r="252" spans="1:65" s="2" customFormat="1" ht="16.5" customHeight="1">
      <c r="A252" s="36"/>
      <c r="B252" s="37"/>
      <c r="C252" s="175" t="s">
        <v>566</v>
      </c>
      <c r="D252" s="175" t="s">
        <v>136</v>
      </c>
      <c r="E252" s="176" t="s">
        <v>567</v>
      </c>
      <c r="F252" s="177" t="s">
        <v>568</v>
      </c>
      <c r="G252" s="178" t="s">
        <v>241</v>
      </c>
      <c r="H252" s="179">
        <v>137</v>
      </c>
      <c r="I252" s="180"/>
      <c r="J252" s="181">
        <f>ROUND(I252*H252,2)</f>
        <v>0</v>
      </c>
      <c r="K252" s="177" t="s">
        <v>378</v>
      </c>
      <c r="L252" s="41"/>
      <c r="M252" s="182" t="s">
        <v>21</v>
      </c>
      <c r="N252" s="183" t="s">
        <v>44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141</v>
      </c>
      <c r="AT252" s="186" t="s">
        <v>136</v>
      </c>
      <c r="AU252" s="186" t="s">
        <v>83</v>
      </c>
      <c r="AY252" s="19" t="s">
        <v>134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81</v>
      </c>
      <c r="BK252" s="187">
        <f>ROUND(I252*H252,2)</f>
        <v>0</v>
      </c>
      <c r="BL252" s="19" t="s">
        <v>141</v>
      </c>
      <c r="BM252" s="186" t="s">
        <v>569</v>
      </c>
    </row>
    <row r="253" spans="2:51" s="15" customFormat="1" ht="11.25">
      <c r="B253" s="216"/>
      <c r="C253" s="217"/>
      <c r="D253" s="195" t="s">
        <v>145</v>
      </c>
      <c r="E253" s="218" t="s">
        <v>21</v>
      </c>
      <c r="F253" s="219" t="s">
        <v>570</v>
      </c>
      <c r="G253" s="217"/>
      <c r="H253" s="218" t="s">
        <v>21</v>
      </c>
      <c r="I253" s="220"/>
      <c r="J253" s="217"/>
      <c r="K253" s="217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145</v>
      </c>
      <c r="AU253" s="225" t="s">
        <v>83</v>
      </c>
      <c r="AV253" s="15" t="s">
        <v>81</v>
      </c>
      <c r="AW253" s="15" t="s">
        <v>34</v>
      </c>
      <c r="AX253" s="15" t="s">
        <v>73</v>
      </c>
      <c r="AY253" s="225" t="s">
        <v>134</v>
      </c>
    </row>
    <row r="254" spans="2:51" s="13" customFormat="1" ht="11.25">
      <c r="B254" s="193"/>
      <c r="C254" s="194"/>
      <c r="D254" s="195" t="s">
        <v>145</v>
      </c>
      <c r="E254" s="196" t="s">
        <v>21</v>
      </c>
      <c r="F254" s="197" t="s">
        <v>571</v>
      </c>
      <c r="G254" s="194"/>
      <c r="H254" s="198">
        <v>137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145</v>
      </c>
      <c r="AU254" s="204" t="s">
        <v>83</v>
      </c>
      <c r="AV254" s="13" t="s">
        <v>83</v>
      </c>
      <c r="AW254" s="13" t="s">
        <v>34</v>
      </c>
      <c r="AX254" s="13" t="s">
        <v>73</v>
      </c>
      <c r="AY254" s="204" t="s">
        <v>134</v>
      </c>
    </row>
    <row r="255" spans="2:51" s="16" customFormat="1" ht="11.25">
      <c r="B255" s="226"/>
      <c r="C255" s="227"/>
      <c r="D255" s="195" t="s">
        <v>145</v>
      </c>
      <c r="E255" s="228" t="s">
        <v>21</v>
      </c>
      <c r="F255" s="229" t="s">
        <v>169</v>
      </c>
      <c r="G255" s="227"/>
      <c r="H255" s="230">
        <v>137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145</v>
      </c>
      <c r="AU255" s="236" t="s">
        <v>83</v>
      </c>
      <c r="AV255" s="16" t="s">
        <v>141</v>
      </c>
      <c r="AW255" s="16" t="s">
        <v>34</v>
      </c>
      <c r="AX255" s="16" t="s">
        <v>81</v>
      </c>
      <c r="AY255" s="236" t="s">
        <v>134</v>
      </c>
    </row>
    <row r="256" spans="1:65" s="2" customFormat="1" ht="16.5" customHeight="1">
      <c r="A256" s="36"/>
      <c r="B256" s="37"/>
      <c r="C256" s="175" t="s">
        <v>463</v>
      </c>
      <c r="D256" s="175" t="s">
        <v>136</v>
      </c>
      <c r="E256" s="176" t="s">
        <v>572</v>
      </c>
      <c r="F256" s="177" t="s">
        <v>573</v>
      </c>
      <c r="G256" s="178" t="s">
        <v>241</v>
      </c>
      <c r="H256" s="179">
        <v>27.3</v>
      </c>
      <c r="I256" s="180"/>
      <c r="J256" s="181">
        <f>ROUND(I256*H256,2)</f>
        <v>0</v>
      </c>
      <c r="K256" s="177" t="s">
        <v>378</v>
      </c>
      <c r="L256" s="41"/>
      <c r="M256" s="182" t="s">
        <v>21</v>
      </c>
      <c r="N256" s="183" t="s">
        <v>44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141</v>
      </c>
      <c r="AT256" s="186" t="s">
        <v>136</v>
      </c>
      <c r="AU256" s="186" t="s">
        <v>83</v>
      </c>
      <c r="AY256" s="19" t="s">
        <v>134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81</v>
      </c>
      <c r="BK256" s="187">
        <f>ROUND(I256*H256,2)</f>
        <v>0</v>
      </c>
      <c r="BL256" s="19" t="s">
        <v>141</v>
      </c>
      <c r="BM256" s="186" t="s">
        <v>574</v>
      </c>
    </row>
    <row r="257" spans="2:51" s="15" customFormat="1" ht="11.25">
      <c r="B257" s="216"/>
      <c r="C257" s="217"/>
      <c r="D257" s="195" t="s">
        <v>145</v>
      </c>
      <c r="E257" s="218" t="s">
        <v>21</v>
      </c>
      <c r="F257" s="219" t="s">
        <v>575</v>
      </c>
      <c r="G257" s="217"/>
      <c r="H257" s="218" t="s">
        <v>21</v>
      </c>
      <c r="I257" s="220"/>
      <c r="J257" s="217"/>
      <c r="K257" s="217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145</v>
      </c>
      <c r="AU257" s="225" t="s">
        <v>83</v>
      </c>
      <c r="AV257" s="15" t="s">
        <v>81</v>
      </c>
      <c r="AW257" s="15" t="s">
        <v>34</v>
      </c>
      <c r="AX257" s="15" t="s">
        <v>73</v>
      </c>
      <c r="AY257" s="225" t="s">
        <v>134</v>
      </c>
    </row>
    <row r="258" spans="2:51" s="13" customFormat="1" ht="11.25">
      <c r="B258" s="193"/>
      <c r="C258" s="194"/>
      <c r="D258" s="195" t="s">
        <v>145</v>
      </c>
      <c r="E258" s="196" t="s">
        <v>21</v>
      </c>
      <c r="F258" s="197" t="s">
        <v>576</v>
      </c>
      <c r="G258" s="194"/>
      <c r="H258" s="198">
        <v>27.3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145</v>
      </c>
      <c r="AU258" s="204" t="s">
        <v>83</v>
      </c>
      <c r="AV258" s="13" t="s">
        <v>83</v>
      </c>
      <c r="AW258" s="13" t="s">
        <v>34</v>
      </c>
      <c r="AX258" s="13" t="s">
        <v>73</v>
      </c>
      <c r="AY258" s="204" t="s">
        <v>134</v>
      </c>
    </row>
    <row r="259" spans="2:51" s="16" customFormat="1" ht="11.25">
      <c r="B259" s="226"/>
      <c r="C259" s="227"/>
      <c r="D259" s="195" t="s">
        <v>145</v>
      </c>
      <c r="E259" s="228" t="s">
        <v>21</v>
      </c>
      <c r="F259" s="229" t="s">
        <v>169</v>
      </c>
      <c r="G259" s="227"/>
      <c r="H259" s="230">
        <v>27.3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145</v>
      </c>
      <c r="AU259" s="236" t="s">
        <v>83</v>
      </c>
      <c r="AV259" s="16" t="s">
        <v>141</v>
      </c>
      <c r="AW259" s="16" t="s">
        <v>34</v>
      </c>
      <c r="AX259" s="16" t="s">
        <v>81</v>
      </c>
      <c r="AY259" s="236" t="s">
        <v>134</v>
      </c>
    </row>
    <row r="260" spans="1:65" s="2" customFormat="1" ht="16.5" customHeight="1">
      <c r="A260" s="36"/>
      <c r="B260" s="37"/>
      <c r="C260" s="175" t="s">
        <v>577</v>
      </c>
      <c r="D260" s="175" t="s">
        <v>136</v>
      </c>
      <c r="E260" s="176" t="s">
        <v>578</v>
      </c>
      <c r="F260" s="177" t="s">
        <v>579</v>
      </c>
      <c r="G260" s="178" t="s">
        <v>241</v>
      </c>
      <c r="H260" s="179">
        <v>87</v>
      </c>
      <c r="I260" s="180"/>
      <c r="J260" s="181">
        <f>ROUND(I260*H260,2)</f>
        <v>0</v>
      </c>
      <c r="K260" s="177" t="s">
        <v>378</v>
      </c>
      <c r="L260" s="41"/>
      <c r="M260" s="182" t="s">
        <v>21</v>
      </c>
      <c r="N260" s="183" t="s">
        <v>44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141</v>
      </c>
      <c r="AT260" s="186" t="s">
        <v>136</v>
      </c>
      <c r="AU260" s="186" t="s">
        <v>83</v>
      </c>
      <c r="AY260" s="19" t="s">
        <v>134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81</v>
      </c>
      <c r="BK260" s="187">
        <f>ROUND(I260*H260,2)</f>
        <v>0</v>
      </c>
      <c r="BL260" s="19" t="s">
        <v>141</v>
      </c>
      <c r="BM260" s="186" t="s">
        <v>580</v>
      </c>
    </row>
    <row r="261" spans="1:65" s="2" customFormat="1" ht="16.5" customHeight="1">
      <c r="A261" s="36"/>
      <c r="B261" s="37"/>
      <c r="C261" s="175" t="s">
        <v>467</v>
      </c>
      <c r="D261" s="175" t="s">
        <v>136</v>
      </c>
      <c r="E261" s="176" t="s">
        <v>581</v>
      </c>
      <c r="F261" s="177" t="s">
        <v>582</v>
      </c>
      <c r="G261" s="178" t="s">
        <v>241</v>
      </c>
      <c r="H261" s="179">
        <v>87</v>
      </c>
      <c r="I261" s="180"/>
      <c r="J261" s="181">
        <f>ROUND(I261*H261,2)</f>
        <v>0</v>
      </c>
      <c r="K261" s="177" t="s">
        <v>378</v>
      </c>
      <c r="L261" s="41"/>
      <c r="M261" s="182" t="s">
        <v>21</v>
      </c>
      <c r="N261" s="183" t="s">
        <v>44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141</v>
      </c>
      <c r="AT261" s="186" t="s">
        <v>136</v>
      </c>
      <c r="AU261" s="186" t="s">
        <v>83</v>
      </c>
      <c r="AY261" s="19" t="s">
        <v>134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81</v>
      </c>
      <c r="BK261" s="187">
        <f>ROUND(I261*H261,2)</f>
        <v>0</v>
      </c>
      <c r="BL261" s="19" t="s">
        <v>141</v>
      </c>
      <c r="BM261" s="186" t="s">
        <v>583</v>
      </c>
    </row>
    <row r="262" spans="1:65" s="2" customFormat="1" ht="21.75" customHeight="1">
      <c r="A262" s="36"/>
      <c r="B262" s="37"/>
      <c r="C262" s="175" t="s">
        <v>584</v>
      </c>
      <c r="D262" s="175" t="s">
        <v>136</v>
      </c>
      <c r="E262" s="176" t="s">
        <v>585</v>
      </c>
      <c r="F262" s="177" t="s">
        <v>586</v>
      </c>
      <c r="G262" s="178" t="s">
        <v>241</v>
      </c>
      <c r="H262" s="179">
        <v>87</v>
      </c>
      <c r="I262" s="180"/>
      <c r="J262" s="181">
        <f>ROUND(I262*H262,2)</f>
        <v>0</v>
      </c>
      <c r="K262" s="177" t="s">
        <v>378</v>
      </c>
      <c r="L262" s="41"/>
      <c r="M262" s="182" t="s">
        <v>21</v>
      </c>
      <c r="N262" s="183" t="s">
        <v>44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141</v>
      </c>
      <c r="AT262" s="186" t="s">
        <v>136</v>
      </c>
      <c r="AU262" s="186" t="s">
        <v>83</v>
      </c>
      <c r="AY262" s="19" t="s">
        <v>134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81</v>
      </c>
      <c r="BK262" s="187">
        <f>ROUND(I262*H262,2)</f>
        <v>0</v>
      </c>
      <c r="BL262" s="19" t="s">
        <v>141</v>
      </c>
      <c r="BM262" s="186" t="s">
        <v>587</v>
      </c>
    </row>
    <row r="263" spans="1:65" s="2" customFormat="1" ht="16.5" customHeight="1">
      <c r="A263" s="36"/>
      <c r="B263" s="37"/>
      <c r="C263" s="175" t="s">
        <v>472</v>
      </c>
      <c r="D263" s="175" t="s">
        <v>136</v>
      </c>
      <c r="E263" s="176" t="s">
        <v>588</v>
      </c>
      <c r="F263" s="177" t="s">
        <v>589</v>
      </c>
      <c r="G263" s="178" t="s">
        <v>241</v>
      </c>
      <c r="H263" s="179">
        <v>50</v>
      </c>
      <c r="I263" s="180"/>
      <c r="J263" s="181">
        <f>ROUND(I263*H263,2)</f>
        <v>0</v>
      </c>
      <c r="K263" s="177" t="s">
        <v>378</v>
      </c>
      <c r="L263" s="41"/>
      <c r="M263" s="182" t="s">
        <v>21</v>
      </c>
      <c r="N263" s="183" t="s">
        <v>44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141</v>
      </c>
      <c r="AT263" s="186" t="s">
        <v>136</v>
      </c>
      <c r="AU263" s="186" t="s">
        <v>83</v>
      </c>
      <c r="AY263" s="19" t="s">
        <v>134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81</v>
      </c>
      <c r="BK263" s="187">
        <f>ROUND(I263*H263,2)</f>
        <v>0</v>
      </c>
      <c r="BL263" s="19" t="s">
        <v>141</v>
      </c>
      <c r="BM263" s="186" t="s">
        <v>590</v>
      </c>
    </row>
    <row r="264" spans="2:51" s="15" customFormat="1" ht="11.25">
      <c r="B264" s="216"/>
      <c r="C264" s="217"/>
      <c r="D264" s="195" t="s">
        <v>145</v>
      </c>
      <c r="E264" s="218" t="s">
        <v>21</v>
      </c>
      <c r="F264" s="219" t="s">
        <v>591</v>
      </c>
      <c r="G264" s="217"/>
      <c r="H264" s="218" t="s">
        <v>21</v>
      </c>
      <c r="I264" s="220"/>
      <c r="J264" s="217"/>
      <c r="K264" s="217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145</v>
      </c>
      <c r="AU264" s="225" t="s">
        <v>83</v>
      </c>
      <c r="AV264" s="15" t="s">
        <v>81</v>
      </c>
      <c r="AW264" s="15" t="s">
        <v>34</v>
      </c>
      <c r="AX264" s="15" t="s">
        <v>73</v>
      </c>
      <c r="AY264" s="225" t="s">
        <v>134</v>
      </c>
    </row>
    <row r="265" spans="2:51" s="15" customFormat="1" ht="11.25">
      <c r="B265" s="216"/>
      <c r="C265" s="217"/>
      <c r="D265" s="195" t="s">
        <v>145</v>
      </c>
      <c r="E265" s="218" t="s">
        <v>21</v>
      </c>
      <c r="F265" s="219" t="s">
        <v>592</v>
      </c>
      <c r="G265" s="217"/>
      <c r="H265" s="218" t="s">
        <v>21</v>
      </c>
      <c r="I265" s="220"/>
      <c r="J265" s="217"/>
      <c r="K265" s="217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145</v>
      </c>
      <c r="AU265" s="225" t="s">
        <v>83</v>
      </c>
      <c r="AV265" s="15" t="s">
        <v>81</v>
      </c>
      <c r="AW265" s="15" t="s">
        <v>34</v>
      </c>
      <c r="AX265" s="15" t="s">
        <v>73</v>
      </c>
      <c r="AY265" s="225" t="s">
        <v>134</v>
      </c>
    </row>
    <row r="266" spans="2:51" s="13" customFormat="1" ht="11.25">
      <c r="B266" s="193"/>
      <c r="C266" s="194"/>
      <c r="D266" s="195" t="s">
        <v>145</v>
      </c>
      <c r="E266" s="196" t="s">
        <v>21</v>
      </c>
      <c r="F266" s="197" t="s">
        <v>593</v>
      </c>
      <c r="G266" s="194"/>
      <c r="H266" s="198">
        <v>50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145</v>
      </c>
      <c r="AU266" s="204" t="s">
        <v>83</v>
      </c>
      <c r="AV266" s="13" t="s">
        <v>83</v>
      </c>
      <c r="AW266" s="13" t="s">
        <v>34</v>
      </c>
      <c r="AX266" s="13" t="s">
        <v>73</v>
      </c>
      <c r="AY266" s="204" t="s">
        <v>134</v>
      </c>
    </row>
    <row r="267" spans="2:51" s="16" customFormat="1" ht="11.25">
      <c r="B267" s="226"/>
      <c r="C267" s="227"/>
      <c r="D267" s="195" t="s">
        <v>145</v>
      </c>
      <c r="E267" s="228" t="s">
        <v>21</v>
      </c>
      <c r="F267" s="229" t="s">
        <v>169</v>
      </c>
      <c r="G267" s="227"/>
      <c r="H267" s="230">
        <v>50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145</v>
      </c>
      <c r="AU267" s="236" t="s">
        <v>83</v>
      </c>
      <c r="AV267" s="16" t="s">
        <v>141</v>
      </c>
      <c r="AW267" s="16" t="s">
        <v>34</v>
      </c>
      <c r="AX267" s="16" t="s">
        <v>81</v>
      </c>
      <c r="AY267" s="236" t="s">
        <v>134</v>
      </c>
    </row>
    <row r="268" spans="1:65" s="2" customFormat="1" ht="16.5" customHeight="1">
      <c r="A268" s="36"/>
      <c r="B268" s="37"/>
      <c r="C268" s="175" t="s">
        <v>594</v>
      </c>
      <c r="D268" s="175" t="s">
        <v>136</v>
      </c>
      <c r="E268" s="176" t="s">
        <v>595</v>
      </c>
      <c r="F268" s="177" t="s">
        <v>596</v>
      </c>
      <c r="G268" s="178" t="s">
        <v>241</v>
      </c>
      <c r="H268" s="179">
        <v>69.55</v>
      </c>
      <c r="I268" s="180"/>
      <c r="J268" s="181">
        <f>ROUND(I268*H268,2)</f>
        <v>0</v>
      </c>
      <c r="K268" s="177" t="s">
        <v>378</v>
      </c>
      <c r="L268" s="41"/>
      <c r="M268" s="182" t="s">
        <v>21</v>
      </c>
      <c r="N268" s="183" t="s">
        <v>44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141</v>
      </c>
      <c r="AT268" s="186" t="s">
        <v>136</v>
      </c>
      <c r="AU268" s="186" t="s">
        <v>83</v>
      </c>
      <c r="AY268" s="19" t="s">
        <v>134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81</v>
      </c>
      <c r="BK268" s="187">
        <f>ROUND(I268*H268,2)</f>
        <v>0</v>
      </c>
      <c r="BL268" s="19" t="s">
        <v>141</v>
      </c>
      <c r="BM268" s="186" t="s">
        <v>597</v>
      </c>
    </row>
    <row r="269" spans="2:51" s="15" customFormat="1" ht="11.25">
      <c r="B269" s="216"/>
      <c r="C269" s="217"/>
      <c r="D269" s="195" t="s">
        <v>145</v>
      </c>
      <c r="E269" s="218" t="s">
        <v>21</v>
      </c>
      <c r="F269" s="219" t="s">
        <v>598</v>
      </c>
      <c r="G269" s="217"/>
      <c r="H269" s="218" t="s">
        <v>21</v>
      </c>
      <c r="I269" s="220"/>
      <c r="J269" s="217"/>
      <c r="K269" s="217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145</v>
      </c>
      <c r="AU269" s="225" t="s">
        <v>83</v>
      </c>
      <c r="AV269" s="15" t="s">
        <v>81</v>
      </c>
      <c r="AW269" s="15" t="s">
        <v>34</v>
      </c>
      <c r="AX269" s="15" t="s">
        <v>73</v>
      </c>
      <c r="AY269" s="225" t="s">
        <v>134</v>
      </c>
    </row>
    <row r="270" spans="2:51" s="15" customFormat="1" ht="11.25">
      <c r="B270" s="216"/>
      <c r="C270" s="217"/>
      <c r="D270" s="195" t="s">
        <v>145</v>
      </c>
      <c r="E270" s="218" t="s">
        <v>21</v>
      </c>
      <c r="F270" s="219" t="s">
        <v>599</v>
      </c>
      <c r="G270" s="217"/>
      <c r="H270" s="218" t="s">
        <v>21</v>
      </c>
      <c r="I270" s="220"/>
      <c r="J270" s="217"/>
      <c r="K270" s="217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145</v>
      </c>
      <c r="AU270" s="225" t="s">
        <v>83</v>
      </c>
      <c r="AV270" s="15" t="s">
        <v>81</v>
      </c>
      <c r="AW270" s="15" t="s">
        <v>34</v>
      </c>
      <c r="AX270" s="15" t="s">
        <v>73</v>
      </c>
      <c r="AY270" s="225" t="s">
        <v>134</v>
      </c>
    </row>
    <row r="271" spans="2:51" s="13" customFormat="1" ht="11.25">
      <c r="B271" s="193"/>
      <c r="C271" s="194"/>
      <c r="D271" s="195" t="s">
        <v>145</v>
      </c>
      <c r="E271" s="196" t="s">
        <v>21</v>
      </c>
      <c r="F271" s="197" t="s">
        <v>600</v>
      </c>
      <c r="G271" s="194"/>
      <c r="H271" s="198">
        <v>69.55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145</v>
      </c>
      <c r="AU271" s="204" t="s">
        <v>83</v>
      </c>
      <c r="AV271" s="13" t="s">
        <v>83</v>
      </c>
      <c r="AW271" s="13" t="s">
        <v>34</v>
      </c>
      <c r="AX271" s="13" t="s">
        <v>73</v>
      </c>
      <c r="AY271" s="204" t="s">
        <v>134</v>
      </c>
    </row>
    <row r="272" spans="2:51" s="16" customFormat="1" ht="11.25">
      <c r="B272" s="226"/>
      <c r="C272" s="227"/>
      <c r="D272" s="195" t="s">
        <v>145</v>
      </c>
      <c r="E272" s="228" t="s">
        <v>21</v>
      </c>
      <c r="F272" s="229" t="s">
        <v>169</v>
      </c>
      <c r="G272" s="227"/>
      <c r="H272" s="230">
        <v>69.55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145</v>
      </c>
      <c r="AU272" s="236" t="s">
        <v>83</v>
      </c>
      <c r="AV272" s="16" t="s">
        <v>141</v>
      </c>
      <c r="AW272" s="16" t="s">
        <v>34</v>
      </c>
      <c r="AX272" s="16" t="s">
        <v>81</v>
      </c>
      <c r="AY272" s="236" t="s">
        <v>134</v>
      </c>
    </row>
    <row r="273" spans="1:65" s="2" customFormat="1" ht="16.5" customHeight="1">
      <c r="A273" s="36"/>
      <c r="B273" s="37"/>
      <c r="C273" s="238" t="s">
        <v>478</v>
      </c>
      <c r="D273" s="238" t="s">
        <v>303</v>
      </c>
      <c r="E273" s="239" t="s">
        <v>601</v>
      </c>
      <c r="F273" s="240" t="s">
        <v>602</v>
      </c>
      <c r="G273" s="241" t="s">
        <v>241</v>
      </c>
      <c r="H273" s="242">
        <v>70.941</v>
      </c>
      <c r="I273" s="243"/>
      <c r="J273" s="244">
        <f>ROUND(I273*H273,2)</f>
        <v>0</v>
      </c>
      <c r="K273" s="240" t="s">
        <v>378</v>
      </c>
      <c r="L273" s="245"/>
      <c r="M273" s="246" t="s">
        <v>21</v>
      </c>
      <c r="N273" s="247" t="s">
        <v>44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192</v>
      </c>
      <c r="AT273" s="186" t="s">
        <v>303</v>
      </c>
      <c r="AU273" s="186" t="s">
        <v>83</v>
      </c>
      <c r="AY273" s="19" t="s">
        <v>134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81</v>
      </c>
      <c r="BK273" s="187">
        <f>ROUND(I273*H273,2)</f>
        <v>0</v>
      </c>
      <c r="BL273" s="19" t="s">
        <v>141</v>
      </c>
      <c r="BM273" s="186" t="s">
        <v>603</v>
      </c>
    </row>
    <row r="274" spans="2:51" s="13" customFormat="1" ht="11.25">
      <c r="B274" s="193"/>
      <c r="C274" s="194"/>
      <c r="D274" s="195" t="s">
        <v>145</v>
      </c>
      <c r="E274" s="196" t="s">
        <v>21</v>
      </c>
      <c r="F274" s="197" t="s">
        <v>604</v>
      </c>
      <c r="G274" s="194"/>
      <c r="H274" s="198">
        <v>70.941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145</v>
      </c>
      <c r="AU274" s="204" t="s">
        <v>83</v>
      </c>
      <c r="AV274" s="13" t="s">
        <v>83</v>
      </c>
      <c r="AW274" s="13" t="s">
        <v>34</v>
      </c>
      <c r="AX274" s="13" t="s">
        <v>73</v>
      </c>
      <c r="AY274" s="204" t="s">
        <v>134</v>
      </c>
    </row>
    <row r="275" spans="2:51" s="16" customFormat="1" ht="11.25">
      <c r="B275" s="226"/>
      <c r="C275" s="227"/>
      <c r="D275" s="195" t="s">
        <v>145</v>
      </c>
      <c r="E275" s="228" t="s">
        <v>21</v>
      </c>
      <c r="F275" s="229" t="s">
        <v>169</v>
      </c>
      <c r="G275" s="227"/>
      <c r="H275" s="230">
        <v>70.941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145</v>
      </c>
      <c r="AU275" s="236" t="s">
        <v>83</v>
      </c>
      <c r="AV275" s="16" t="s">
        <v>141</v>
      </c>
      <c r="AW275" s="16" t="s">
        <v>34</v>
      </c>
      <c r="AX275" s="16" t="s">
        <v>81</v>
      </c>
      <c r="AY275" s="236" t="s">
        <v>134</v>
      </c>
    </row>
    <row r="276" spans="1:65" s="2" customFormat="1" ht="16.5" customHeight="1">
      <c r="A276" s="36"/>
      <c r="B276" s="37"/>
      <c r="C276" s="175" t="s">
        <v>605</v>
      </c>
      <c r="D276" s="175" t="s">
        <v>136</v>
      </c>
      <c r="E276" s="176" t="s">
        <v>606</v>
      </c>
      <c r="F276" s="177" t="s">
        <v>607</v>
      </c>
      <c r="G276" s="178" t="s">
        <v>241</v>
      </c>
      <c r="H276" s="179">
        <v>435.3</v>
      </c>
      <c r="I276" s="180"/>
      <c r="J276" s="181">
        <f>ROUND(I276*H276,2)</f>
        <v>0</v>
      </c>
      <c r="K276" s="177" t="s">
        <v>378</v>
      </c>
      <c r="L276" s="41"/>
      <c r="M276" s="182" t="s">
        <v>21</v>
      </c>
      <c r="N276" s="183" t="s">
        <v>44</v>
      </c>
      <c r="O276" s="66"/>
      <c r="P276" s="184">
        <f>O276*H276</f>
        <v>0</v>
      </c>
      <c r="Q276" s="184">
        <v>0</v>
      </c>
      <c r="R276" s="184">
        <f>Q276*H276</f>
        <v>0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141</v>
      </c>
      <c r="AT276" s="186" t="s">
        <v>136</v>
      </c>
      <c r="AU276" s="186" t="s">
        <v>83</v>
      </c>
      <c r="AY276" s="19" t="s">
        <v>134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81</v>
      </c>
      <c r="BK276" s="187">
        <f>ROUND(I276*H276,2)</f>
        <v>0</v>
      </c>
      <c r="BL276" s="19" t="s">
        <v>141</v>
      </c>
      <c r="BM276" s="186" t="s">
        <v>608</v>
      </c>
    </row>
    <row r="277" spans="2:51" s="15" customFormat="1" ht="11.25">
      <c r="B277" s="216"/>
      <c r="C277" s="217"/>
      <c r="D277" s="195" t="s">
        <v>145</v>
      </c>
      <c r="E277" s="218" t="s">
        <v>21</v>
      </c>
      <c r="F277" s="219" t="s">
        <v>609</v>
      </c>
      <c r="G277" s="217"/>
      <c r="H277" s="218" t="s">
        <v>21</v>
      </c>
      <c r="I277" s="220"/>
      <c r="J277" s="217"/>
      <c r="K277" s="217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145</v>
      </c>
      <c r="AU277" s="225" t="s">
        <v>83</v>
      </c>
      <c r="AV277" s="15" t="s">
        <v>81</v>
      </c>
      <c r="AW277" s="15" t="s">
        <v>34</v>
      </c>
      <c r="AX277" s="15" t="s">
        <v>73</v>
      </c>
      <c r="AY277" s="225" t="s">
        <v>134</v>
      </c>
    </row>
    <row r="278" spans="2:51" s="13" customFormat="1" ht="11.25">
      <c r="B278" s="193"/>
      <c r="C278" s="194"/>
      <c r="D278" s="195" t="s">
        <v>145</v>
      </c>
      <c r="E278" s="196" t="s">
        <v>21</v>
      </c>
      <c r="F278" s="197" t="s">
        <v>610</v>
      </c>
      <c r="G278" s="194"/>
      <c r="H278" s="198">
        <v>435.3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145</v>
      </c>
      <c r="AU278" s="204" t="s">
        <v>83</v>
      </c>
      <c r="AV278" s="13" t="s">
        <v>83</v>
      </c>
      <c r="AW278" s="13" t="s">
        <v>34</v>
      </c>
      <c r="AX278" s="13" t="s">
        <v>73</v>
      </c>
      <c r="AY278" s="204" t="s">
        <v>134</v>
      </c>
    </row>
    <row r="279" spans="2:51" s="16" customFormat="1" ht="11.25">
      <c r="B279" s="226"/>
      <c r="C279" s="227"/>
      <c r="D279" s="195" t="s">
        <v>145</v>
      </c>
      <c r="E279" s="228" t="s">
        <v>21</v>
      </c>
      <c r="F279" s="229" t="s">
        <v>169</v>
      </c>
      <c r="G279" s="227"/>
      <c r="H279" s="230">
        <v>435.3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145</v>
      </c>
      <c r="AU279" s="236" t="s">
        <v>83</v>
      </c>
      <c r="AV279" s="16" t="s">
        <v>141</v>
      </c>
      <c r="AW279" s="16" t="s">
        <v>34</v>
      </c>
      <c r="AX279" s="16" t="s">
        <v>81</v>
      </c>
      <c r="AY279" s="236" t="s">
        <v>134</v>
      </c>
    </row>
    <row r="280" spans="1:65" s="2" customFormat="1" ht="16.5" customHeight="1">
      <c r="A280" s="36"/>
      <c r="B280" s="37"/>
      <c r="C280" s="238" t="s">
        <v>483</v>
      </c>
      <c r="D280" s="238" t="s">
        <v>303</v>
      </c>
      <c r="E280" s="239" t="s">
        <v>611</v>
      </c>
      <c r="F280" s="240" t="s">
        <v>612</v>
      </c>
      <c r="G280" s="241" t="s">
        <v>241</v>
      </c>
      <c r="H280" s="242">
        <v>143.82</v>
      </c>
      <c r="I280" s="243"/>
      <c r="J280" s="244">
        <f>ROUND(I280*H280,2)</f>
        <v>0</v>
      </c>
      <c r="K280" s="240" t="s">
        <v>378</v>
      </c>
      <c r="L280" s="245"/>
      <c r="M280" s="246" t="s">
        <v>21</v>
      </c>
      <c r="N280" s="247" t="s">
        <v>44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192</v>
      </c>
      <c r="AT280" s="186" t="s">
        <v>303</v>
      </c>
      <c r="AU280" s="186" t="s">
        <v>83</v>
      </c>
      <c r="AY280" s="19" t="s">
        <v>134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81</v>
      </c>
      <c r="BK280" s="187">
        <f>ROUND(I280*H280,2)</f>
        <v>0</v>
      </c>
      <c r="BL280" s="19" t="s">
        <v>141</v>
      </c>
      <c r="BM280" s="186" t="s">
        <v>613</v>
      </c>
    </row>
    <row r="281" spans="2:51" s="15" customFormat="1" ht="11.25">
      <c r="B281" s="216"/>
      <c r="C281" s="217"/>
      <c r="D281" s="195" t="s">
        <v>145</v>
      </c>
      <c r="E281" s="218" t="s">
        <v>21</v>
      </c>
      <c r="F281" s="219" t="s">
        <v>614</v>
      </c>
      <c r="G281" s="217"/>
      <c r="H281" s="218" t="s">
        <v>21</v>
      </c>
      <c r="I281" s="220"/>
      <c r="J281" s="217"/>
      <c r="K281" s="217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145</v>
      </c>
      <c r="AU281" s="225" t="s">
        <v>83</v>
      </c>
      <c r="AV281" s="15" t="s">
        <v>81</v>
      </c>
      <c r="AW281" s="15" t="s">
        <v>34</v>
      </c>
      <c r="AX281" s="15" t="s">
        <v>73</v>
      </c>
      <c r="AY281" s="225" t="s">
        <v>134</v>
      </c>
    </row>
    <row r="282" spans="2:51" s="13" customFormat="1" ht="11.25">
      <c r="B282" s="193"/>
      <c r="C282" s="194"/>
      <c r="D282" s="195" t="s">
        <v>145</v>
      </c>
      <c r="E282" s="196" t="s">
        <v>21</v>
      </c>
      <c r="F282" s="197" t="s">
        <v>615</v>
      </c>
      <c r="G282" s="194"/>
      <c r="H282" s="198">
        <v>143.82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145</v>
      </c>
      <c r="AU282" s="204" t="s">
        <v>83</v>
      </c>
      <c r="AV282" s="13" t="s">
        <v>83</v>
      </c>
      <c r="AW282" s="13" t="s">
        <v>34</v>
      </c>
      <c r="AX282" s="13" t="s">
        <v>73</v>
      </c>
      <c r="AY282" s="204" t="s">
        <v>134</v>
      </c>
    </row>
    <row r="283" spans="2:51" s="16" customFormat="1" ht="11.25">
      <c r="B283" s="226"/>
      <c r="C283" s="227"/>
      <c r="D283" s="195" t="s">
        <v>145</v>
      </c>
      <c r="E283" s="228" t="s">
        <v>21</v>
      </c>
      <c r="F283" s="229" t="s">
        <v>169</v>
      </c>
      <c r="G283" s="227"/>
      <c r="H283" s="230">
        <v>143.82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145</v>
      </c>
      <c r="AU283" s="236" t="s">
        <v>83</v>
      </c>
      <c r="AV283" s="16" t="s">
        <v>141</v>
      </c>
      <c r="AW283" s="16" t="s">
        <v>34</v>
      </c>
      <c r="AX283" s="16" t="s">
        <v>81</v>
      </c>
      <c r="AY283" s="236" t="s">
        <v>134</v>
      </c>
    </row>
    <row r="284" spans="1:65" s="2" customFormat="1" ht="16.5" customHeight="1">
      <c r="A284" s="36"/>
      <c r="B284" s="37"/>
      <c r="C284" s="238" t="s">
        <v>616</v>
      </c>
      <c r="D284" s="238" t="s">
        <v>303</v>
      </c>
      <c r="E284" s="239" t="s">
        <v>617</v>
      </c>
      <c r="F284" s="240" t="s">
        <v>618</v>
      </c>
      <c r="G284" s="241" t="s">
        <v>241</v>
      </c>
      <c r="H284" s="242">
        <v>284.265</v>
      </c>
      <c r="I284" s="243"/>
      <c r="J284" s="244">
        <f>ROUND(I284*H284,2)</f>
        <v>0</v>
      </c>
      <c r="K284" s="240" t="s">
        <v>378</v>
      </c>
      <c r="L284" s="245"/>
      <c r="M284" s="246" t="s">
        <v>21</v>
      </c>
      <c r="N284" s="247" t="s">
        <v>44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192</v>
      </c>
      <c r="AT284" s="186" t="s">
        <v>303</v>
      </c>
      <c r="AU284" s="186" t="s">
        <v>83</v>
      </c>
      <c r="AY284" s="19" t="s">
        <v>134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81</v>
      </c>
      <c r="BK284" s="187">
        <f>ROUND(I284*H284,2)</f>
        <v>0</v>
      </c>
      <c r="BL284" s="19" t="s">
        <v>141</v>
      </c>
      <c r="BM284" s="186" t="s">
        <v>619</v>
      </c>
    </row>
    <row r="285" spans="2:51" s="15" customFormat="1" ht="11.25">
      <c r="B285" s="216"/>
      <c r="C285" s="217"/>
      <c r="D285" s="195" t="s">
        <v>145</v>
      </c>
      <c r="E285" s="218" t="s">
        <v>21</v>
      </c>
      <c r="F285" s="219" t="s">
        <v>620</v>
      </c>
      <c r="G285" s="217"/>
      <c r="H285" s="218" t="s">
        <v>21</v>
      </c>
      <c r="I285" s="220"/>
      <c r="J285" s="217"/>
      <c r="K285" s="217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145</v>
      </c>
      <c r="AU285" s="225" t="s">
        <v>83</v>
      </c>
      <c r="AV285" s="15" t="s">
        <v>81</v>
      </c>
      <c r="AW285" s="15" t="s">
        <v>34</v>
      </c>
      <c r="AX285" s="15" t="s">
        <v>73</v>
      </c>
      <c r="AY285" s="225" t="s">
        <v>134</v>
      </c>
    </row>
    <row r="286" spans="2:51" s="13" customFormat="1" ht="11.25">
      <c r="B286" s="193"/>
      <c r="C286" s="194"/>
      <c r="D286" s="195" t="s">
        <v>145</v>
      </c>
      <c r="E286" s="196" t="s">
        <v>21</v>
      </c>
      <c r="F286" s="197" t="s">
        <v>621</v>
      </c>
      <c r="G286" s="194"/>
      <c r="H286" s="198">
        <v>284.265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145</v>
      </c>
      <c r="AU286" s="204" t="s">
        <v>83</v>
      </c>
      <c r="AV286" s="13" t="s">
        <v>83</v>
      </c>
      <c r="AW286" s="13" t="s">
        <v>34</v>
      </c>
      <c r="AX286" s="13" t="s">
        <v>73</v>
      </c>
      <c r="AY286" s="204" t="s">
        <v>134</v>
      </c>
    </row>
    <row r="287" spans="2:51" s="16" customFormat="1" ht="11.25">
      <c r="B287" s="226"/>
      <c r="C287" s="227"/>
      <c r="D287" s="195" t="s">
        <v>145</v>
      </c>
      <c r="E287" s="228" t="s">
        <v>21</v>
      </c>
      <c r="F287" s="229" t="s">
        <v>169</v>
      </c>
      <c r="G287" s="227"/>
      <c r="H287" s="230">
        <v>284.265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145</v>
      </c>
      <c r="AU287" s="236" t="s">
        <v>83</v>
      </c>
      <c r="AV287" s="16" t="s">
        <v>141</v>
      </c>
      <c r="AW287" s="16" t="s">
        <v>34</v>
      </c>
      <c r="AX287" s="16" t="s">
        <v>81</v>
      </c>
      <c r="AY287" s="236" t="s">
        <v>134</v>
      </c>
    </row>
    <row r="288" spans="1:65" s="2" customFormat="1" ht="16.5" customHeight="1">
      <c r="A288" s="36"/>
      <c r="B288" s="37"/>
      <c r="C288" s="238" t="s">
        <v>491</v>
      </c>
      <c r="D288" s="238" t="s">
        <v>303</v>
      </c>
      <c r="E288" s="239" t="s">
        <v>622</v>
      </c>
      <c r="F288" s="240" t="s">
        <v>623</v>
      </c>
      <c r="G288" s="241" t="s">
        <v>241</v>
      </c>
      <c r="H288" s="242">
        <v>13.236</v>
      </c>
      <c r="I288" s="243"/>
      <c r="J288" s="244">
        <f>ROUND(I288*H288,2)</f>
        <v>0</v>
      </c>
      <c r="K288" s="240" t="s">
        <v>378</v>
      </c>
      <c r="L288" s="245"/>
      <c r="M288" s="246" t="s">
        <v>21</v>
      </c>
      <c r="N288" s="247" t="s">
        <v>44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192</v>
      </c>
      <c r="AT288" s="186" t="s">
        <v>303</v>
      </c>
      <c r="AU288" s="186" t="s">
        <v>83</v>
      </c>
      <c r="AY288" s="19" t="s">
        <v>134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81</v>
      </c>
      <c r="BK288" s="187">
        <f>ROUND(I288*H288,2)</f>
        <v>0</v>
      </c>
      <c r="BL288" s="19" t="s">
        <v>141</v>
      </c>
      <c r="BM288" s="186" t="s">
        <v>624</v>
      </c>
    </row>
    <row r="289" spans="2:51" s="15" customFormat="1" ht="11.25">
      <c r="B289" s="216"/>
      <c r="C289" s="217"/>
      <c r="D289" s="195" t="s">
        <v>145</v>
      </c>
      <c r="E289" s="218" t="s">
        <v>21</v>
      </c>
      <c r="F289" s="219" t="s">
        <v>625</v>
      </c>
      <c r="G289" s="217"/>
      <c r="H289" s="218" t="s">
        <v>21</v>
      </c>
      <c r="I289" s="220"/>
      <c r="J289" s="217"/>
      <c r="K289" s="217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145</v>
      </c>
      <c r="AU289" s="225" t="s">
        <v>83</v>
      </c>
      <c r="AV289" s="15" t="s">
        <v>81</v>
      </c>
      <c r="AW289" s="15" t="s">
        <v>34</v>
      </c>
      <c r="AX289" s="15" t="s">
        <v>73</v>
      </c>
      <c r="AY289" s="225" t="s">
        <v>134</v>
      </c>
    </row>
    <row r="290" spans="2:51" s="13" customFormat="1" ht="11.25">
      <c r="B290" s="193"/>
      <c r="C290" s="194"/>
      <c r="D290" s="195" t="s">
        <v>145</v>
      </c>
      <c r="E290" s="196" t="s">
        <v>21</v>
      </c>
      <c r="F290" s="197" t="s">
        <v>626</v>
      </c>
      <c r="G290" s="194"/>
      <c r="H290" s="198">
        <v>13.236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145</v>
      </c>
      <c r="AU290" s="204" t="s">
        <v>83</v>
      </c>
      <c r="AV290" s="13" t="s">
        <v>83</v>
      </c>
      <c r="AW290" s="13" t="s">
        <v>34</v>
      </c>
      <c r="AX290" s="13" t="s">
        <v>73</v>
      </c>
      <c r="AY290" s="204" t="s">
        <v>134</v>
      </c>
    </row>
    <row r="291" spans="2:51" s="16" customFormat="1" ht="11.25">
      <c r="B291" s="226"/>
      <c r="C291" s="227"/>
      <c r="D291" s="195" t="s">
        <v>145</v>
      </c>
      <c r="E291" s="228" t="s">
        <v>21</v>
      </c>
      <c r="F291" s="229" t="s">
        <v>169</v>
      </c>
      <c r="G291" s="227"/>
      <c r="H291" s="230">
        <v>13.236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145</v>
      </c>
      <c r="AU291" s="236" t="s">
        <v>83</v>
      </c>
      <c r="AV291" s="16" t="s">
        <v>141</v>
      </c>
      <c r="AW291" s="16" t="s">
        <v>34</v>
      </c>
      <c r="AX291" s="16" t="s">
        <v>81</v>
      </c>
      <c r="AY291" s="236" t="s">
        <v>134</v>
      </c>
    </row>
    <row r="292" spans="1:65" s="2" customFormat="1" ht="16.5" customHeight="1">
      <c r="A292" s="36"/>
      <c r="B292" s="37"/>
      <c r="C292" s="175" t="s">
        <v>627</v>
      </c>
      <c r="D292" s="175" t="s">
        <v>136</v>
      </c>
      <c r="E292" s="176" t="s">
        <v>628</v>
      </c>
      <c r="F292" s="177" t="s">
        <v>629</v>
      </c>
      <c r="G292" s="178" t="s">
        <v>241</v>
      </c>
      <c r="H292" s="179">
        <v>50</v>
      </c>
      <c r="I292" s="180"/>
      <c r="J292" s="181">
        <f>ROUND(I292*H292,2)</f>
        <v>0</v>
      </c>
      <c r="K292" s="177" t="s">
        <v>378</v>
      </c>
      <c r="L292" s="41"/>
      <c r="M292" s="182" t="s">
        <v>21</v>
      </c>
      <c r="N292" s="183" t="s">
        <v>44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141</v>
      </c>
      <c r="AT292" s="186" t="s">
        <v>136</v>
      </c>
      <c r="AU292" s="186" t="s">
        <v>83</v>
      </c>
      <c r="AY292" s="19" t="s">
        <v>134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81</v>
      </c>
      <c r="BK292" s="187">
        <f>ROUND(I292*H292,2)</f>
        <v>0</v>
      </c>
      <c r="BL292" s="19" t="s">
        <v>141</v>
      </c>
      <c r="BM292" s="186" t="s">
        <v>630</v>
      </c>
    </row>
    <row r="293" spans="2:51" s="15" customFormat="1" ht="11.25">
      <c r="B293" s="216"/>
      <c r="C293" s="217"/>
      <c r="D293" s="195" t="s">
        <v>145</v>
      </c>
      <c r="E293" s="218" t="s">
        <v>21</v>
      </c>
      <c r="F293" s="219" t="s">
        <v>631</v>
      </c>
      <c r="G293" s="217"/>
      <c r="H293" s="218" t="s">
        <v>21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145</v>
      </c>
      <c r="AU293" s="225" t="s">
        <v>83</v>
      </c>
      <c r="AV293" s="15" t="s">
        <v>81</v>
      </c>
      <c r="AW293" s="15" t="s">
        <v>34</v>
      </c>
      <c r="AX293" s="15" t="s">
        <v>73</v>
      </c>
      <c r="AY293" s="225" t="s">
        <v>134</v>
      </c>
    </row>
    <row r="294" spans="2:51" s="13" customFormat="1" ht="11.25">
      <c r="B294" s="193"/>
      <c r="C294" s="194"/>
      <c r="D294" s="195" t="s">
        <v>145</v>
      </c>
      <c r="E294" s="196" t="s">
        <v>21</v>
      </c>
      <c r="F294" s="197" t="s">
        <v>632</v>
      </c>
      <c r="G294" s="194"/>
      <c r="H294" s="198">
        <v>50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145</v>
      </c>
      <c r="AU294" s="204" t="s">
        <v>83</v>
      </c>
      <c r="AV294" s="13" t="s">
        <v>83</v>
      </c>
      <c r="AW294" s="13" t="s">
        <v>34</v>
      </c>
      <c r="AX294" s="13" t="s">
        <v>73</v>
      </c>
      <c r="AY294" s="204" t="s">
        <v>134</v>
      </c>
    </row>
    <row r="295" spans="2:51" s="16" customFormat="1" ht="11.25">
      <c r="B295" s="226"/>
      <c r="C295" s="227"/>
      <c r="D295" s="195" t="s">
        <v>145</v>
      </c>
      <c r="E295" s="228" t="s">
        <v>21</v>
      </c>
      <c r="F295" s="229" t="s">
        <v>169</v>
      </c>
      <c r="G295" s="227"/>
      <c r="H295" s="230">
        <v>50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145</v>
      </c>
      <c r="AU295" s="236" t="s">
        <v>83</v>
      </c>
      <c r="AV295" s="16" t="s">
        <v>141</v>
      </c>
      <c r="AW295" s="16" t="s">
        <v>34</v>
      </c>
      <c r="AX295" s="16" t="s">
        <v>81</v>
      </c>
      <c r="AY295" s="236" t="s">
        <v>134</v>
      </c>
    </row>
    <row r="296" spans="1:65" s="2" customFormat="1" ht="16.5" customHeight="1">
      <c r="A296" s="36"/>
      <c r="B296" s="37"/>
      <c r="C296" s="238" t="s">
        <v>496</v>
      </c>
      <c r="D296" s="238" t="s">
        <v>303</v>
      </c>
      <c r="E296" s="239" t="s">
        <v>633</v>
      </c>
      <c r="F296" s="240" t="s">
        <v>634</v>
      </c>
      <c r="G296" s="241" t="s">
        <v>241</v>
      </c>
      <c r="H296" s="242">
        <v>51.5</v>
      </c>
      <c r="I296" s="243"/>
      <c r="J296" s="244">
        <f>ROUND(I296*H296,2)</f>
        <v>0</v>
      </c>
      <c r="K296" s="240" t="s">
        <v>378</v>
      </c>
      <c r="L296" s="245"/>
      <c r="M296" s="246" t="s">
        <v>21</v>
      </c>
      <c r="N296" s="247" t="s">
        <v>44</v>
      </c>
      <c r="O296" s="66"/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192</v>
      </c>
      <c r="AT296" s="186" t="s">
        <v>303</v>
      </c>
      <c r="AU296" s="186" t="s">
        <v>83</v>
      </c>
      <c r="AY296" s="19" t="s">
        <v>134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81</v>
      </c>
      <c r="BK296" s="187">
        <f>ROUND(I296*H296,2)</f>
        <v>0</v>
      </c>
      <c r="BL296" s="19" t="s">
        <v>141</v>
      </c>
      <c r="BM296" s="186" t="s">
        <v>635</v>
      </c>
    </row>
    <row r="297" spans="2:51" s="13" customFormat="1" ht="11.25">
      <c r="B297" s="193"/>
      <c r="C297" s="194"/>
      <c r="D297" s="195" t="s">
        <v>145</v>
      </c>
      <c r="E297" s="196" t="s">
        <v>21</v>
      </c>
      <c r="F297" s="197" t="s">
        <v>636</v>
      </c>
      <c r="G297" s="194"/>
      <c r="H297" s="198">
        <v>51.5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145</v>
      </c>
      <c r="AU297" s="204" t="s">
        <v>83</v>
      </c>
      <c r="AV297" s="13" t="s">
        <v>83</v>
      </c>
      <c r="AW297" s="13" t="s">
        <v>34</v>
      </c>
      <c r="AX297" s="13" t="s">
        <v>73</v>
      </c>
      <c r="AY297" s="204" t="s">
        <v>134</v>
      </c>
    </row>
    <row r="298" spans="2:51" s="16" customFormat="1" ht="11.25">
      <c r="B298" s="226"/>
      <c r="C298" s="227"/>
      <c r="D298" s="195" t="s">
        <v>145</v>
      </c>
      <c r="E298" s="228" t="s">
        <v>21</v>
      </c>
      <c r="F298" s="229" t="s">
        <v>169</v>
      </c>
      <c r="G298" s="227"/>
      <c r="H298" s="230">
        <v>51.5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145</v>
      </c>
      <c r="AU298" s="236" t="s">
        <v>83</v>
      </c>
      <c r="AV298" s="16" t="s">
        <v>141</v>
      </c>
      <c r="AW298" s="16" t="s">
        <v>34</v>
      </c>
      <c r="AX298" s="16" t="s">
        <v>81</v>
      </c>
      <c r="AY298" s="236" t="s">
        <v>134</v>
      </c>
    </row>
    <row r="299" spans="1:65" s="2" customFormat="1" ht="21.75" customHeight="1">
      <c r="A299" s="36"/>
      <c r="B299" s="37"/>
      <c r="C299" s="175" t="s">
        <v>637</v>
      </c>
      <c r="D299" s="175" t="s">
        <v>136</v>
      </c>
      <c r="E299" s="176" t="s">
        <v>638</v>
      </c>
      <c r="F299" s="177" t="s">
        <v>639</v>
      </c>
      <c r="G299" s="178" t="s">
        <v>241</v>
      </c>
      <c r="H299" s="179">
        <v>287</v>
      </c>
      <c r="I299" s="180"/>
      <c r="J299" s="181">
        <f>ROUND(I299*H299,2)</f>
        <v>0</v>
      </c>
      <c r="K299" s="177" t="s">
        <v>378</v>
      </c>
      <c r="L299" s="41"/>
      <c r="M299" s="182" t="s">
        <v>21</v>
      </c>
      <c r="N299" s="183" t="s">
        <v>44</v>
      </c>
      <c r="O299" s="66"/>
      <c r="P299" s="184">
        <f>O299*H299</f>
        <v>0</v>
      </c>
      <c r="Q299" s="184">
        <v>0</v>
      </c>
      <c r="R299" s="184">
        <f>Q299*H299</f>
        <v>0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141</v>
      </c>
      <c r="AT299" s="186" t="s">
        <v>136</v>
      </c>
      <c r="AU299" s="186" t="s">
        <v>83</v>
      </c>
      <c r="AY299" s="19" t="s">
        <v>134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81</v>
      </c>
      <c r="BK299" s="187">
        <f>ROUND(I299*H299,2)</f>
        <v>0</v>
      </c>
      <c r="BL299" s="19" t="s">
        <v>141</v>
      </c>
      <c r="BM299" s="186" t="s">
        <v>640</v>
      </c>
    </row>
    <row r="300" spans="2:51" s="15" customFormat="1" ht="11.25">
      <c r="B300" s="216"/>
      <c r="C300" s="217"/>
      <c r="D300" s="195" t="s">
        <v>145</v>
      </c>
      <c r="E300" s="218" t="s">
        <v>21</v>
      </c>
      <c r="F300" s="219" t="s">
        <v>641</v>
      </c>
      <c r="G300" s="217"/>
      <c r="H300" s="218" t="s">
        <v>21</v>
      </c>
      <c r="I300" s="220"/>
      <c r="J300" s="217"/>
      <c r="K300" s="217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145</v>
      </c>
      <c r="AU300" s="225" t="s">
        <v>83</v>
      </c>
      <c r="AV300" s="15" t="s">
        <v>81</v>
      </c>
      <c r="AW300" s="15" t="s">
        <v>34</v>
      </c>
      <c r="AX300" s="15" t="s">
        <v>73</v>
      </c>
      <c r="AY300" s="225" t="s">
        <v>134</v>
      </c>
    </row>
    <row r="301" spans="2:51" s="13" customFormat="1" ht="11.25">
      <c r="B301" s="193"/>
      <c r="C301" s="194"/>
      <c r="D301" s="195" t="s">
        <v>145</v>
      </c>
      <c r="E301" s="196" t="s">
        <v>21</v>
      </c>
      <c r="F301" s="197" t="s">
        <v>642</v>
      </c>
      <c r="G301" s="194"/>
      <c r="H301" s="198">
        <v>287</v>
      </c>
      <c r="I301" s="199"/>
      <c r="J301" s="194"/>
      <c r="K301" s="194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145</v>
      </c>
      <c r="AU301" s="204" t="s">
        <v>83</v>
      </c>
      <c r="AV301" s="13" t="s">
        <v>83</v>
      </c>
      <c r="AW301" s="13" t="s">
        <v>34</v>
      </c>
      <c r="AX301" s="13" t="s">
        <v>73</v>
      </c>
      <c r="AY301" s="204" t="s">
        <v>134</v>
      </c>
    </row>
    <row r="302" spans="2:51" s="16" customFormat="1" ht="11.25">
      <c r="B302" s="226"/>
      <c r="C302" s="227"/>
      <c r="D302" s="195" t="s">
        <v>145</v>
      </c>
      <c r="E302" s="228" t="s">
        <v>21</v>
      </c>
      <c r="F302" s="229" t="s">
        <v>169</v>
      </c>
      <c r="G302" s="227"/>
      <c r="H302" s="230">
        <v>287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145</v>
      </c>
      <c r="AU302" s="236" t="s">
        <v>83</v>
      </c>
      <c r="AV302" s="16" t="s">
        <v>141</v>
      </c>
      <c r="AW302" s="16" t="s">
        <v>34</v>
      </c>
      <c r="AX302" s="16" t="s">
        <v>81</v>
      </c>
      <c r="AY302" s="236" t="s">
        <v>134</v>
      </c>
    </row>
    <row r="303" spans="1:65" s="2" customFormat="1" ht="16.5" customHeight="1">
      <c r="A303" s="36"/>
      <c r="B303" s="37"/>
      <c r="C303" s="238" t="s">
        <v>500</v>
      </c>
      <c r="D303" s="238" t="s">
        <v>303</v>
      </c>
      <c r="E303" s="239" t="s">
        <v>643</v>
      </c>
      <c r="F303" s="240" t="s">
        <v>644</v>
      </c>
      <c r="G303" s="241" t="s">
        <v>241</v>
      </c>
      <c r="H303" s="242">
        <v>292.74</v>
      </c>
      <c r="I303" s="243"/>
      <c r="J303" s="244">
        <f>ROUND(I303*H303,2)</f>
        <v>0</v>
      </c>
      <c r="K303" s="240" t="s">
        <v>378</v>
      </c>
      <c r="L303" s="245"/>
      <c r="M303" s="246" t="s">
        <v>21</v>
      </c>
      <c r="N303" s="247" t="s">
        <v>44</v>
      </c>
      <c r="O303" s="66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192</v>
      </c>
      <c r="AT303" s="186" t="s">
        <v>303</v>
      </c>
      <c r="AU303" s="186" t="s">
        <v>83</v>
      </c>
      <c r="AY303" s="19" t="s">
        <v>134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81</v>
      </c>
      <c r="BK303" s="187">
        <f>ROUND(I303*H303,2)</f>
        <v>0</v>
      </c>
      <c r="BL303" s="19" t="s">
        <v>141</v>
      </c>
      <c r="BM303" s="186" t="s">
        <v>645</v>
      </c>
    </row>
    <row r="304" spans="2:51" s="15" customFormat="1" ht="11.25">
      <c r="B304" s="216"/>
      <c r="C304" s="217"/>
      <c r="D304" s="195" t="s">
        <v>145</v>
      </c>
      <c r="E304" s="218" t="s">
        <v>21</v>
      </c>
      <c r="F304" s="219" t="s">
        <v>646</v>
      </c>
      <c r="G304" s="217"/>
      <c r="H304" s="218" t="s">
        <v>21</v>
      </c>
      <c r="I304" s="220"/>
      <c r="J304" s="217"/>
      <c r="K304" s="217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145</v>
      </c>
      <c r="AU304" s="225" t="s">
        <v>83</v>
      </c>
      <c r="AV304" s="15" t="s">
        <v>81</v>
      </c>
      <c r="AW304" s="15" t="s">
        <v>34</v>
      </c>
      <c r="AX304" s="15" t="s">
        <v>73</v>
      </c>
      <c r="AY304" s="225" t="s">
        <v>134</v>
      </c>
    </row>
    <row r="305" spans="2:51" s="15" customFormat="1" ht="11.25">
      <c r="B305" s="216"/>
      <c r="C305" s="217"/>
      <c r="D305" s="195" t="s">
        <v>145</v>
      </c>
      <c r="E305" s="218" t="s">
        <v>21</v>
      </c>
      <c r="F305" s="219" t="s">
        <v>647</v>
      </c>
      <c r="G305" s="217"/>
      <c r="H305" s="218" t="s">
        <v>21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145</v>
      </c>
      <c r="AU305" s="225" t="s">
        <v>83</v>
      </c>
      <c r="AV305" s="15" t="s">
        <v>81</v>
      </c>
      <c r="AW305" s="15" t="s">
        <v>34</v>
      </c>
      <c r="AX305" s="15" t="s">
        <v>73</v>
      </c>
      <c r="AY305" s="225" t="s">
        <v>134</v>
      </c>
    </row>
    <row r="306" spans="2:51" s="15" customFormat="1" ht="11.25">
      <c r="B306" s="216"/>
      <c r="C306" s="217"/>
      <c r="D306" s="195" t="s">
        <v>145</v>
      </c>
      <c r="E306" s="218" t="s">
        <v>21</v>
      </c>
      <c r="F306" s="219" t="s">
        <v>648</v>
      </c>
      <c r="G306" s="217"/>
      <c r="H306" s="218" t="s">
        <v>21</v>
      </c>
      <c r="I306" s="220"/>
      <c r="J306" s="217"/>
      <c r="K306" s="217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145</v>
      </c>
      <c r="AU306" s="225" t="s">
        <v>83</v>
      </c>
      <c r="AV306" s="15" t="s">
        <v>81</v>
      </c>
      <c r="AW306" s="15" t="s">
        <v>34</v>
      </c>
      <c r="AX306" s="15" t="s">
        <v>73</v>
      </c>
      <c r="AY306" s="225" t="s">
        <v>134</v>
      </c>
    </row>
    <row r="307" spans="2:51" s="13" customFormat="1" ht="11.25">
      <c r="B307" s="193"/>
      <c r="C307" s="194"/>
      <c r="D307" s="195" t="s">
        <v>145</v>
      </c>
      <c r="E307" s="196" t="s">
        <v>21</v>
      </c>
      <c r="F307" s="197" t="s">
        <v>649</v>
      </c>
      <c r="G307" s="194"/>
      <c r="H307" s="198">
        <v>292.74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145</v>
      </c>
      <c r="AU307" s="204" t="s">
        <v>83</v>
      </c>
      <c r="AV307" s="13" t="s">
        <v>83</v>
      </c>
      <c r="AW307" s="13" t="s">
        <v>34</v>
      </c>
      <c r="AX307" s="13" t="s">
        <v>73</v>
      </c>
      <c r="AY307" s="204" t="s">
        <v>134</v>
      </c>
    </row>
    <row r="308" spans="2:51" s="16" customFormat="1" ht="11.25">
      <c r="B308" s="226"/>
      <c r="C308" s="227"/>
      <c r="D308" s="195" t="s">
        <v>145</v>
      </c>
      <c r="E308" s="228" t="s">
        <v>21</v>
      </c>
      <c r="F308" s="229" t="s">
        <v>169</v>
      </c>
      <c r="G308" s="227"/>
      <c r="H308" s="230">
        <v>292.74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145</v>
      </c>
      <c r="AU308" s="236" t="s">
        <v>83</v>
      </c>
      <c r="AV308" s="16" t="s">
        <v>141</v>
      </c>
      <c r="AW308" s="16" t="s">
        <v>34</v>
      </c>
      <c r="AX308" s="16" t="s">
        <v>81</v>
      </c>
      <c r="AY308" s="236" t="s">
        <v>134</v>
      </c>
    </row>
    <row r="309" spans="2:63" s="12" customFormat="1" ht="22.9" customHeight="1">
      <c r="B309" s="159"/>
      <c r="C309" s="160"/>
      <c r="D309" s="161" t="s">
        <v>72</v>
      </c>
      <c r="E309" s="173" t="s">
        <v>177</v>
      </c>
      <c r="F309" s="173" t="s">
        <v>650</v>
      </c>
      <c r="G309" s="160"/>
      <c r="H309" s="160"/>
      <c r="I309" s="163"/>
      <c r="J309" s="174">
        <f>BK309</f>
        <v>0</v>
      </c>
      <c r="K309" s="160"/>
      <c r="L309" s="165"/>
      <c r="M309" s="166"/>
      <c r="N309" s="167"/>
      <c r="O309" s="167"/>
      <c r="P309" s="168">
        <f>SUM(P310:P337)</f>
        <v>0</v>
      </c>
      <c r="Q309" s="167"/>
      <c r="R309" s="168">
        <f>SUM(R310:R337)</f>
        <v>0</v>
      </c>
      <c r="S309" s="167"/>
      <c r="T309" s="169">
        <f>SUM(T310:T337)</f>
        <v>0</v>
      </c>
      <c r="AR309" s="170" t="s">
        <v>81</v>
      </c>
      <c r="AT309" s="171" t="s">
        <v>72</v>
      </c>
      <c r="AU309" s="171" t="s">
        <v>81</v>
      </c>
      <c r="AY309" s="170" t="s">
        <v>134</v>
      </c>
      <c r="BK309" s="172">
        <f>SUM(BK310:BK337)</f>
        <v>0</v>
      </c>
    </row>
    <row r="310" spans="1:65" s="2" customFormat="1" ht="16.5" customHeight="1">
      <c r="A310" s="36"/>
      <c r="B310" s="37"/>
      <c r="C310" s="175" t="s">
        <v>651</v>
      </c>
      <c r="D310" s="175" t="s">
        <v>136</v>
      </c>
      <c r="E310" s="176" t="s">
        <v>652</v>
      </c>
      <c r="F310" s="177" t="s">
        <v>653</v>
      </c>
      <c r="G310" s="178" t="s">
        <v>241</v>
      </c>
      <c r="H310" s="179">
        <v>212.18</v>
      </c>
      <c r="I310" s="180"/>
      <c r="J310" s="181">
        <f>ROUND(I310*H310,2)</f>
        <v>0</v>
      </c>
      <c r="K310" s="177" t="s">
        <v>378</v>
      </c>
      <c r="L310" s="41"/>
      <c r="M310" s="182" t="s">
        <v>21</v>
      </c>
      <c r="N310" s="183" t="s">
        <v>44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141</v>
      </c>
      <c r="AT310" s="186" t="s">
        <v>136</v>
      </c>
      <c r="AU310" s="186" t="s">
        <v>83</v>
      </c>
      <c r="AY310" s="19" t="s">
        <v>134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81</v>
      </c>
      <c r="BK310" s="187">
        <f>ROUND(I310*H310,2)</f>
        <v>0</v>
      </c>
      <c r="BL310" s="19" t="s">
        <v>141</v>
      </c>
      <c r="BM310" s="186" t="s">
        <v>654</v>
      </c>
    </row>
    <row r="311" spans="1:65" s="2" customFormat="1" ht="16.5" customHeight="1">
      <c r="A311" s="36"/>
      <c r="B311" s="37"/>
      <c r="C311" s="175" t="s">
        <v>507</v>
      </c>
      <c r="D311" s="175" t="s">
        <v>136</v>
      </c>
      <c r="E311" s="176" t="s">
        <v>655</v>
      </c>
      <c r="F311" s="177" t="s">
        <v>656</v>
      </c>
      <c r="G311" s="178" t="s">
        <v>284</v>
      </c>
      <c r="H311" s="179">
        <v>2</v>
      </c>
      <c r="I311" s="180"/>
      <c r="J311" s="181">
        <f>ROUND(I311*H311,2)</f>
        <v>0</v>
      </c>
      <c r="K311" s="177" t="s">
        <v>378</v>
      </c>
      <c r="L311" s="41"/>
      <c r="M311" s="182" t="s">
        <v>21</v>
      </c>
      <c r="N311" s="183" t="s">
        <v>44</v>
      </c>
      <c r="O311" s="66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141</v>
      </c>
      <c r="AT311" s="186" t="s">
        <v>136</v>
      </c>
      <c r="AU311" s="186" t="s">
        <v>83</v>
      </c>
      <c r="AY311" s="19" t="s">
        <v>134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9" t="s">
        <v>81</v>
      </c>
      <c r="BK311" s="187">
        <f>ROUND(I311*H311,2)</f>
        <v>0</v>
      </c>
      <c r="BL311" s="19" t="s">
        <v>141</v>
      </c>
      <c r="BM311" s="186" t="s">
        <v>657</v>
      </c>
    </row>
    <row r="312" spans="2:51" s="15" customFormat="1" ht="11.25">
      <c r="B312" s="216"/>
      <c r="C312" s="217"/>
      <c r="D312" s="195" t="s">
        <v>145</v>
      </c>
      <c r="E312" s="218" t="s">
        <v>21</v>
      </c>
      <c r="F312" s="219" t="s">
        <v>658</v>
      </c>
      <c r="G312" s="217"/>
      <c r="H312" s="218" t="s">
        <v>21</v>
      </c>
      <c r="I312" s="220"/>
      <c r="J312" s="217"/>
      <c r="K312" s="217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145</v>
      </c>
      <c r="AU312" s="225" t="s">
        <v>83</v>
      </c>
      <c r="AV312" s="15" t="s">
        <v>81</v>
      </c>
      <c r="AW312" s="15" t="s">
        <v>34</v>
      </c>
      <c r="AX312" s="15" t="s">
        <v>73</v>
      </c>
      <c r="AY312" s="225" t="s">
        <v>134</v>
      </c>
    </row>
    <row r="313" spans="2:51" s="15" customFormat="1" ht="11.25">
      <c r="B313" s="216"/>
      <c r="C313" s="217"/>
      <c r="D313" s="195" t="s">
        <v>145</v>
      </c>
      <c r="E313" s="218" t="s">
        <v>21</v>
      </c>
      <c r="F313" s="219" t="s">
        <v>659</v>
      </c>
      <c r="G313" s="217"/>
      <c r="H313" s="218" t="s">
        <v>21</v>
      </c>
      <c r="I313" s="220"/>
      <c r="J313" s="217"/>
      <c r="K313" s="217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145</v>
      </c>
      <c r="AU313" s="225" t="s">
        <v>83</v>
      </c>
      <c r="AV313" s="15" t="s">
        <v>81</v>
      </c>
      <c r="AW313" s="15" t="s">
        <v>34</v>
      </c>
      <c r="AX313" s="15" t="s">
        <v>73</v>
      </c>
      <c r="AY313" s="225" t="s">
        <v>134</v>
      </c>
    </row>
    <row r="314" spans="2:51" s="15" customFormat="1" ht="11.25">
      <c r="B314" s="216"/>
      <c r="C314" s="217"/>
      <c r="D314" s="195" t="s">
        <v>145</v>
      </c>
      <c r="E314" s="218" t="s">
        <v>21</v>
      </c>
      <c r="F314" s="219" t="s">
        <v>660</v>
      </c>
      <c r="G314" s="217"/>
      <c r="H314" s="218" t="s">
        <v>21</v>
      </c>
      <c r="I314" s="220"/>
      <c r="J314" s="217"/>
      <c r="K314" s="217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145</v>
      </c>
      <c r="AU314" s="225" t="s">
        <v>83</v>
      </c>
      <c r="AV314" s="15" t="s">
        <v>81</v>
      </c>
      <c r="AW314" s="15" t="s">
        <v>34</v>
      </c>
      <c r="AX314" s="15" t="s">
        <v>73</v>
      </c>
      <c r="AY314" s="225" t="s">
        <v>134</v>
      </c>
    </row>
    <row r="315" spans="2:51" s="15" customFormat="1" ht="11.25">
      <c r="B315" s="216"/>
      <c r="C315" s="217"/>
      <c r="D315" s="195" t="s">
        <v>145</v>
      </c>
      <c r="E315" s="218" t="s">
        <v>21</v>
      </c>
      <c r="F315" s="219" t="s">
        <v>661</v>
      </c>
      <c r="G315" s="217"/>
      <c r="H315" s="218" t="s">
        <v>21</v>
      </c>
      <c r="I315" s="220"/>
      <c r="J315" s="217"/>
      <c r="K315" s="217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145</v>
      </c>
      <c r="AU315" s="225" t="s">
        <v>83</v>
      </c>
      <c r="AV315" s="15" t="s">
        <v>81</v>
      </c>
      <c r="AW315" s="15" t="s">
        <v>34</v>
      </c>
      <c r="AX315" s="15" t="s">
        <v>73</v>
      </c>
      <c r="AY315" s="225" t="s">
        <v>134</v>
      </c>
    </row>
    <row r="316" spans="2:51" s="15" customFormat="1" ht="11.25">
      <c r="B316" s="216"/>
      <c r="C316" s="217"/>
      <c r="D316" s="195" t="s">
        <v>145</v>
      </c>
      <c r="E316" s="218" t="s">
        <v>21</v>
      </c>
      <c r="F316" s="219" t="s">
        <v>662</v>
      </c>
      <c r="G316" s="217"/>
      <c r="H316" s="218" t="s">
        <v>21</v>
      </c>
      <c r="I316" s="220"/>
      <c r="J316" s="217"/>
      <c r="K316" s="217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145</v>
      </c>
      <c r="AU316" s="225" t="s">
        <v>83</v>
      </c>
      <c r="AV316" s="15" t="s">
        <v>81</v>
      </c>
      <c r="AW316" s="15" t="s">
        <v>34</v>
      </c>
      <c r="AX316" s="15" t="s">
        <v>73</v>
      </c>
      <c r="AY316" s="225" t="s">
        <v>134</v>
      </c>
    </row>
    <row r="317" spans="2:51" s="15" customFormat="1" ht="11.25">
      <c r="B317" s="216"/>
      <c r="C317" s="217"/>
      <c r="D317" s="195" t="s">
        <v>145</v>
      </c>
      <c r="E317" s="218" t="s">
        <v>21</v>
      </c>
      <c r="F317" s="219" t="s">
        <v>663</v>
      </c>
      <c r="G317" s="217"/>
      <c r="H317" s="218" t="s">
        <v>21</v>
      </c>
      <c r="I317" s="220"/>
      <c r="J317" s="217"/>
      <c r="K317" s="217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145</v>
      </c>
      <c r="AU317" s="225" t="s">
        <v>83</v>
      </c>
      <c r="AV317" s="15" t="s">
        <v>81</v>
      </c>
      <c r="AW317" s="15" t="s">
        <v>34</v>
      </c>
      <c r="AX317" s="15" t="s">
        <v>73</v>
      </c>
      <c r="AY317" s="225" t="s">
        <v>134</v>
      </c>
    </row>
    <row r="318" spans="2:51" s="13" customFormat="1" ht="11.25">
      <c r="B318" s="193"/>
      <c r="C318" s="194"/>
      <c r="D318" s="195" t="s">
        <v>145</v>
      </c>
      <c r="E318" s="196" t="s">
        <v>21</v>
      </c>
      <c r="F318" s="197" t="s">
        <v>664</v>
      </c>
      <c r="G318" s="194"/>
      <c r="H318" s="198">
        <v>2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145</v>
      </c>
      <c r="AU318" s="204" t="s">
        <v>83</v>
      </c>
      <c r="AV318" s="13" t="s">
        <v>83</v>
      </c>
      <c r="AW318" s="13" t="s">
        <v>34</v>
      </c>
      <c r="AX318" s="13" t="s">
        <v>73</v>
      </c>
      <c r="AY318" s="204" t="s">
        <v>134</v>
      </c>
    </row>
    <row r="319" spans="2:51" s="16" customFormat="1" ht="11.25">
      <c r="B319" s="226"/>
      <c r="C319" s="227"/>
      <c r="D319" s="195" t="s">
        <v>145</v>
      </c>
      <c r="E319" s="228" t="s">
        <v>21</v>
      </c>
      <c r="F319" s="229" t="s">
        <v>169</v>
      </c>
      <c r="G319" s="227"/>
      <c r="H319" s="230">
        <v>2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AT319" s="236" t="s">
        <v>145</v>
      </c>
      <c r="AU319" s="236" t="s">
        <v>83</v>
      </c>
      <c r="AV319" s="16" t="s">
        <v>141</v>
      </c>
      <c r="AW319" s="16" t="s">
        <v>34</v>
      </c>
      <c r="AX319" s="16" t="s">
        <v>81</v>
      </c>
      <c r="AY319" s="236" t="s">
        <v>134</v>
      </c>
    </row>
    <row r="320" spans="1:65" s="2" customFormat="1" ht="16.5" customHeight="1">
      <c r="A320" s="36"/>
      <c r="B320" s="37"/>
      <c r="C320" s="175" t="s">
        <v>665</v>
      </c>
      <c r="D320" s="175" t="s">
        <v>136</v>
      </c>
      <c r="E320" s="176" t="s">
        <v>666</v>
      </c>
      <c r="F320" s="177" t="s">
        <v>667</v>
      </c>
      <c r="G320" s="178" t="s">
        <v>241</v>
      </c>
      <c r="H320" s="179">
        <v>45.72</v>
      </c>
      <c r="I320" s="180"/>
      <c r="J320" s="181">
        <f>ROUND(I320*H320,2)</f>
        <v>0</v>
      </c>
      <c r="K320" s="177" t="s">
        <v>378</v>
      </c>
      <c r="L320" s="41"/>
      <c r="M320" s="182" t="s">
        <v>21</v>
      </c>
      <c r="N320" s="183" t="s">
        <v>44</v>
      </c>
      <c r="O320" s="66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141</v>
      </c>
      <c r="AT320" s="186" t="s">
        <v>136</v>
      </c>
      <c r="AU320" s="186" t="s">
        <v>83</v>
      </c>
      <c r="AY320" s="19" t="s">
        <v>134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81</v>
      </c>
      <c r="BK320" s="187">
        <f>ROUND(I320*H320,2)</f>
        <v>0</v>
      </c>
      <c r="BL320" s="19" t="s">
        <v>141</v>
      </c>
      <c r="BM320" s="186" t="s">
        <v>668</v>
      </c>
    </row>
    <row r="321" spans="2:51" s="15" customFormat="1" ht="11.25">
      <c r="B321" s="216"/>
      <c r="C321" s="217"/>
      <c r="D321" s="195" t="s">
        <v>145</v>
      </c>
      <c r="E321" s="218" t="s">
        <v>21</v>
      </c>
      <c r="F321" s="219" t="s">
        <v>669</v>
      </c>
      <c r="G321" s="217"/>
      <c r="H321" s="218" t="s">
        <v>21</v>
      </c>
      <c r="I321" s="220"/>
      <c r="J321" s="217"/>
      <c r="K321" s="217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145</v>
      </c>
      <c r="AU321" s="225" t="s">
        <v>83</v>
      </c>
      <c r="AV321" s="15" t="s">
        <v>81</v>
      </c>
      <c r="AW321" s="15" t="s">
        <v>34</v>
      </c>
      <c r="AX321" s="15" t="s">
        <v>73</v>
      </c>
      <c r="AY321" s="225" t="s">
        <v>134</v>
      </c>
    </row>
    <row r="322" spans="2:51" s="15" customFormat="1" ht="11.25">
      <c r="B322" s="216"/>
      <c r="C322" s="217"/>
      <c r="D322" s="195" t="s">
        <v>145</v>
      </c>
      <c r="E322" s="218" t="s">
        <v>21</v>
      </c>
      <c r="F322" s="219" t="s">
        <v>670</v>
      </c>
      <c r="G322" s="217"/>
      <c r="H322" s="218" t="s">
        <v>21</v>
      </c>
      <c r="I322" s="220"/>
      <c r="J322" s="217"/>
      <c r="K322" s="217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145</v>
      </c>
      <c r="AU322" s="225" t="s">
        <v>83</v>
      </c>
      <c r="AV322" s="15" t="s">
        <v>81</v>
      </c>
      <c r="AW322" s="15" t="s">
        <v>34</v>
      </c>
      <c r="AX322" s="15" t="s">
        <v>73</v>
      </c>
      <c r="AY322" s="225" t="s">
        <v>134</v>
      </c>
    </row>
    <row r="323" spans="2:51" s="13" customFormat="1" ht="11.25">
      <c r="B323" s="193"/>
      <c r="C323" s="194"/>
      <c r="D323" s="195" t="s">
        <v>145</v>
      </c>
      <c r="E323" s="196" t="s">
        <v>21</v>
      </c>
      <c r="F323" s="197" t="s">
        <v>671</v>
      </c>
      <c r="G323" s="194"/>
      <c r="H323" s="198">
        <v>30.48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145</v>
      </c>
      <c r="AU323" s="204" t="s">
        <v>83</v>
      </c>
      <c r="AV323" s="13" t="s">
        <v>83</v>
      </c>
      <c r="AW323" s="13" t="s">
        <v>34</v>
      </c>
      <c r="AX323" s="13" t="s">
        <v>73</v>
      </c>
      <c r="AY323" s="204" t="s">
        <v>134</v>
      </c>
    </row>
    <row r="324" spans="2:51" s="15" customFormat="1" ht="11.25">
      <c r="B324" s="216"/>
      <c r="C324" s="217"/>
      <c r="D324" s="195" t="s">
        <v>145</v>
      </c>
      <c r="E324" s="218" t="s">
        <v>21</v>
      </c>
      <c r="F324" s="219" t="s">
        <v>672</v>
      </c>
      <c r="G324" s="217"/>
      <c r="H324" s="218" t="s">
        <v>21</v>
      </c>
      <c r="I324" s="220"/>
      <c r="J324" s="217"/>
      <c r="K324" s="217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145</v>
      </c>
      <c r="AU324" s="225" t="s">
        <v>83</v>
      </c>
      <c r="AV324" s="15" t="s">
        <v>81</v>
      </c>
      <c r="AW324" s="15" t="s">
        <v>34</v>
      </c>
      <c r="AX324" s="15" t="s">
        <v>73</v>
      </c>
      <c r="AY324" s="225" t="s">
        <v>134</v>
      </c>
    </row>
    <row r="325" spans="2:51" s="13" customFormat="1" ht="11.25">
      <c r="B325" s="193"/>
      <c r="C325" s="194"/>
      <c r="D325" s="195" t="s">
        <v>145</v>
      </c>
      <c r="E325" s="196" t="s">
        <v>21</v>
      </c>
      <c r="F325" s="197" t="s">
        <v>673</v>
      </c>
      <c r="G325" s="194"/>
      <c r="H325" s="198">
        <v>15.24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145</v>
      </c>
      <c r="AU325" s="204" t="s">
        <v>83</v>
      </c>
      <c r="AV325" s="13" t="s">
        <v>83</v>
      </c>
      <c r="AW325" s="13" t="s">
        <v>34</v>
      </c>
      <c r="AX325" s="13" t="s">
        <v>73</v>
      </c>
      <c r="AY325" s="204" t="s">
        <v>134</v>
      </c>
    </row>
    <row r="326" spans="2:51" s="16" customFormat="1" ht="11.25">
      <c r="B326" s="226"/>
      <c r="C326" s="227"/>
      <c r="D326" s="195" t="s">
        <v>145</v>
      </c>
      <c r="E326" s="228" t="s">
        <v>21</v>
      </c>
      <c r="F326" s="229" t="s">
        <v>417</v>
      </c>
      <c r="G326" s="227"/>
      <c r="H326" s="230">
        <v>45.72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145</v>
      </c>
      <c r="AU326" s="236" t="s">
        <v>83</v>
      </c>
      <c r="AV326" s="16" t="s">
        <v>141</v>
      </c>
      <c r="AW326" s="16" t="s">
        <v>34</v>
      </c>
      <c r="AX326" s="16" t="s">
        <v>81</v>
      </c>
      <c r="AY326" s="236" t="s">
        <v>134</v>
      </c>
    </row>
    <row r="327" spans="1:65" s="2" customFormat="1" ht="16.5" customHeight="1">
      <c r="A327" s="36"/>
      <c r="B327" s="37"/>
      <c r="C327" s="238" t="s">
        <v>510</v>
      </c>
      <c r="D327" s="238" t="s">
        <v>303</v>
      </c>
      <c r="E327" s="239" t="s">
        <v>674</v>
      </c>
      <c r="F327" s="240" t="s">
        <v>675</v>
      </c>
      <c r="G327" s="241" t="s">
        <v>139</v>
      </c>
      <c r="H327" s="242">
        <v>101.6</v>
      </c>
      <c r="I327" s="243"/>
      <c r="J327" s="244">
        <f>ROUND(I327*H327,2)</f>
        <v>0</v>
      </c>
      <c r="K327" s="240" t="s">
        <v>378</v>
      </c>
      <c r="L327" s="245"/>
      <c r="M327" s="246" t="s">
        <v>21</v>
      </c>
      <c r="N327" s="247" t="s">
        <v>44</v>
      </c>
      <c r="O327" s="66"/>
      <c r="P327" s="184">
        <f>O327*H327</f>
        <v>0</v>
      </c>
      <c r="Q327" s="184">
        <v>0</v>
      </c>
      <c r="R327" s="184">
        <f>Q327*H327</f>
        <v>0</v>
      </c>
      <c r="S327" s="184">
        <v>0</v>
      </c>
      <c r="T327" s="185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192</v>
      </c>
      <c r="AT327" s="186" t="s">
        <v>303</v>
      </c>
      <c r="AU327" s="186" t="s">
        <v>83</v>
      </c>
      <c r="AY327" s="19" t="s">
        <v>134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9" t="s">
        <v>81</v>
      </c>
      <c r="BK327" s="187">
        <f>ROUND(I327*H327,2)</f>
        <v>0</v>
      </c>
      <c r="BL327" s="19" t="s">
        <v>141</v>
      </c>
      <c r="BM327" s="186" t="s">
        <v>676</v>
      </c>
    </row>
    <row r="328" spans="2:51" s="15" customFormat="1" ht="11.25">
      <c r="B328" s="216"/>
      <c r="C328" s="217"/>
      <c r="D328" s="195" t="s">
        <v>145</v>
      </c>
      <c r="E328" s="218" t="s">
        <v>21</v>
      </c>
      <c r="F328" s="219" t="s">
        <v>677</v>
      </c>
      <c r="G328" s="217"/>
      <c r="H328" s="218" t="s">
        <v>21</v>
      </c>
      <c r="I328" s="220"/>
      <c r="J328" s="217"/>
      <c r="K328" s="217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145</v>
      </c>
      <c r="AU328" s="225" t="s">
        <v>83</v>
      </c>
      <c r="AV328" s="15" t="s">
        <v>81</v>
      </c>
      <c r="AW328" s="15" t="s">
        <v>34</v>
      </c>
      <c r="AX328" s="15" t="s">
        <v>73</v>
      </c>
      <c r="AY328" s="225" t="s">
        <v>134</v>
      </c>
    </row>
    <row r="329" spans="2:51" s="15" customFormat="1" ht="11.25">
      <c r="B329" s="216"/>
      <c r="C329" s="217"/>
      <c r="D329" s="195" t="s">
        <v>145</v>
      </c>
      <c r="E329" s="218" t="s">
        <v>21</v>
      </c>
      <c r="F329" s="219" t="s">
        <v>678</v>
      </c>
      <c r="G329" s="217"/>
      <c r="H329" s="218" t="s">
        <v>21</v>
      </c>
      <c r="I329" s="220"/>
      <c r="J329" s="217"/>
      <c r="K329" s="217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145</v>
      </c>
      <c r="AU329" s="225" t="s">
        <v>83</v>
      </c>
      <c r="AV329" s="15" t="s">
        <v>81</v>
      </c>
      <c r="AW329" s="15" t="s">
        <v>34</v>
      </c>
      <c r="AX329" s="15" t="s">
        <v>73</v>
      </c>
      <c r="AY329" s="225" t="s">
        <v>134</v>
      </c>
    </row>
    <row r="330" spans="2:51" s="15" customFormat="1" ht="11.25">
      <c r="B330" s="216"/>
      <c r="C330" s="217"/>
      <c r="D330" s="195" t="s">
        <v>145</v>
      </c>
      <c r="E330" s="218" t="s">
        <v>21</v>
      </c>
      <c r="F330" s="219" t="s">
        <v>679</v>
      </c>
      <c r="G330" s="217"/>
      <c r="H330" s="218" t="s">
        <v>21</v>
      </c>
      <c r="I330" s="220"/>
      <c r="J330" s="217"/>
      <c r="K330" s="217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145</v>
      </c>
      <c r="AU330" s="225" t="s">
        <v>83</v>
      </c>
      <c r="AV330" s="15" t="s">
        <v>81</v>
      </c>
      <c r="AW330" s="15" t="s">
        <v>34</v>
      </c>
      <c r="AX330" s="15" t="s">
        <v>73</v>
      </c>
      <c r="AY330" s="225" t="s">
        <v>134</v>
      </c>
    </row>
    <row r="331" spans="2:51" s="13" customFormat="1" ht="11.25">
      <c r="B331" s="193"/>
      <c r="C331" s="194"/>
      <c r="D331" s="195" t="s">
        <v>145</v>
      </c>
      <c r="E331" s="196" t="s">
        <v>21</v>
      </c>
      <c r="F331" s="197" t="s">
        <v>680</v>
      </c>
      <c r="G331" s="194"/>
      <c r="H331" s="198">
        <v>101.6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145</v>
      </c>
      <c r="AU331" s="204" t="s">
        <v>83</v>
      </c>
      <c r="AV331" s="13" t="s">
        <v>83</v>
      </c>
      <c r="AW331" s="13" t="s">
        <v>34</v>
      </c>
      <c r="AX331" s="13" t="s">
        <v>73</v>
      </c>
      <c r="AY331" s="204" t="s">
        <v>134</v>
      </c>
    </row>
    <row r="332" spans="2:51" s="16" customFormat="1" ht="11.25">
      <c r="B332" s="226"/>
      <c r="C332" s="227"/>
      <c r="D332" s="195" t="s">
        <v>145</v>
      </c>
      <c r="E332" s="228" t="s">
        <v>21</v>
      </c>
      <c r="F332" s="229" t="s">
        <v>169</v>
      </c>
      <c r="G332" s="227"/>
      <c r="H332" s="230">
        <v>101.6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145</v>
      </c>
      <c r="AU332" s="236" t="s">
        <v>83</v>
      </c>
      <c r="AV332" s="16" t="s">
        <v>141</v>
      </c>
      <c r="AW332" s="16" t="s">
        <v>34</v>
      </c>
      <c r="AX332" s="16" t="s">
        <v>81</v>
      </c>
      <c r="AY332" s="236" t="s">
        <v>134</v>
      </c>
    </row>
    <row r="333" spans="1:65" s="2" customFormat="1" ht="16.5" customHeight="1">
      <c r="A333" s="36"/>
      <c r="B333" s="37"/>
      <c r="C333" s="238" t="s">
        <v>681</v>
      </c>
      <c r="D333" s="238" t="s">
        <v>303</v>
      </c>
      <c r="E333" s="239" t="s">
        <v>682</v>
      </c>
      <c r="F333" s="240" t="s">
        <v>683</v>
      </c>
      <c r="G333" s="241" t="s">
        <v>139</v>
      </c>
      <c r="H333" s="242">
        <v>101.6</v>
      </c>
      <c r="I333" s="243"/>
      <c r="J333" s="244">
        <f>ROUND(I333*H333,2)</f>
        <v>0</v>
      </c>
      <c r="K333" s="240" t="s">
        <v>378</v>
      </c>
      <c r="L333" s="245"/>
      <c r="M333" s="246" t="s">
        <v>21</v>
      </c>
      <c r="N333" s="247" t="s">
        <v>44</v>
      </c>
      <c r="O333" s="66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192</v>
      </c>
      <c r="AT333" s="186" t="s">
        <v>303</v>
      </c>
      <c r="AU333" s="186" t="s">
        <v>83</v>
      </c>
      <c r="AY333" s="19" t="s">
        <v>134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81</v>
      </c>
      <c r="BK333" s="187">
        <f>ROUND(I333*H333,2)</f>
        <v>0</v>
      </c>
      <c r="BL333" s="19" t="s">
        <v>141</v>
      </c>
      <c r="BM333" s="186" t="s">
        <v>684</v>
      </c>
    </row>
    <row r="334" spans="2:51" s="15" customFormat="1" ht="11.25">
      <c r="B334" s="216"/>
      <c r="C334" s="217"/>
      <c r="D334" s="195" t="s">
        <v>145</v>
      </c>
      <c r="E334" s="218" t="s">
        <v>21</v>
      </c>
      <c r="F334" s="219" t="s">
        <v>685</v>
      </c>
      <c r="G334" s="217"/>
      <c r="H334" s="218" t="s">
        <v>21</v>
      </c>
      <c r="I334" s="220"/>
      <c r="J334" s="217"/>
      <c r="K334" s="217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145</v>
      </c>
      <c r="AU334" s="225" t="s">
        <v>83</v>
      </c>
      <c r="AV334" s="15" t="s">
        <v>81</v>
      </c>
      <c r="AW334" s="15" t="s">
        <v>34</v>
      </c>
      <c r="AX334" s="15" t="s">
        <v>73</v>
      </c>
      <c r="AY334" s="225" t="s">
        <v>134</v>
      </c>
    </row>
    <row r="335" spans="2:51" s="15" customFormat="1" ht="11.25">
      <c r="B335" s="216"/>
      <c r="C335" s="217"/>
      <c r="D335" s="195" t="s">
        <v>145</v>
      </c>
      <c r="E335" s="218" t="s">
        <v>21</v>
      </c>
      <c r="F335" s="219" t="s">
        <v>686</v>
      </c>
      <c r="G335" s="217"/>
      <c r="H335" s="218" t="s">
        <v>21</v>
      </c>
      <c r="I335" s="220"/>
      <c r="J335" s="217"/>
      <c r="K335" s="217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145</v>
      </c>
      <c r="AU335" s="225" t="s">
        <v>83</v>
      </c>
      <c r="AV335" s="15" t="s">
        <v>81</v>
      </c>
      <c r="AW335" s="15" t="s">
        <v>34</v>
      </c>
      <c r="AX335" s="15" t="s">
        <v>73</v>
      </c>
      <c r="AY335" s="225" t="s">
        <v>134</v>
      </c>
    </row>
    <row r="336" spans="2:51" s="13" customFormat="1" ht="11.25">
      <c r="B336" s="193"/>
      <c r="C336" s="194"/>
      <c r="D336" s="195" t="s">
        <v>145</v>
      </c>
      <c r="E336" s="196" t="s">
        <v>21</v>
      </c>
      <c r="F336" s="197" t="s">
        <v>680</v>
      </c>
      <c r="G336" s="194"/>
      <c r="H336" s="198">
        <v>101.6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145</v>
      </c>
      <c r="AU336" s="204" t="s">
        <v>83</v>
      </c>
      <c r="AV336" s="13" t="s">
        <v>83</v>
      </c>
      <c r="AW336" s="13" t="s">
        <v>34</v>
      </c>
      <c r="AX336" s="13" t="s">
        <v>73</v>
      </c>
      <c r="AY336" s="204" t="s">
        <v>134</v>
      </c>
    </row>
    <row r="337" spans="2:51" s="16" customFormat="1" ht="11.25">
      <c r="B337" s="226"/>
      <c r="C337" s="227"/>
      <c r="D337" s="195" t="s">
        <v>145</v>
      </c>
      <c r="E337" s="228" t="s">
        <v>21</v>
      </c>
      <c r="F337" s="229" t="s">
        <v>169</v>
      </c>
      <c r="G337" s="227"/>
      <c r="H337" s="230">
        <v>101.6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AT337" s="236" t="s">
        <v>145</v>
      </c>
      <c r="AU337" s="236" t="s">
        <v>83</v>
      </c>
      <c r="AV337" s="16" t="s">
        <v>141</v>
      </c>
      <c r="AW337" s="16" t="s">
        <v>34</v>
      </c>
      <c r="AX337" s="16" t="s">
        <v>81</v>
      </c>
      <c r="AY337" s="236" t="s">
        <v>134</v>
      </c>
    </row>
    <row r="338" spans="2:63" s="12" customFormat="1" ht="22.9" customHeight="1">
      <c r="B338" s="159"/>
      <c r="C338" s="160"/>
      <c r="D338" s="161" t="s">
        <v>72</v>
      </c>
      <c r="E338" s="173" t="s">
        <v>192</v>
      </c>
      <c r="F338" s="173" t="s">
        <v>687</v>
      </c>
      <c r="G338" s="160"/>
      <c r="H338" s="160"/>
      <c r="I338" s="163"/>
      <c r="J338" s="174">
        <f>BK338</f>
        <v>0</v>
      </c>
      <c r="K338" s="160"/>
      <c r="L338" s="165"/>
      <c r="M338" s="166"/>
      <c r="N338" s="167"/>
      <c r="O338" s="167"/>
      <c r="P338" s="168">
        <f>SUM(P339:P342)</f>
        <v>0</v>
      </c>
      <c r="Q338" s="167"/>
      <c r="R338" s="168">
        <f>SUM(R339:R342)</f>
        <v>0</v>
      </c>
      <c r="S338" s="167"/>
      <c r="T338" s="169">
        <f>SUM(T339:T342)</f>
        <v>0</v>
      </c>
      <c r="AR338" s="170" t="s">
        <v>81</v>
      </c>
      <c r="AT338" s="171" t="s">
        <v>72</v>
      </c>
      <c r="AU338" s="171" t="s">
        <v>81</v>
      </c>
      <c r="AY338" s="170" t="s">
        <v>134</v>
      </c>
      <c r="BK338" s="172">
        <f>SUM(BK339:BK342)</f>
        <v>0</v>
      </c>
    </row>
    <row r="339" spans="1:65" s="2" customFormat="1" ht="16.5" customHeight="1">
      <c r="A339" s="36"/>
      <c r="B339" s="37"/>
      <c r="C339" s="175" t="s">
        <v>518</v>
      </c>
      <c r="D339" s="175" t="s">
        <v>136</v>
      </c>
      <c r="E339" s="176" t="s">
        <v>688</v>
      </c>
      <c r="F339" s="177" t="s">
        <v>689</v>
      </c>
      <c r="G339" s="178" t="s">
        <v>517</v>
      </c>
      <c r="H339" s="179">
        <v>1</v>
      </c>
      <c r="I339" s="180"/>
      <c r="J339" s="181">
        <f>ROUND(I339*H339,2)</f>
        <v>0</v>
      </c>
      <c r="K339" s="177" t="s">
        <v>378</v>
      </c>
      <c r="L339" s="41"/>
      <c r="M339" s="182" t="s">
        <v>21</v>
      </c>
      <c r="N339" s="183" t="s">
        <v>44</v>
      </c>
      <c r="O339" s="66"/>
      <c r="P339" s="184">
        <f>O339*H339</f>
        <v>0</v>
      </c>
      <c r="Q339" s="184">
        <v>0</v>
      </c>
      <c r="R339" s="184">
        <f>Q339*H339</f>
        <v>0</v>
      </c>
      <c r="S339" s="184">
        <v>0</v>
      </c>
      <c r="T339" s="185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6" t="s">
        <v>141</v>
      </c>
      <c r="AT339" s="186" t="s">
        <v>136</v>
      </c>
      <c r="AU339" s="186" t="s">
        <v>83</v>
      </c>
      <c r="AY339" s="19" t="s">
        <v>134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9" t="s">
        <v>81</v>
      </c>
      <c r="BK339" s="187">
        <f>ROUND(I339*H339,2)</f>
        <v>0</v>
      </c>
      <c r="BL339" s="19" t="s">
        <v>141</v>
      </c>
      <c r="BM339" s="186" t="s">
        <v>690</v>
      </c>
    </row>
    <row r="340" spans="2:51" s="15" customFormat="1" ht="11.25">
      <c r="B340" s="216"/>
      <c r="C340" s="217"/>
      <c r="D340" s="195" t="s">
        <v>145</v>
      </c>
      <c r="E340" s="218" t="s">
        <v>21</v>
      </c>
      <c r="F340" s="219" t="s">
        <v>691</v>
      </c>
      <c r="G340" s="217"/>
      <c r="H340" s="218" t="s">
        <v>21</v>
      </c>
      <c r="I340" s="220"/>
      <c r="J340" s="217"/>
      <c r="K340" s="217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145</v>
      </c>
      <c r="AU340" s="225" t="s">
        <v>83</v>
      </c>
      <c r="AV340" s="15" t="s">
        <v>81</v>
      </c>
      <c r="AW340" s="15" t="s">
        <v>34</v>
      </c>
      <c r="AX340" s="15" t="s">
        <v>73</v>
      </c>
      <c r="AY340" s="225" t="s">
        <v>134</v>
      </c>
    </row>
    <row r="341" spans="2:51" s="13" customFormat="1" ht="11.25">
      <c r="B341" s="193"/>
      <c r="C341" s="194"/>
      <c r="D341" s="195" t="s">
        <v>145</v>
      </c>
      <c r="E341" s="196" t="s">
        <v>21</v>
      </c>
      <c r="F341" s="197" t="s">
        <v>692</v>
      </c>
      <c r="G341" s="194"/>
      <c r="H341" s="198">
        <v>1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145</v>
      </c>
      <c r="AU341" s="204" t="s">
        <v>83</v>
      </c>
      <c r="AV341" s="13" t="s">
        <v>83</v>
      </c>
      <c r="AW341" s="13" t="s">
        <v>34</v>
      </c>
      <c r="AX341" s="13" t="s">
        <v>73</v>
      </c>
      <c r="AY341" s="204" t="s">
        <v>134</v>
      </c>
    </row>
    <row r="342" spans="2:51" s="16" customFormat="1" ht="11.25">
      <c r="B342" s="226"/>
      <c r="C342" s="227"/>
      <c r="D342" s="195" t="s">
        <v>145</v>
      </c>
      <c r="E342" s="228" t="s">
        <v>21</v>
      </c>
      <c r="F342" s="229" t="s">
        <v>169</v>
      </c>
      <c r="G342" s="227"/>
      <c r="H342" s="230">
        <v>1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145</v>
      </c>
      <c r="AU342" s="236" t="s">
        <v>83</v>
      </c>
      <c r="AV342" s="16" t="s">
        <v>141</v>
      </c>
      <c r="AW342" s="16" t="s">
        <v>34</v>
      </c>
      <c r="AX342" s="16" t="s">
        <v>81</v>
      </c>
      <c r="AY342" s="236" t="s">
        <v>134</v>
      </c>
    </row>
    <row r="343" spans="2:63" s="12" customFormat="1" ht="22.9" customHeight="1">
      <c r="B343" s="159"/>
      <c r="C343" s="160"/>
      <c r="D343" s="161" t="s">
        <v>72</v>
      </c>
      <c r="E343" s="173" t="s">
        <v>199</v>
      </c>
      <c r="F343" s="173" t="s">
        <v>693</v>
      </c>
      <c r="G343" s="160"/>
      <c r="H343" s="160"/>
      <c r="I343" s="163"/>
      <c r="J343" s="174">
        <f>BK343</f>
        <v>0</v>
      </c>
      <c r="K343" s="160"/>
      <c r="L343" s="165"/>
      <c r="M343" s="166"/>
      <c r="N343" s="167"/>
      <c r="O343" s="167"/>
      <c r="P343" s="168">
        <f>SUM(P344:P462)</f>
        <v>0</v>
      </c>
      <c r="Q343" s="167"/>
      <c r="R343" s="168">
        <f>SUM(R344:R462)</f>
        <v>0</v>
      </c>
      <c r="S343" s="167"/>
      <c r="T343" s="169">
        <f>SUM(T344:T462)</f>
        <v>0</v>
      </c>
      <c r="AR343" s="170" t="s">
        <v>81</v>
      </c>
      <c r="AT343" s="171" t="s">
        <v>72</v>
      </c>
      <c r="AU343" s="171" t="s">
        <v>81</v>
      </c>
      <c r="AY343" s="170" t="s">
        <v>134</v>
      </c>
      <c r="BK343" s="172">
        <f>SUM(BK344:BK462)</f>
        <v>0</v>
      </c>
    </row>
    <row r="344" spans="1:65" s="2" customFormat="1" ht="16.5" customHeight="1">
      <c r="A344" s="36"/>
      <c r="B344" s="37"/>
      <c r="C344" s="175" t="s">
        <v>694</v>
      </c>
      <c r="D344" s="175" t="s">
        <v>136</v>
      </c>
      <c r="E344" s="176" t="s">
        <v>695</v>
      </c>
      <c r="F344" s="177" t="s">
        <v>696</v>
      </c>
      <c r="G344" s="178" t="s">
        <v>139</v>
      </c>
      <c r="H344" s="179">
        <v>50</v>
      </c>
      <c r="I344" s="180"/>
      <c r="J344" s="181">
        <f>ROUND(I344*H344,2)</f>
        <v>0</v>
      </c>
      <c r="K344" s="177" t="s">
        <v>378</v>
      </c>
      <c r="L344" s="41"/>
      <c r="M344" s="182" t="s">
        <v>21</v>
      </c>
      <c r="N344" s="183" t="s">
        <v>44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141</v>
      </c>
      <c r="AT344" s="186" t="s">
        <v>136</v>
      </c>
      <c r="AU344" s="186" t="s">
        <v>83</v>
      </c>
      <c r="AY344" s="19" t="s">
        <v>134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81</v>
      </c>
      <c r="BK344" s="187">
        <f>ROUND(I344*H344,2)</f>
        <v>0</v>
      </c>
      <c r="BL344" s="19" t="s">
        <v>141</v>
      </c>
      <c r="BM344" s="186" t="s">
        <v>697</v>
      </c>
    </row>
    <row r="345" spans="2:51" s="15" customFormat="1" ht="11.25">
      <c r="B345" s="216"/>
      <c r="C345" s="217"/>
      <c r="D345" s="195" t="s">
        <v>145</v>
      </c>
      <c r="E345" s="218" t="s">
        <v>21</v>
      </c>
      <c r="F345" s="219" t="s">
        <v>698</v>
      </c>
      <c r="G345" s="217"/>
      <c r="H345" s="218" t="s">
        <v>21</v>
      </c>
      <c r="I345" s="220"/>
      <c r="J345" s="217"/>
      <c r="K345" s="217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145</v>
      </c>
      <c r="AU345" s="225" t="s">
        <v>83</v>
      </c>
      <c r="AV345" s="15" t="s">
        <v>81</v>
      </c>
      <c r="AW345" s="15" t="s">
        <v>34</v>
      </c>
      <c r="AX345" s="15" t="s">
        <v>73</v>
      </c>
      <c r="AY345" s="225" t="s">
        <v>134</v>
      </c>
    </row>
    <row r="346" spans="2:51" s="15" customFormat="1" ht="11.25">
      <c r="B346" s="216"/>
      <c r="C346" s="217"/>
      <c r="D346" s="195" t="s">
        <v>145</v>
      </c>
      <c r="E346" s="218" t="s">
        <v>21</v>
      </c>
      <c r="F346" s="219" t="s">
        <v>699</v>
      </c>
      <c r="G346" s="217"/>
      <c r="H346" s="218" t="s">
        <v>21</v>
      </c>
      <c r="I346" s="220"/>
      <c r="J346" s="217"/>
      <c r="K346" s="217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145</v>
      </c>
      <c r="AU346" s="225" t="s">
        <v>83</v>
      </c>
      <c r="AV346" s="15" t="s">
        <v>81</v>
      </c>
      <c r="AW346" s="15" t="s">
        <v>34</v>
      </c>
      <c r="AX346" s="15" t="s">
        <v>73</v>
      </c>
      <c r="AY346" s="225" t="s">
        <v>134</v>
      </c>
    </row>
    <row r="347" spans="2:51" s="13" customFormat="1" ht="11.25">
      <c r="B347" s="193"/>
      <c r="C347" s="194"/>
      <c r="D347" s="195" t="s">
        <v>145</v>
      </c>
      <c r="E347" s="196" t="s">
        <v>21</v>
      </c>
      <c r="F347" s="197" t="s">
        <v>632</v>
      </c>
      <c r="G347" s="194"/>
      <c r="H347" s="198">
        <v>50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145</v>
      </c>
      <c r="AU347" s="204" t="s">
        <v>83</v>
      </c>
      <c r="AV347" s="13" t="s">
        <v>83</v>
      </c>
      <c r="AW347" s="13" t="s">
        <v>34</v>
      </c>
      <c r="AX347" s="13" t="s">
        <v>73</v>
      </c>
      <c r="AY347" s="204" t="s">
        <v>134</v>
      </c>
    </row>
    <row r="348" spans="2:51" s="16" customFormat="1" ht="11.25">
      <c r="B348" s="226"/>
      <c r="C348" s="227"/>
      <c r="D348" s="195" t="s">
        <v>145</v>
      </c>
      <c r="E348" s="228" t="s">
        <v>21</v>
      </c>
      <c r="F348" s="229" t="s">
        <v>169</v>
      </c>
      <c r="G348" s="227"/>
      <c r="H348" s="230">
        <v>50</v>
      </c>
      <c r="I348" s="231"/>
      <c r="J348" s="227"/>
      <c r="K348" s="227"/>
      <c r="L348" s="232"/>
      <c r="M348" s="233"/>
      <c r="N348" s="234"/>
      <c r="O348" s="234"/>
      <c r="P348" s="234"/>
      <c r="Q348" s="234"/>
      <c r="R348" s="234"/>
      <c r="S348" s="234"/>
      <c r="T348" s="235"/>
      <c r="AT348" s="236" t="s">
        <v>145</v>
      </c>
      <c r="AU348" s="236" t="s">
        <v>83</v>
      </c>
      <c r="AV348" s="16" t="s">
        <v>141</v>
      </c>
      <c r="AW348" s="16" t="s">
        <v>34</v>
      </c>
      <c r="AX348" s="16" t="s">
        <v>81</v>
      </c>
      <c r="AY348" s="236" t="s">
        <v>134</v>
      </c>
    </row>
    <row r="349" spans="1:65" s="2" customFormat="1" ht="16.5" customHeight="1">
      <c r="A349" s="36"/>
      <c r="B349" s="37"/>
      <c r="C349" s="175" t="s">
        <v>521</v>
      </c>
      <c r="D349" s="175" t="s">
        <v>136</v>
      </c>
      <c r="E349" s="176" t="s">
        <v>700</v>
      </c>
      <c r="F349" s="177" t="s">
        <v>701</v>
      </c>
      <c r="G349" s="178" t="s">
        <v>139</v>
      </c>
      <c r="H349" s="179">
        <v>170.7</v>
      </c>
      <c r="I349" s="180"/>
      <c r="J349" s="181">
        <f>ROUND(I349*H349,2)</f>
        <v>0</v>
      </c>
      <c r="K349" s="177" t="s">
        <v>378</v>
      </c>
      <c r="L349" s="41"/>
      <c r="M349" s="182" t="s">
        <v>21</v>
      </c>
      <c r="N349" s="183" t="s">
        <v>44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141</v>
      </c>
      <c r="AT349" s="186" t="s">
        <v>136</v>
      </c>
      <c r="AU349" s="186" t="s">
        <v>83</v>
      </c>
      <c r="AY349" s="19" t="s">
        <v>134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81</v>
      </c>
      <c r="BK349" s="187">
        <f>ROUND(I349*H349,2)</f>
        <v>0</v>
      </c>
      <c r="BL349" s="19" t="s">
        <v>141</v>
      </c>
      <c r="BM349" s="186" t="s">
        <v>702</v>
      </c>
    </row>
    <row r="350" spans="2:51" s="15" customFormat="1" ht="11.25">
      <c r="B350" s="216"/>
      <c r="C350" s="217"/>
      <c r="D350" s="195" t="s">
        <v>145</v>
      </c>
      <c r="E350" s="218" t="s">
        <v>21</v>
      </c>
      <c r="F350" s="219" t="s">
        <v>703</v>
      </c>
      <c r="G350" s="217"/>
      <c r="H350" s="218" t="s">
        <v>21</v>
      </c>
      <c r="I350" s="220"/>
      <c r="J350" s="217"/>
      <c r="K350" s="217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145</v>
      </c>
      <c r="AU350" s="225" t="s">
        <v>83</v>
      </c>
      <c r="AV350" s="15" t="s">
        <v>81</v>
      </c>
      <c r="AW350" s="15" t="s">
        <v>34</v>
      </c>
      <c r="AX350" s="15" t="s">
        <v>73</v>
      </c>
      <c r="AY350" s="225" t="s">
        <v>134</v>
      </c>
    </row>
    <row r="351" spans="2:51" s="13" customFormat="1" ht="11.25">
      <c r="B351" s="193"/>
      <c r="C351" s="194"/>
      <c r="D351" s="195" t="s">
        <v>145</v>
      </c>
      <c r="E351" s="196" t="s">
        <v>21</v>
      </c>
      <c r="F351" s="197" t="s">
        <v>704</v>
      </c>
      <c r="G351" s="194"/>
      <c r="H351" s="198">
        <v>170.7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145</v>
      </c>
      <c r="AU351" s="204" t="s">
        <v>83</v>
      </c>
      <c r="AV351" s="13" t="s">
        <v>83</v>
      </c>
      <c r="AW351" s="13" t="s">
        <v>34</v>
      </c>
      <c r="AX351" s="13" t="s">
        <v>73</v>
      </c>
      <c r="AY351" s="204" t="s">
        <v>134</v>
      </c>
    </row>
    <row r="352" spans="2:51" s="16" customFormat="1" ht="11.25">
      <c r="B352" s="226"/>
      <c r="C352" s="227"/>
      <c r="D352" s="195" t="s">
        <v>145</v>
      </c>
      <c r="E352" s="228" t="s">
        <v>21</v>
      </c>
      <c r="F352" s="229" t="s">
        <v>169</v>
      </c>
      <c r="G352" s="227"/>
      <c r="H352" s="230">
        <v>170.7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AT352" s="236" t="s">
        <v>145</v>
      </c>
      <c r="AU352" s="236" t="s">
        <v>83</v>
      </c>
      <c r="AV352" s="16" t="s">
        <v>141</v>
      </c>
      <c r="AW352" s="16" t="s">
        <v>34</v>
      </c>
      <c r="AX352" s="16" t="s">
        <v>81</v>
      </c>
      <c r="AY352" s="236" t="s">
        <v>134</v>
      </c>
    </row>
    <row r="353" spans="1:65" s="2" customFormat="1" ht="16.5" customHeight="1">
      <c r="A353" s="36"/>
      <c r="B353" s="37"/>
      <c r="C353" s="238" t="s">
        <v>705</v>
      </c>
      <c r="D353" s="238" t="s">
        <v>303</v>
      </c>
      <c r="E353" s="239" t="s">
        <v>706</v>
      </c>
      <c r="F353" s="240" t="s">
        <v>707</v>
      </c>
      <c r="G353" s="241" t="s">
        <v>139</v>
      </c>
      <c r="H353" s="242">
        <v>144</v>
      </c>
      <c r="I353" s="243"/>
      <c r="J353" s="244">
        <f>ROUND(I353*H353,2)</f>
        <v>0</v>
      </c>
      <c r="K353" s="240" t="s">
        <v>378</v>
      </c>
      <c r="L353" s="245"/>
      <c r="M353" s="246" t="s">
        <v>21</v>
      </c>
      <c r="N353" s="247" t="s">
        <v>44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192</v>
      </c>
      <c r="AT353" s="186" t="s">
        <v>303</v>
      </c>
      <c r="AU353" s="186" t="s">
        <v>83</v>
      </c>
      <c r="AY353" s="19" t="s">
        <v>134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81</v>
      </c>
      <c r="BK353" s="187">
        <f>ROUND(I353*H353,2)</f>
        <v>0</v>
      </c>
      <c r="BL353" s="19" t="s">
        <v>141</v>
      </c>
      <c r="BM353" s="186" t="s">
        <v>708</v>
      </c>
    </row>
    <row r="354" spans="2:51" s="15" customFormat="1" ht="11.25">
      <c r="B354" s="216"/>
      <c r="C354" s="217"/>
      <c r="D354" s="195" t="s">
        <v>145</v>
      </c>
      <c r="E354" s="218" t="s">
        <v>21</v>
      </c>
      <c r="F354" s="219" t="s">
        <v>709</v>
      </c>
      <c r="G354" s="217"/>
      <c r="H354" s="218" t="s">
        <v>21</v>
      </c>
      <c r="I354" s="220"/>
      <c r="J354" s="217"/>
      <c r="K354" s="217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145</v>
      </c>
      <c r="AU354" s="225" t="s">
        <v>83</v>
      </c>
      <c r="AV354" s="15" t="s">
        <v>81</v>
      </c>
      <c r="AW354" s="15" t="s">
        <v>34</v>
      </c>
      <c r="AX354" s="15" t="s">
        <v>73</v>
      </c>
      <c r="AY354" s="225" t="s">
        <v>134</v>
      </c>
    </row>
    <row r="355" spans="2:51" s="13" customFormat="1" ht="11.25">
      <c r="B355" s="193"/>
      <c r="C355" s="194"/>
      <c r="D355" s="195" t="s">
        <v>145</v>
      </c>
      <c r="E355" s="196" t="s">
        <v>21</v>
      </c>
      <c r="F355" s="197" t="s">
        <v>710</v>
      </c>
      <c r="G355" s="194"/>
      <c r="H355" s="198">
        <v>144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145</v>
      </c>
      <c r="AU355" s="204" t="s">
        <v>83</v>
      </c>
      <c r="AV355" s="13" t="s">
        <v>83</v>
      </c>
      <c r="AW355" s="13" t="s">
        <v>34</v>
      </c>
      <c r="AX355" s="13" t="s">
        <v>73</v>
      </c>
      <c r="AY355" s="204" t="s">
        <v>134</v>
      </c>
    </row>
    <row r="356" spans="2:51" s="16" customFormat="1" ht="11.25">
      <c r="B356" s="226"/>
      <c r="C356" s="227"/>
      <c r="D356" s="195" t="s">
        <v>145</v>
      </c>
      <c r="E356" s="228" t="s">
        <v>21</v>
      </c>
      <c r="F356" s="229" t="s">
        <v>169</v>
      </c>
      <c r="G356" s="227"/>
      <c r="H356" s="230">
        <v>144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145</v>
      </c>
      <c r="AU356" s="236" t="s">
        <v>83</v>
      </c>
      <c r="AV356" s="16" t="s">
        <v>141</v>
      </c>
      <c r="AW356" s="16" t="s">
        <v>34</v>
      </c>
      <c r="AX356" s="16" t="s">
        <v>81</v>
      </c>
      <c r="AY356" s="236" t="s">
        <v>134</v>
      </c>
    </row>
    <row r="357" spans="1:65" s="2" customFormat="1" ht="16.5" customHeight="1">
      <c r="A357" s="36"/>
      <c r="B357" s="37"/>
      <c r="C357" s="238" t="s">
        <v>526</v>
      </c>
      <c r="D357" s="238" t="s">
        <v>303</v>
      </c>
      <c r="E357" s="239" t="s">
        <v>711</v>
      </c>
      <c r="F357" s="240" t="s">
        <v>712</v>
      </c>
      <c r="G357" s="241" t="s">
        <v>139</v>
      </c>
      <c r="H357" s="242">
        <v>20</v>
      </c>
      <c r="I357" s="243"/>
      <c r="J357" s="244">
        <f>ROUND(I357*H357,2)</f>
        <v>0</v>
      </c>
      <c r="K357" s="240" t="s">
        <v>378</v>
      </c>
      <c r="L357" s="245"/>
      <c r="M357" s="246" t="s">
        <v>21</v>
      </c>
      <c r="N357" s="247" t="s">
        <v>44</v>
      </c>
      <c r="O357" s="66"/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6" t="s">
        <v>192</v>
      </c>
      <c r="AT357" s="186" t="s">
        <v>303</v>
      </c>
      <c r="AU357" s="186" t="s">
        <v>83</v>
      </c>
      <c r="AY357" s="19" t="s">
        <v>134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9" t="s">
        <v>81</v>
      </c>
      <c r="BK357" s="187">
        <f>ROUND(I357*H357,2)</f>
        <v>0</v>
      </c>
      <c r="BL357" s="19" t="s">
        <v>141</v>
      </c>
      <c r="BM357" s="186" t="s">
        <v>713</v>
      </c>
    </row>
    <row r="358" spans="1:65" s="2" customFormat="1" ht="16.5" customHeight="1">
      <c r="A358" s="36"/>
      <c r="B358" s="37"/>
      <c r="C358" s="238" t="s">
        <v>714</v>
      </c>
      <c r="D358" s="238" t="s">
        <v>303</v>
      </c>
      <c r="E358" s="239" t="s">
        <v>715</v>
      </c>
      <c r="F358" s="240" t="s">
        <v>716</v>
      </c>
      <c r="G358" s="241" t="s">
        <v>139</v>
      </c>
      <c r="H358" s="242">
        <v>10</v>
      </c>
      <c r="I358" s="243"/>
      <c r="J358" s="244">
        <f>ROUND(I358*H358,2)</f>
        <v>0</v>
      </c>
      <c r="K358" s="240" t="s">
        <v>378</v>
      </c>
      <c r="L358" s="245"/>
      <c r="M358" s="246" t="s">
        <v>21</v>
      </c>
      <c r="N358" s="247" t="s">
        <v>44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192</v>
      </c>
      <c r="AT358" s="186" t="s">
        <v>303</v>
      </c>
      <c r="AU358" s="186" t="s">
        <v>83</v>
      </c>
      <c r="AY358" s="19" t="s">
        <v>134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81</v>
      </c>
      <c r="BK358" s="187">
        <f>ROUND(I358*H358,2)</f>
        <v>0</v>
      </c>
      <c r="BL358" s="19" t="s">
        <v>141</v>
      </c>
      <c r="BM358" s="186" t="s">
        <v>717</v>
      </c>
    </row>
    <row r="359" spans="1:65" s="2" customFormat="1" ht="16.5" customHeight="1">
      <c r="A359" s="36"/>
      <c r="B359" s="37"/>
      <c r="C359" s="175" t="s">
        <v>529</v>
      </c>
      <c r="D359" s="175" t="s">
        <v>136</v>
      </c>
      <c r="E359" s="176" t="s">
        <v>718</v>
      </c>
      <c r="F359" s="177" t="s">
        <v>719</v>
      </c>
      <c r="G359" s="178" t="s">
        <v>139</v>
      </c>
      <c r="H359" s="179">
        <v>154.5</v>
      </c>
      <c r="I359" s="180"/>
      <c r="J359" s="181">
        <f>ROUND(I359*H359,2)</f>
        <v>0</v>
      </c>
      <c r="K359" s="177" t="s">
        <v>378</v>
      </c>
      <c r="L359" s="41"/>
      <c r="M359" s="182" t="s">
        <v>21</v>
      </c>
      <c r="N359" s="183" t="s">
        <v>44</v>
      </c>
      <c r="O359" s="66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141</v>
      </c>
      <c r="AT359" s="186" t="s">
        <v>136</v>
      </c>
      <c r="AU359" s="186" t="s">
        <v>83</v>
      </c>
      <c r="AY359" s="19" t="s">
        <v>134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81</v>
      </c>
      <c r="BK359" s="187">
        <f>ROUND(I359*H359,2)</f>
        <v>0</v>
      </c>
      <c r="BL359" s="19" t="s">
        <v>141</v>
      </c>
      <c r="BM359" s="186" t="s">
        <v>720</v>
      </c>
    </row>
    <row r="360" spans="2:51" s="15" customFormat="1" ht="11.25">
      <c r="B360" s="216"/>
      <c r="C360" s="217"/>
      <c r="D360" s="195" t="s">
        <v>145</v>
      </c>
      <c r="E360" s="218" t="s">
        <v>21</v>
      </c>
      <c r="F360" s="219" t="s">
        <v>721</v>
      </c>
      <c r="G360" s="217"/>
      <c r="H360" s="218" t="s">
        <v>21</v>
      </c>
      <c r="I360" s="220"/>
      <c r="J360" s="217"/>
      <c r="K360" s="217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145</v>
      </c>
      <c r="AU360" s="225" t="s">
        <v>83</v>
      </c>
      <c r="AV360" s="15" t="s">
        <v>81</v>
      </c>
      <c r="AW360" s="15" t="s">
        <v>34</v>
      </c>
      <c r="AX360" s="15" t="s">
        <v>73</v>
      </c>
      <c r="AY360" s="225" t="s">
        <v>134</v>
      </c>
    </row>
    <row r="361" spans="2:51" s="15" customFormat="1" ht="11.25">
      <c r="B361" s="216"/>
      <c r="C361" s="217"/>
      <c r="D361" s="195" t="s">
        <v>145</v>
      </c>
      <c r="E361" s="218" t="s">
        <v>21</v>
      </c>
      <c r="F361" s="219" t="s">
        <v>722</v>
      </c>
      <c r="G361" s="217"/>
      <c r="H361" s="218" t="s">
        <v>21</v>
      </c>
      <c r="I361" s="220"/>
      <c r="J361" s="217"/>
      <c r="K361" s="217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145</v>
      </c>
      <c r="AU361" s="225" t="s">
        <v>83</v>
      </c>
      <c r="AV361" s="15" t="s">
        <v>81</v>
      </c>
      <c r="AW361" s="15" t="s">
        <v>34</v>
      </c>
      <c r="AX361" s="15" t="s">
        <v>73</v>
      </c>
      <c r="AY361" s="225" t="s">
        <v>134</v>
      </c>
    </row>
    <row r="362" spans="2:51" s="13" customFormat="1" ht="11.25">
      <c r="B362" s="193"/>
      <c r="C362" s="194"/>
      <c r="D362" s="195" t="s">
        <v>145</v>
      </c>
      <c r="E362" s="196" t="s">
        <v>21</v>
      </c>
      <c r="F362" s="197" t="s">
        <v>723</v>
      </c>
      <c r="G362" s="194"/>
      <c r="H362" s="198">
        <v>154.5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145</v>
      </c>
      <c r="AU362" s="204" t="s">
        <v>83</v>
      </c>
      <c r="AV362" s="13" t="s">
        <v>83</v>
      </c>
      <c r="AW362" s="13" t="s">
        <v>34</v>
      </c>
      <c r="AX362" s="13" t="s">
        <v>73</v>
      </c>
      <c r="AY362" s="204" t="s">
        <v>134</v>
      </c>
    </row>
    <row r="363" spans="2:51" s="16" customFormat="1" ht="11.25">
      <c r="B363" s="226"/>
      <c r="C363" s="227"/>
      <c r="D363" s="195" t="s">
        <v>145</v>
      </c>
      <c r="E363" s="228" t="s">
        <v>21</v>
      </c>
      <c r="F363" s="229" t="s">
        <v>169</v>
      </c>
      <c r="G363" s="227"/>
      <c r="H363" s="230">
        <v>154.5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145</v>
      </c>
      <c r="AU363" s="236" t="s">
        <v>83</v>
      </c>
      <c r="AV363" s="16" t="s">
        <v>141</v>
      </c>
      <c r="AW363" s="16" t="s">
        <v>34</v>
      </c>
      <c r="AX363" s="16" t="s">
        <v>81</v>
      </c>
      <c r="AY363" s="236" t="s">
        <v>134</v>
      </c>
    </row>
    <row r="364" spans="1:65" s="2" customFormat="1" ht="21.75" customHeight="1">
      <c r="A364" s="36"/>
      <c r="B364" s="37"/>
      <c r="C364" s="175" t="s">
        <v>724</v>
      </c>
      <c r="D364" s="175" t="s">
        <v>136</v>
      </c>
      <c r="E364" s="176" t="s">
        <v>725</v>
      </c>
      <c r="F364" s="177" t="s">
        <v>726</v>
      </c>
      <c r="G364" s="178" t="s">
        <v>139</v>
      </c>
      <c r="H364" s="179">
        <v>54.2</v>
      </c>
      <c r="I364" s="180"/>
      <c r="J364" s="181">
        <f>ROUND(I364*H364,2)</f>
        <v>0</v>
      </c>
      <c r="K364" s="177" t="s">
        <v>378</v>
      </c>
      <c r="L364" s="41"/>
      <c r="M364" s="182" t="s">
        <v>21</v>
      </c>
      <c r="N364" s="183" t="s">
        <v>44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141</v>
      </c>
      <c r="AT364" s="186" t="s">
        <v>136</v>
      </c>
      <c r="AU364" s="186" t="s">
        <v>83</v>
      </c>
      <c r="AY364" s="19" t="s">
        <v>134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81</v>
      </c>
      <c r="BK364" s="187">
        <f>ROUND(I364*H364,2)</f>
        <v>0</v>
      </c>
      <c r="BL364" s="19" t="s">
        <v>141</v>
      </c>
      <c r="BM364" s="186" t="s">
        <v>727</v>
      </c>
    </row>
    <row r="365" spans="2:51" s="15" customFormat="1" ht="11.25">
      <c r="B365" s="216"/>
      <c r="C365" s="217"/>
      <c r="D365" s="195" t="s">
        <v>145</v>
      </c>
      <c r="E365" s="218" t="s">
        <v>21</v>
      </c>
      <c r="F365" s="219" t="s">
        <v>728</v>
      </c>
      <c r="G365" s="217"/>
      <c r="H365" s="218" t="s">
        <v>21</v>
      </c>
      <c r="I365" s="220"/>
      <c r="J365" s="217"/>
      <c r="K365" s="217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145</v>
      </c>
      <c r="AU365" s="225" t="s">
        <v>83</v>
      </c>
      <c r="AV365" s="15" t="s">
        <v>81</v>
      </c>
      <c r="AW365" s="15" t="s">
        <v>34</v>
      </c>
      <c r="AX365" s="15" t="s">
        <v>73</v>
      </c>
      <c r="AY365" s="225" t="s">
        <v>134</v>
      </c>
    </row>
    <row r="366" spans="2:51" s="13" customFormat="1" ht="11.25">
      <c r="B366" s="193"/>
      <c r="C366" s="194"/>
      <c r="D366" s="195" t="s">
        <v>145</v>
      </c>
      <c r="E366" s="196" t="s">
        <v>21</v>
      </c>
      <c r="F366" s="197" t="s">
        <v>729</v>
      </c>
      <c r="G366" s="194"/>
      <c r="H366" s="198">
        <v>54.2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145</v>
      </c>
      <c r="AU366" s="204" t="s">
        <v>83</v>
      </c>
      <c r="AV366" s="13" t="s">
        <v>83</v>
      </c>
      <c r="AW366" s="13" t="s">
        <v>34</v>
      </c>
      <c r="AX366" s="13" t="s">
        <v>73</v>
      </c>
      <c r="AY366" s="204" t="s">
        <v>134</v>
      </c>
    </row>
    <row r="367" spans="2:51" s="16" customFormat="1" ht="11.25">
      <c r="B367" s="226"/>
      <c r="C367" s="227"/>
      <c r="D367" s="195" t="s">
        <v>145</v>
      </c>
      <c r="E367" s="228" t="s">
        <v>21</v>
      </c>
      <c r="F367" s="229" t="s">
        <v>169</v>
      </c>
      <c r="G367" s="227"/>
      <c r="H367" s="230">
        <v>54.2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AT367" s="236" t="s">
        <v>145</v>
      </c>
      <c r="AU367" s="236" t="s">
        <v>83</v>
      </c>
      <c r="AV367" s="16" t="s">
        <v>141</v>
      </c>
      <c r="AW367" s="16" t="s">
        <v>34</v>
      </c>
      <c r="AX367" s="16" t="s">
        <v>81</v>
      </c>
      <c r="AY367" s="236" t="s">
        <v>134</v>
      </c>
    </row>
    <row r="368" spans="1:65" s="2" customFormat="1" ht="16.5" customHeight="1">
      <c r="A368" s="36"/>
      <c r="B368" s="37"/>
      <c r="C368" s="238" t="s">
        <v>533</v>
      </c>
      <c r="D368" s="238" t="s">
        <v>303</v>
      </c>
      <c r="E368" s="239" t="s">
        <v>730</v>
      </c>
      <c r="F368" s="240" t="s">
        <v>731</v>
      </c>
      <c r="G368" s="241" t="s">
        <v>139</v>
      </c>
      <c r="H368" s="242">
        <v>110</v>
      </c>
      <c r="I368" s="243"/>
      <c r="J368" s="244">
        <f>ROUND(I368*H368,2)</f>
        <v>0</v>
      </c>
      <c r="K368" s="240" t="s">
        <v>378</v>
      </c>
      <c r="L368" s="245"/>
      <c r="M368" s="246" t="s">
        <v>21</v>
      </c>
      <c r="N368" s="247" t="s">
        <v>44</v>
      </c>
      <c r="O368" s="66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192</v>
      </c>
      <c r="AT368" s="186" t="s">
        <v>303</v>
      </c>
      <c r="AU368" s="186" t="s">
        <v>83</v>
      </c>
      <c r="AY368" s="19" t="s">
        <v>134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81</v>
      </c>
      <c r="BK368" s="187">
        <f>ROUND(I368*H368,2)</f>
        <v>0</v>
      </c>
      <c r="BL368" s="19" t="s">
        <v>141</v>
      </c>
      <c r="BM368" s="186" t="s">
        <v>732</v>
      </c>
    </row>
    <row r="369" spans="2:51" s="15" customFormat="1" ht="11.25">
      <c r="B369" s="216"/>
      <c r="C369" s="217"/>
      <c r="D369" s="195" t="s">
        <v>145</v>
      </c>
      <c r="E369" s="218" t="s">
        <v>21</v>
      </c>
      <c r="F369" s="219" t="s">
        <v>733</v>
      </c>
      <c r="G369" s="217"/>
      <c r="H369" s="218" t="s">
        <v>21</v>
      </c>
      <c r="I369" s="220"/>
      <c r="J369" s="217"/>
      <c r="K369" s="217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145</v>
      </c>
      <c r="AU369" s="225" t="s">
        <v>83</v>
      </c>
      <c r="AV369" s="15" t="s">
        <v>81</v>
      </c>
      <c r="AW369" s="15" t="s">
        <v>34</v>
      </c>
      <c r="AX369" s="15" t="s">
        <v>73</v>
      </c>
      <c r="AY369" s="225" t="s">
        <v>134</v>
      </c>
    </row>
    <row r="370" spans="2:51" s="13" customFormat="1" ht="11.25">
      <c r="B370" s="193"/>
      <c r="C370" s="194"/>
      <c r="D370" s="195" t="s">
        <v>145</v>
      </c>
      <c r="E370" s="196" t="s">
        <v>21</v>
      </c>
      <c r="F370" s="197" t="s">
        <v>734</v>
      </c>
      <c r="G370" s="194"/>
      <c r="H370" s="198">
        <v>110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145</v>
      </c>
      <c r="AU370" s="204" t="s">
        <v>83</v>
      </c>
      <c r="AV370" s="13" t="s">
        <v>83</v>
      </c>
      <c r="AW370" s="13" t="s">
        <v>34</v>
      </c>
      <c r="AX370" s="13" t="s">
        <v>73</v>
      </c>
      <c r="AY370" s="204" t="s">
        <v>134</v>
      </c>
    </row>
    <row r="371" spans="2:51" s="16" customFormat="1" ht="11.25">
      <c r="B371" s="226"/>
      <c r="C371" s="227"/>
      <c r="D371" s="195" t="s">
        <v>145</v>
      </c>
      <c r="E371" s="228" t="s">
        <v>21</v>
      </c>
      <c r="F371" s="229" t="s">
        <v>169</v>
      </c>
      <c r="G371" s="227"/>
      <c r="H371" s="230">
        <v>110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145</v>
      </c>
      <c r="AU371" s="236" t="s">
        <v>83</v>
      </c>
      <c r="AV371" s="16" t="s">
        <v>141</v>
      </c>
      <c r="AW371" s="16" t="s">
        <v>34</v>
      </c>
      <c r="AX371" s="16" t="s">
        <v>81</v>
      </c>
      <c r="AY371" s="236" t="s">
        <v>134</v>
      </c>
    </row>
    <row r="372" spans="1:65" s="2" customFormat="1" ht="16.5" customHeight="1">
      <c r="A372" s="36"/>
      <c r="B372" s="37"/>
      <c r="C372" s="175" t="s">
        <v>735</v>
      </c>
      <c r="D372" s="175" t="s">
        <v>136</v>
      </c>
      <c r="E372" s="176" t="s">
        <v>736</v>
      </c>
      <c r="F372" s="177" t="s">
        <v>737</v>
      </c>
      <c r="G372" s="178" t="s">
        <v>139</v>
      </c>
      <c r="H372" s="179">
        <v>105.7</v>
      </c>
      <c r="I372" s="180"/>
      <c r="J372" s="181">
        <f>ROUND(I372*H372,2)</f>
        <v>0</v>
      </c>
      <c r="K372" s="177" t="s">
        <v>378</v>
      </c>
      <c r="L372" s="41"/>
      <c r="M372" s="182" t="s">
        <v>21</v>
      </c>
      <c r="N372" s="183" t="s">
        <v>44</v>
      </c>
      <c r="O372" s="66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141</v>
      </c>
      <c r="AT372" s="186" t="s">
        <v>136</v>
      </c>
      <c r="AU372" s="186" t="s">
        <v>83</v>
      </c>
      <c r="AY372" s="19" t="s">
        <v>134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81</v>
      </c>
      <c r="BK372" s="187">
        <f>ROUND(I372*H372,2)</f>
        <v>0</v>
      </c>
      <c r="BL372" s="19" t="s">
        <v>141</v>
      </c>
      <c r="BM372" s="186" t="s">
        <v>738</v>
      </c>
    </row>
    <row r="373" spans="2:51" s="15" customFormat="1" ht="11.25">
      <c r="B373" s="216"/>
      <c r="C373" s="217"/>
      <c r="D373" s="195" t="s">
        <v>145</v>
      </c>
      <c r="E373" s="218" t="s">
        <v>21</v>
      </c>
      <c r="F373" s="219" t="s">
        <v>739</v>
      </c>
      <c r="G373" s="217"/>
      <c r="H373" s="218" t="s">
        <v>21</v>
      </c>
      <c r="I373" s="220"/>
      <c r="J373" s="217"/>
      <c r="K373" s="217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145</v>
      </c>
      <c r="AU373" s="225" t="s">
        <v>83</v>
      </c>
      <c r="AV373" s="15" t="s">
        <v>81</v>
      </c>
      <c r="AW373" s="15" t="s">
        <v>34</v>
      </c>
      <c r="AX373" s="15" t="s">
        <v>73</v>
      </c>
      <c r="AY373" s="225" t="s">
        <v>134</v>
      </c>
    </row>
    <row r="374" spans="2:51" s="13" customFormat="1" ht="11.25">
      <c r="B374" s="193"/>
      <c r="C374" s="194"/>
      <c r="D374" s="195" t="s">
        <v>145</v>
      </c>
      <c r="E374" s="196" t="s">
        <v>21</v>
      </c>
      <c r="F374" s="197" t="s">
        <v>740</v>
      </c>
      <c r="G374" s="194"/>
      <c r="H374" s="198">
        <v>105.7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145</v>
      </c>
      <c r="AU374" s="204" t="s">
        <v>83</v>
      </c>
      <c r="AV374" s="13" t="s">
        <v>83</v>
      </c>
      <c r="AW374" s="13" t="s">
        <v>34</v>
      </c>
      <c r="AX374" s="13" t="s">
        <v>73</v>
      </c>
      <c r="AY374" s="204" t="s">
        <v>134</v>
      </c>
    </row>
    <row r="375" spans="2:51" s="16" customFormat="1" ht="11.25">
      <c r="B375" s="226"/>
      <c r="C375" s="227"/>
      <c r="D375" s="195" t="s">
        <v>145</v>
      </c>
      <c r="E375" s="228" t="s">
        <v>21</v>
      </c>
      <c r="F375" s="229" t="s">
        <v>169</v>
      </c>
      <c r="G375" s="227"/>
      <c r="H375" s="230">
        <v>105.7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145</v>
      </c>
      <c r="AU375" s="236" t="s">
        <v>83</v>
      </c>
      <c r="AV375" s="16" t="s">
        <v>141</v>
      </c>
      <c r="AW375" s="16" t="s">
        <v>34</v>
      </c>
      <c r="AX375" s="16" t="s">
        <v>81</v>
      </c>
      <c r="AY375" s="236" t="s">
        <v>134</v>
      </c>
    </row>
    <row r="376" spans="1:65" s="2" customFormat="1" ht="16.5" customHeight="1">
      <c r="A376" s="36"/>
      <c r="B376" s="37"/>
      <c r="C376" s="238" t="s">
        <v>541</v>
      </c>
      <c r="D376" s="238" t="s">
        <v>303</v>
      </c>
      <c r="E376" s="239" t="s">
        <v>741</v>
      </c>
      <c r="F376" s="240" t="s">
        <v>742</v>
      </c>
      <c r="G376" s="241" t="s">
        <v>139</v>
      </c>
      <c r="H376" s="242">
        <v>29</v>
      </c>
      <c r="I376" s="243"/>
      <c r="J376" s="244">
        <f>ROUND(I376*H376,2)</f>
        <v>0</v>
      </c>
      <c r="K376" s="240" t="s">
        <v>378</v>
      </c>
      <c r="L376" s="245"/>
      <c r="M376" s="246" t="s">
        <v>21</v>
      </c>
      <c r="N376" s="247" t="s">
        <v>44</v>
      </c>
      <c r="O376" s="66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192</v>
      </c>
      <c r="AT376" s="186" t="s">
        <v>303</v>
      </c>
      <c r="AU376" s="186" t="s">
        <v>83</v>
      </c>
      <c r="AY376" s="19" t="s">
        <v>134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81</v>
      </c>
      <c r="BK376" s="187">
        <f>ROUND(I376*H376,2)</f>
        <v>0</v>
      </c>
      <c r="BL376" s="19" t="s">
        <v>141</v>
      </c>
      <c r="BM376" s="186" t="s">
        <v>743</v>
      </c>
    </row>
    <row r="377" spans="2:51" s="15" customFormat="1" ht="11.25">
      <c r="B377" s="216"/>
      <c r="C377" s="217"/>
      <c r="D377" s="195" t="s">
        <v>145</v>
      </c>
      <c r="E377" s="218" t="s">
        <v>21</v>
      </c>
      <c r="F377" s="219" t="s">
        <v>744</v>
      </c>
      <c r="G377" s="217"/>
      <c r="H377" s="218" t="s">
        <v>21</v>
      </c>
      <c r="I377" s="220"/>
      <c r="J377" s="217"/>
      <c r="K377" s="217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145</v>
      </c>
      <c r="AU377" s="225" t="s">
        <v>83</v>
      </c>
      <c r="AV377" s="15" t="s">
        <v>81</v>
      </c>
      <c r="AW377" s="15" t="s">
        <v>34</v>
      </c>
      <c r="AX377" s="15" t="s">
        <v>73</v>
      </c>
      <c r="AY377" s="225" t="s">
        <v>134</v>
      </c>
    </row>
    <row r="378" spans="2:51" s="15" customFormat="1" ht="11.25">
      <c r="B378" s="216"/>
      <c r="C378" s="217"/>
      <c r="D378" s="195" t="s">
        <v>145</v>
      </c>
      <c r="E378" s="218" t="s">
        <v>21</v>
      </c>
      <c r="F378" s="219" t="s">
        <v>745</v>
      </c>
      <c r="G378" s="217"/>
      <c r="H378" s="218" t="s">
        <v>21</v>
      </c>
      <c r="I378" s="220"/>
      <c r="J378" s="217"/>
      <c r="K378" s="217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145</v>
      </c>
      <c r="AU378" s="225" t="s">
        <v>83</v>
      </c>
      <c r="AV378" s="15" t="s">
        <v>81</v>
      </c>
      <c r="AW378" s="15" t="s">
        <v>34</v>
      </c>
      <c r="AX378" s="15" t="s">
        <v>73</v>
      </c>
      <c r="AY378" s="225" t="s">
        <v>134</v>
      </c>
    </row>
    <row r="379" spans="2:51" s="13" customFormat="1" ht="11.25">
      <c r="B379" s="193"/>
      <c r="C379" s="194"/>
      <c r="D379" s="195" t="s">
        <v>145</v>
      </c>
      <c r="E379" s="196" t="s">
        <v>21</v>
      </c>
      <c r="F379" s="197" t="s">
        <v>746</v>
      </c>
      <c r="G379" s="194"/>
      <c r="H379" s="198">
        <v>29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145</v>
      </c>
      <c r="AU379" s="204" t="s">
        <v>83</v>
      </c>
      <c r="AV379" s="13" t="s">
        <v>83</v>
      </c>
      <c r="AW379" s="13" t="s">
        <v>34</v>
      </c>
      <c r="AX379" s="13" t="s">
        <v>73</v>
      </c>
      <c r="AY379" s="204" t="s">
        <v>134</v>
      </c>
    </row>
    <row r="380" spans="2:51" s="16" customFormat="1" ht="11.25">
      <c r="B380" s="226"/>
      <c r="C380" s="227"/>
      <c r="D380" s="195" t="s">
        <v>145</v>
      </c>
      <c r="E380" s="228" t="s">
        <v>21</v>
      </c>
      <c r="F380" s="229" t="s">
        <v>169</v>
      </c>
      <c r="G380" s="227"/>
      <c r="H380" s="230">
        <v>29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AT380" s="236" t="s">
        <v>145</v>
      </c>
      <c r="AU380" s="236" t="s">
        <v>83</v>
      </c>
      <c r="AV380" s="16" t="s">
        <v>141</v>
      </c>
      <c r="AW380" s="16" t="s">
        <v>34</v>
      </c>
      <c r="AX380" s="16" t="s">
        <v>81</v>
      </c>
      <c r="AY380" s="236" t="s">
        <v>134</v>
      </c>
    </row>
    <row r="381" spans="1:65" s="2" customFormat="1" ht="16.5" customHeight="1">
      <c r="A381" s="36"/>
      <c r="B381" s="37"/>
      <c r="C381" s="238" t="s">
        <v>747</v>
      </c>
      <c r="D381" s="238" t="s">
        <v>303</v>
      </c>
      <c r="E381" s="239" t="s">
        <v>748</v>
      </c>
      <c r="F381" s="240" t="s">
        <v>749</v>
      </c>
      <c r="G381" s="241" t="s">
        <v>139</v>
      </c>
      <c r="H381" s="242">
        <v>78</v>
      </c>
      <c r="I381" s="243"/>
      <c r="J381" s="244">
        <f>ROUND(I381*H381,2)</f>
        <v>0</v>
      </c>
      <c r="K381" s="240" t="s">
        <v>378</v>
      </c>
      <c r="L381" s="245"/>
      <c r="M381" s="246" t="s">
        <v>21</v>
      </c>
      <c r="N381" s="247" t="s">
        <v>44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192</v>
      </c>
      <c r="AT381" s="186" t="s">
        <v>303</v>
      </c>
      <c r="AU381" s="186" t="s">
        <v>83</v>
      </c>
      <c r="AY381" s="19" t="s">
        <v>134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81</v>
      </c>
      <c r="BK381" s="187">
        <f>ROUND(I381*H381,2)</f>
        <v>0</v>
      </c>
      <c r="BL381" s="19" t="s">
        <v>141</v>
      </c>
      <c r="BM381" s="186" t="s">
        <v>750</v>
      </c>
    </row>
    <row r="382" spans="2:51" s="15" customFormat="1" ht="11.25">
      <c r="B382" s="216"/>
      <c r="C382" s="217"/>
      <c r="D382" s="195" t="s">
        <v>145</v>
      </c>
      <c r="E382" s="218" t="s">
        <v>21</v>
      </c>
      <c r="F382" s="219" t="s">
        <v>751</v>
      </c>
      <c r="G382" s="217"/>
      <c r="H382" s="218" t="s">
        <v>21</v>
      </c>
      <c r="I382" s="220"/>
      <c r="J382" s="217"/>
      <c r="K382" s="217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145</v>
      </c>
      <c r="AU382" s="225" t="s">
        <v>83</v>
      </c>
      <c r="AV382" s="15" t="s">
        <v>81</v>
      </c>
      <c r="AW382" s="15" t="s">
        <v>34</v>
      </c>
      <c r="AX382" s="15" t="s">
        <v>73</v>
      </c>
      <c r="AY382" s="225" t="s">
        <v>134</v>
      </c>
    </row>
    <row r="383" spans="2:51" s="15" customFormat="1" ht="11.25">
      <c r="B383" s="216"/>
      <c r="C383" s="217"/>
      <c r="D383" s="195" t="s">
        <v>145</v>
      </c>
      <c r="E383" s="218" t="s">
        <v>21</v>
      </c>
      <c r="F383" s="219" t="s">
        <v>752</v>
      </c>
      <c r="G383" s="217"/>
      <c r="H383" s="218" t="s">
        <v>21</v>
      </c>
      <c r="I383" s="220"/>
      <c r="J383" s="217"/>
      <c r="K383" s="217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145</v>
      </c>
      <c r="AU383" s="225" t="s">
        <v>83</v>
      </c>
      <c r="AV383" s="15" t="s">
        <v>81</v>
      </c>
      <c r="AW383" s="15" t="s">
        <v>34</v>
      </c>
      <c r="AX383" s="15" t="s">
        <v>73</v>
      </c>
      <c r="AY383" s="225" t="s">
        <v>134</v>
      </c>
    </row>
    <row r="384" spans="2:51" s="13" customFormat="1" ht="11.25">
      <c r="B384" s="193"/>
      <c r="C384" s="194"/>
      <c r="D384" s="195" t="s">
        <v>145</v>
      </c>
      <c r="E384" s="196" t="s">
        <v>21</v>
      </c>
      <c r="F384" s="197" t="s">
        <v>753</v>
      </c>
      <c r="G384" s="194"/>
      <c r="H384" s="198">
        <v>78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145</v>
      </c>
      <c r="AU384" s="204" t="s">
        <v>83</v>
      </c>
      <c r="AV384" s="13" t="s">
        <v>83</v>
      </c>
      <c r="AW384" s="13" t="s">
        <v>34</v>
      </c>
      <c r="AX384" s="13" t="s">
        <v>73</v>
      </c>
      <c r="AY384" s="204" t="s">
        <v>134</v>
      </c>
    </row>
    <row r="385" spans="2:51" s="16" customFormat="1" ht="11.25">
      <c r="B385" s="226"/>
      <c r="C385" s="227"/>
      <c r="D385" s="195" t="s">
        <v>145</v>
      </c>
      <c r="E385" s="228" t="s">
        <v>21</v>
      </c>
      <c r="F385" s="229" t="s">
        <v>169</v>
      </c>
      <c r="G385" s="227"/>
      <c r="H385" s="230">
        <v>78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145</v>
      </c>
      <c r="AU385" s="236" t="s">
        <v>83</v>
      </c>
      <c r="AV385" s="16" t="s">
        <v>141</v>
      </c>
      <c r="AW385" s="16" t="s">
        <v>34</v>
      </c>
      <c r="AX385" s="16" t="s">
        <v>81</v>
      </c>
      <c r="AY385" s="236" t="s">
        <v>134</v>
      </c>
    </row>
    <row r="386" spans="1:65" s="2" customFormat="1" ht="16.5" customHeight="1">
      <c r="A386" s="36"/>
      <c r="B386" s="37"/>
      <c r="C386" s="175" t="s">
        <v>547</v>
      </c>
      <c r="D386" s="175" t="s">
        <v>136</v>
      </c>
      <c r="E386" s="176" t="s">
        <v>754</v>
      </c>
      <c r="F386" s="177" t="s">
        <v>755</v>
      </c>
      <c r="G386" s="178" t="s">
        <v>241</v>
      </c>
      <c r="H386" s="179">
        <v>15.54</v>
      </c>
      <c r="I386" s="180"/>
      <c r="J386" s="181">
        <f>ROUND(I386*H386,2)</f>
        <v>0</v>
      </c>
      <c r="K386" s="177" t="s">
        <v>378</v>
      </c>
      <c r="L386" s="41"/>
      <c r="M386" s="182" t="s">
        <v>21</v>
      </c>
      <c r="N386" s="183" t="s">
        <v>44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141</v>
      </c>
      <c r="AT386" s="186" t="s">
        <v>136</v>
      </c>
      <c r="AU386" s="186" t="s">
        <v>83</v>
      </c>
      <c r="AY386" s="19" t="s">
        <v>134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81</v>
      </c>
      <c r="BK386" s="187">
        <f>ROUND(I386*H386,2)</f>
        <v>0</v>
      </c>
      <c r="BL386" s="19" t="s">
        <v>141</v>
      </c>
      <c r="BM386" s="186" t="s">
        <v>756</v>
      </c>
    </row>
    <row r="387" spans="2:51" s="15" customFormat="1" ht="11.25">
      <c r="B387" s="216"/>
      <c r="C387" s="217"/>
      <c r="D387" s="195" t="s">
        <v>145</v>
      </c>
      <c r="E387" s="218" t="s">
        <v>21</v>
      </c>
      <c r="F387" s="219" t="s">
        <v>757</v>
      </c>
      <c r="G387" s="217"/>
      <c r="H387" s="218" t="s">
        <v>21</v>
      </c>
      <c r="I387" s="220"/>
      <c r="J387" s="217"/>
      <c r="K387" s="217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145</v>
      </c>
      <c r="AU387" s="225" t="s">
        <v>83</v>
      </c>
      <c r="AV387" s="15" t="s">
        <v>81</v>
      </c>
      <c r="AW387" s="15" t="s">
        <v>34</v>
      </c>
      <c r="AX387" s="15" t="s">
        <v>73</v>
      </c>
      <c r="AY387" s="225" t="s">
        <v>134</v>
      </c>
    </row>
    <row r="388" spans="2:51" s="15" customFormat="1" ht="11.25">
      <c r="B388" s="216"/>
      <c r="C388" s="217"/>
      <c r="D388" s="195" t="s">
        <v>145</v>
      </c>
      <c r="E388" s="218" t="s">
        <v>21</v>
      </c>
      <c r="F388" s="219" t="s">
        <v>758</v>
      </c>
      <c r="G388" s="217"/>
      <c r="H388" s="218" t="s">
        <v>21</v>
      </c>
      <c r="I388" s="220"/>
      <c r="J388" s="217"/>
      <c r="K388" s="217"/>
      <c r="L388" s="221"/>
      <c r="M388" s="222"/>
      <c r="N388" s="223"/>
      <c r="O388" s="223"/>
      <c r="P388" s="223"/>
      <c r="Q388" s="223"/>
      <c r="R388" s="223"/>
      <c r="S388" s="223"/>
      <c r="T388" s="224"/>
      <c r="AT388" s="225" t="s">
        <v>145</v>
      </c>
      <c r="AU388" s="225" t="s">
        <v>83</v>
      </c>
      <c r="AV388" s="15" t="s">
        <v>81</v>
      </c>
      <c r="AW388" s="15" t="s">
        <v>34</v>
      </c>
      <c r="AX388" s="15" t="s">
        <v>73</v>
      </c>
      <c r="AY388" s="225" t="s">
        <v>134</v>
      </c>
    </row>
    <row r="389" spans="2:51" s="13" customFormat="1" ht="11.25">
      <c r="B389" s="193"/>
      <c r="C389" s="194"/>
      <c r="D389" s="195" t="s">
        <v>145</v>
      </c>
      <c r="E389" s="196" t="s">
        <v>21</v>
      </c>
      <c r="F389" s="197" t="s">
        <v>759</v>
      </c>
      <c r="G389" s="194"/>
      <c r="H389" s="198">
        <v>15.54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145</v>
      </c>
      <c r="AU389" s="204" t="s">
        <v>83</v>
      </c>
      <c r="AV389" s="13" t="s">
        <v>83</v>
      </c>
      <c r="AW389" s="13" t="s">
        <v>34</v>
      </c>
      <c r="AX389" s="13" t="s">
        <v>73</v>
      </c>
      <c r="AY389" s="204" t="s">
        <v>134</v>
      </c>
    </row>
    <row r="390" spans="2:51" s="16" customFormat="1" ht="11.25">
      <c r="B390" s="226"/>
      <c r="C390" s="227"/>
      <c r="D390" s="195" t="s">
        <v>145</v>
      </c>
      <c r="E390" s="228" t="s">
        <v>21</v>
      </c>
      <c r="F390" s="229" t="s">
        <v>169</v>
      </c>
      <c r="G390" s="227"/>
      <c r="H390" s="230">
        <v>15.54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145</v>
      </c>
      <c r="AU390" s="236" t="s">
        <v>83</v>
      </c>
      <c r="AV390" s="16" t="s">
        <v>141</v>
      </c>
      <c r="AW390" s="16" t="s">
        <v>34</v>
      </c>
      <c r="AX390" s="16" t="s">
        <v>81</v>
      </c>
      <c r="AY390" s="236" t="s">
        <v>134</v>
      </c>
    </row>
    <row r="391" spans="1:65" s="2" customFormat="1" ht="16.5" customHeight="1">
      <c r="A391" s="36"/>
      <c r="B391" s="37"/>
      <c r="C391" s="175" t="s">
        <v>760</v>
      </c>
      <c r="D391" s="175" t="s">
        <v>136</v>
      </c>
      <c r="E391" s="176" t="s">
        <v>761</v>
      </c>
      <c r="F391" s="177" t="s">
        <v>762</v>
      </c>
      <c r="G391" s="178" t="s">
        <v>241</v>
      </c>
      <c r="H391" s="179">
        <v>49.5</v>
      </c>
      <c r="I391" s="180"/>
      <c r="J391" s="181">
        <f>ROUND(I391*H391,2)</f>
        <v>0</v>
      </c>
      <c r="K391" s="177" t="s">
        <v>378</v>
      </c>
      <c r="L391" s="41"/>
      <c r="M391" s="182" t="s">
        <v>21</v>
      </c>
      <c r="N391" s="183" t="s">
        <v>44</v>
      </c>
      <c r="O391" s="66"/>
      <c r="P391" s="184">
        <f>O391*H391</f>
        <v>0</v>
      </c>
      <c r="Q391" s="184">
        <v>0</v>
      </c>
      <c r="R391" s="184">
        <f>Q391*H391</f>
        <v>0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141</v>
      </c>
      <c r="AT391" s="186" t="s">
        <v>136</v>
      </c>
      <c r="AU391" s="186" t="s">
        <v>83</v>
      </c>
      <c r="AY391" s="19" t="s">
        <v>134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81</v>
      </c>
      <c r="BK391" s="187">
        <f>ROUND(I391*H391,2)</f>
        <v>0</v>
      </c>
      <c r="BL391" s="19" t="s">
        <v>141</v>
      </c>
      <c r="BM391" s="186" t="s">
        <v>763</v>
      </c>
    </row>
    <row r="392" spans="2:51" s="15" customFormat="1" ht="11.25">
      <c r="B392" s="216"/>
      <c r="C392" s="217"/>
      <c r="D392" s="195" t="s">
        <v>145</v>
      </c>
      <c r="E392" s="218" t="s">
        <v>21</v>
      </c>
      <c r="F392" s="219" t="s">
        <v>764</v>
      </c>
      <c r="G392" s="217"/>
      <c r="H392" s="218" t="s">
        <v>21</v>
      </c>
      <c r="I392" s="220"/>
      <c r="J392" s="217"/>
      <c r="K392" s="217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145</v>
      </c>
      <c r="AU392" s="225" t="s">
        <v>83</v>
      </c>
      <c r="AV392" s="15" t="s">
        <v>81</v>
      </c>
      <c r="AW392" s="15" t="s">
        <v>34</v>
      </c>
      <c r="AX392" s="15" t="s">
        <v>73</v>
      </c>
      <c r="AY392" s="225" t="s">
        <v>134</v>
      </c>
    </row>
    <row r="393" spans="2:51" s="13" customFormat="1" ht="11.25">
      <c r="B393" s="193"/>
      <c r="C393" s="194"/>
      <c r="D393" s="195" t="s">
        <v>145</v>
      </c>
      <c r="E393" s="196" t="s">
        <v>21</v>
      </c>
      <c r="F393" s="197" t="s">
        <v>765</v>
      </c>
      <c r="G393" s="194"/>
      <c r="H393" s="198">
        <v>49.5</v>
      </c>
      <c r="I393" s="199"/>
      <c r="J393" s="194"/>
      <c r="K393" s="194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145</v>
      </c>
      <c r="AU393" s="204" t="s">
        <v>83</v>
      </c>
      <c r="AV393" s="13" t="s">
        <v>83</v>
      </c>
      <c r="AW393" s="13" t="s">
        <v>34</v>
      </c>
      <c r="AX393" s="13" t="s">
        <v>73</v>
      </c>
      <c r="AY393" s="204" t="s">
        <v>134</v>
      </c>
    </row>
    <row r="394" spans="2:51" s="16" customFormat="1" ht="11.25">
      <c r="B394" s="226"/>
      <c r="C394" s="227"/>
      <c r="D394" s="195" t="s">
        <v>145</v>
      </c>
      <c r="E394" s="228" t="s">
        <v>21</v>
      </c>
      <c r="F394" s="229" t="s">
        <v>169</v>
      </c>
      <c r="G394" s="227"/>
      <c r="H394" s="230">
        <v>49.5</v>
      </c>
      <c r="I394" s="231"/>
      <c r="J394" s="227"/>
      <c r="K394" s="227"/>
      <c r="L394" s="232"/>
      <c r="M394" s="233"/>
      <c r="N394" s="234"/>
      <c r="O394" s="234"/>
      <c r="P394" s="234"/>
      <c r="Q394" s="234"/>
      <c r="R394" s="234"/>
      <c r="S394" s="234"/>
      <c r="T394" s="235"/>
      <c r="AT394" s="236" t="s">
        <v>145</v>
      </c>
      <c r="AU394" s="236" t="s">
        <v>83</v>
      </c>
      <c r="AV394" s="16" t="s">
        <v>141</v>
      </c>
      <c r="AW394" s="16" t="s">
        <v>34</v>
      </c>
      <c r="AX394" s="16" t="s">
        <v>81</v>
      </c>
      <c r="AY394" s="236" t="s">
        <v>134</v>
      </c>
    </row>
    <row r="395" spans="1:65" s="2" customFormat="1" ht="16.5" customHeight="1">
      <c r="A395" s="36"/>
      <c r="B395" s="37"/>
      <c r="C395" s="175" t="s">
        <v>552</v>
      </c>
      <c r="D395" s="175" t="s">
        <v>136</v>
      </c>
      <c r="E395" s="176" t="s">
        <v>766</v>
      </c>
      <c r="F395" s="177" t="s">
        <v>767</v>
      </c>
      <c r="G395" s="178" t="s">
        <v>139</v>
      </c>
      <c r="H395" s="179">
        <v>14.8</v>
      </c>
      <c r="I395" s="180"/>
      <c r="J395" s="181">
        <f>ROUND(I395*H395,2)</f>
        <v>0</v>
      </c>
      <c r="K395" s="177" t="s">
        <v>378</v>
      </c>
      <c r="L395" s="41"/>
      <c r="M395" s="182" t="s">
        <v>21</v>
      </c>
      <c r="N395" s="183" t="s">
        <v>44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141</v>
      </c>
      <c r="AT395" s="186" t="s">
        <v>136</v>
      </c>
      <c r="AU395" s="186" t="s">
        <v>83</v>
      </c>
      <c r="AY395" s="19" t="s">
        <v>134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81</v>
      </c>
      <c r="BK395" s="187">
        <f>ROUND(I395*H395,2)</f>
        <v>0</v>
      </c>
      <c r="BL395" s="19" t="s">
        <v>141</v>
      </c>
      <c r="BM395" s="186" t="s">
        <v>768</v>
      </c>
    </row>
    <row r="396" spans="2:51" s="15" customFormat="1" ht="11.25">
      <c r="B396" s="216"/>
      <c r="C396" s="217"/>
      <c r="D396" s="195" t="s">
        <v>145</v>
      </c>
      <c r="E396" s="218" t="s">
        <v>21</v>
      </c>
      <c r="F396" s="219" t="s">
        <v>769</v>
      </c>
      <c r="G396" s="217"/>
      <c r="H396" s="218" t="s">
        <v>21</v>
      </c>
      <c r="I396" s="220"/>
      <c r="J396" s="217"/>
      <c r="K396" s="217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145</v>
      </c>
      <c r="AU396" s="225" t="s">
        <v>83</v>
      </c>
      <c r="AV396" s="15" t="s">
        <v>81</v>
      </c>
      <c r="AW396" s="15" t="s">
        <v>34</v>
      </c>
      <c r="AX396" s="15" t="s">
        <v>73</v>
      </c>
      <c r="AY396" s="225" t="s">
        <v>134</v>
      </c>
    </row>
    <row r="397" spans="2:51" s="13" customFormat="1" ht="11.25">
      <c r="B397" s="193"/>
      <c r="C397" s="194"/>
      <c r="D397" s="195" t="s">
        <v>145</v>
      </c>
      <c r="E397" s="196" t="s">
        <v>21</v>
      </c>
      <c r="F397" s="197" t="s">
        <v>770</v>
      </c>
      <c r="G397" s="194"/>
      <c r="H397" s="198">
        <v>14.8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145</v>
      </c>
      <c r="AU397" s="204" t="s">
        <v>83</v>
      </c>
      <c r="AV397" s="13" t="s">
        <v>83</v>
      </c>
      <c r="AW397" s="13" t="s">
        <v>34</v>
      </c>
      <c r="AX397" s="13" t="s">
        <v>73</v>
      </c>
      <c r="AY397" s="204" t="s">
        <v>134</v>
      </c>
    </row>
    <row r="398" spans="2:51" s="16" customFormat="1" ht="11.25">
      <c r="B398" s="226"/>
      <c r="C398" s="227"/>
      <c r="D398" s="195" t="s">
        <v>145</v>
      </c>
      <c r="E398" s="228" t="s">
        <v>21</v>
      </c>
      <c r="F398" s="229" t="s">
        <v>169</v>
      </c>
      <c r="G398" s="227"/>
      <c r="H398" s="230">
        <v>14.8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AT398" s="236" t="s">
        <v>145</v>
      </c>
      <c r="AU398" s="236" t="s">
        <v>83</v>
      </c>
      <c r="AV398" s="16" t="s">
        <v>141</v>
      </c>
      <c r="AW398" s="16" t="s">
        <v>34</v>
      </c>
      <c r="AX398" s="16" t="s">
        <v>81</v>
      </c>
      <c r="AY398" s="236" t="s">
        <v>134</v>
      </c>
    </row>
    <row r="399" spans="1:65" s="2" customFormat="1" ht="21.75" customHeight="1">
      <c r="A399" s="36"/>
      <c r="B399" s="37"/>
      <c r="C399" s="175" t="s">
        <v>771</v>
      </c>
      <c r="D399" s="175" t="s">
        <v>136</v>
      </c>
      <c r="E399" s="176" t="s">
        <v>772</v>
      </c>
      <c r="F399" s="177" t="s">
        <v>773</v>
      </c>
      <c r="G399" s="178" t="s">
        <v>139</v>
      </c>
      <c r="H399" s="179">
        <v>10.5</v>
      </c>
      <c r="I399" s="180"/>
      <c r="J399" s="181">
        <f>ROUND(I399*H399,2)</f>
        <v>0</v>
      </c>
      <c r="K399" s="177" t="s">
        <v>378</v>
      </c>
      <c r="L399" s="41"/>
      <c r="M399" s="182" t="s">
        <v>21</v>
      </c>
      <c r="N399" s="183" t="s">
        <v>44</v>
      </c>
      <c r="O399" s="66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141</v>
      </c>
      <c r="AT399" s="186" t="s">
        <v>136</v>
      </c>
      <c r="AU399" s="186" t="s">
        <v>83</v>
      </c>
      <c r="AY399" s="19" t="s">
        <v>134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81</v>
      </c>
      <c r="BK399" s="187">
        <f>ROUND(I399*H399,2)</f>
        <v>0</v>
      </c>
      <c r="BL399" s="19" t="s">
        <v>141</v>
      </c>
      <c r="BM399" s="186" t="s">
        <v>774</v>
      </c>
    </row>
    <row r="400" spans="2:51" s="15" customFormat="1" ht="11.25">
      <c r="B400" s="216"/>
      <c r="C400" s="217"/>
      <c r="D400" s="195" t="s">
        <v>145</v>
      </c>
      <c r="E400" s="218" t="s">
        <v>21</v>
      </c>
      <c r="F400" s="219" t="s">
        <v>775</v>
      </c>
      <c r="G400" s="217"/>
      <c r="H400" s="218" t="s">
        <v>21</v>
      </c>
      <c r="I400" s="220"/>
      <c r="J400" s="217"/>
      <c r="K400" s="217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145</v>
      </c>
      <c r="AU400" s="225" t="s">
        <v>83</v>
      </c>
      <c r="AV400" s="15" t="s">
        <v>81</v>
      </c>
      <c r="AW400" s="15" t="s">
        <v>34</v>
      </c>
      <c r="AX400" s="15" t="s">
        <v>73</v>
      </c>
      <c r="AY400" s="225" t="s">
        <v>134</v>
      </c>
    </row>
    <row r="401" spans="2:51" s="13" customFormat="1" ht="11.25">
      <c r="B401" s="193"/>
      <c r="C401" s="194"/>
      <c r="D401" s="195" t="s">
        <v>145</v>
      </c>
      <c r="E401" s="196" t="s">
        <v>21</v>
      </c>
      <c r="F401" s="197" t="s">
        <v>776</v>
      </c>
      <c r="G401" s="194"/>
      <c r="H401" s="198">
        <v>10.5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145</v>
      </c>
      <c r="AU401" s="204" t="s">
        <v>83</v>
      </c>
      <c r="AV401" s="13" t="s">
        <v>83</v>
      </c>
      <c r="AW401" s="13" t="s">
        <v>34</v>
      </c>
      <c r="AX401" s="13" t="s">
        <v>73</v>
      </c>
      <c r="AY401" s="204" t="s">
        <v>134</v>
      </c>
    </row>
    <row r="402" spans="2:51" s="16" customFormat="1" ht="11.25">
      <c r="B402" s="226"/>
      <c r="C402" s="227"/>
      <c r="D402" s="195" t="s">
        <v>145</v>
      </c>
      <c r="E402" s="228" t="s">
        <v>21</v>
      </c>
      <c r="F402" s="229" t="s">
        <v>169</v>
      </c>
      <c r="G402" s="227"/>
      <c r="H402" s="230">
        <v>10.5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AT402" s="236" t="s">
        <v>145</v>
      </c>
      <c r="AU402" s="236" t="s">
        <v>83</v>
      </c>
      <c r="AV402" s="16" t="s">
        <v>141</v>
      </c>
      <c r="AW402" s="16" t="s">
        <v>34</v>
      </c>
      <c r="AX402" s="16" t="s">
        <v>81</v>
      </c>
      <c r="AY402" s="236" t="s">
        <v>134</v>
      </c>
    </row>
    <row r="403" spans="1:65" s="2" customFormat="1" ht="16.5" customHeight="1">
      <c r="A403" s="36"/>
      <c r="B403" s="37"/>
      <c r="C403" s="175" t="s">
        <v>558</v>
      </c>
      <c r="D403" s="175" t="s">
        <v>136</v>
      </c>
      <c r="E403" s="176" t="s">
        <v>777</v>
      </c>
      <c r="F403" s="177" t="s">
        <v>778</v>
      </c>
      <c r="G403" s="178" t="s">
        <v>139</v>
      </c>
      <c r="H403" s="179">
        <v>10.75</v>
      </c>
      <c r="I403" s="180"/>
      <c r="J403" s="181">
        <f>ROUND(I403*H403,2)</f>
        <v>0</v>
      </c>
      <c r="K403" s="177" t="s">
        <v>378</v>
      </c>
      <c r="L403" s="41"/>
      <c r="M403" s="182" t="s">
        <v>21</v>
      </c>
      <c r="N403" s="183" t="s">
        <v>44</v>
      </c>
      <c r="O403" s="66"/>
      <c r="P403" s="184">
        <f>O403*H403</f>
        <v>0</v>
      </c>
      <c r="Q403" s="184">
        <v>0</v>
      </c>
      <c r="R403" s="184">
        <f>Q403*H403</f>
        <v>0</v>
      </c>
      <c r="S403" s="184">
        <v>0</v>
      </c>
      <c r="T403" s="18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141</v>
      </c>
      <c r="AT403" s="186" t="s">
        <v>136</v>
      </c>
      <c r="AU403" s="186" t="s">
        <v>83</v>
      </c>
      <c r="AY403" s="19" t="s">
        <v>134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81</v>
      </c>
      <c r="BK403" s="187">
        <f>ROUND(I403*H403,2)</f>
        <v>0</v>
      </c>
      <c r="BL403" s="19" t="s">
        <v>141</v>
      </c>
      <c r="BM403" s="186" t="s">
        <v>779</v>
      </c>
    </row>
    <row r="404" spans="2:51" s="15" customFormat="1" ht="11.25">
      <c r="B404" s="216"/>
      <c r="C404" s="217"/>
      <c r="D404" s="195" t="s">
        <v>145</v>
      </c>
      <c r="E404" s="218" t="s">
        <v>21</v>
      </c>
      <c r="F404" s="219" t="s">
        <v>780</v>
      </c>
      <c r="G404" s="217"/>
      <c r="H404" s="218" t="s">
        <v>21</v>
      </c>
      <c r="I404" s="220"/>
      <c r="J404" s="217"/>
      <c r="K404" s="217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145</v>
      </c>
      <c r="AU404" s="225" t="s">
        <v>83</v>
      </c>
      <c r="AV404" s="15" t="s">
        <v>81</v>
      </c>
      <c r="AW404" s="15" t="s">
        <v>34</v>
      </c>
      <c r="AX404" s="15" t="s">
        <v>73</v>
      </c>
      <c r="AY404" s="225" t="s">
        <v>134</v>
      </c>
    </row>
    <row r="405" spans="2:51" s="13" customFormat="1" ht="11.25">
      <c r="B405" s="193"/>
      <c r="C405" s="194"/>
      <c r="D405" s="195" t="s">
        <v>145</v>
      </c>
      <c r="E405" s="196" t="s">
        <v>21</v>
      </c>
      <c r="F405" s="197" t="s">
        <v>781</v>
      </c>
      <c r="G405" s="194"/>
      <c r="H405" s="198">
        <v>10.75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145</v>
      </c>
      <c r="AU405" s="204" t="s">
        <v>83</v>
      </c>
      <c r="AV405" s="13" t="s">
        <v>83</v>
      </c>
      <c r="AW405" s="13" t="s">
        <v>34</v>
      </c>
      <c r="AX405" s="13" t="s">
        <v>73</v>
      </c>
      <c r="AY405" s="204" t="s">
        <v>134</v>
      </c>
    </row>
    <row r="406" spans="2:51" s="16" customFormat="1" ht="11.25">
      <c r="B406" s="226"/>
      <c r="C406" s="227"/>
      <c r="D406" s="195" t="s">
        <v>145</v>
      </c>
      <c r="E406" s="228" t="s">
        <v>21</v>
      </c>
      <c r="F406" s="229" t="s">
        <v>169</v>
      </c>
      <c r="G406" s="227"/>
      <c r="H406" s="230">
        <v>10.75</v>
      </c>
      <c r="I406" s="231"/>
      <c r="J406" s="227"/>
      <c r="K406" s="227"/>
      <c r="L406" s="232"/>
      <c r="M406" s="233"/>
      <c r="N406" s="234"/>
      <c r="O406" s="234"/>
      <c r="P406" s="234"/>
      <c r="Q406" s="234"/>
      <c r="R406" s="234"/>
      <c r="S406" s="234"/>
      <c r="T406" s="235"/>
      <c r="AT406" s="236" t="s">
        <v>145</v>
      </c>
      <c r="AU406" s="236" t="s">
        <v>83</v>
      </c>
      <c r="AV406" s="16" t="s">
        <v>141</v>
      </c>
      <c r="AW406" s="16" t="s">
        <v>34</v>
      </c>
      <c r="AX406" s="16" t="s">
        <v>81</v>
      </c>
      <c r="AY406" s="236" t="s">
        <v>134</v>
      </c>
    </row>
    <row r="407" spans="1:65" s="2" customFormat="1" ht="16.5" customHeight="1">
      <c r="A407" s="36"/>
      <c r="B407" s="37"/>
      <c r="C407" s="175" t="s">
        <v>782</v>
      </c>
      <c r="D407" s="175" t="s">
        <v>136</v>
      </c>
      <c r="E407" s="176" t="s">
        <v>783</v>
      </c>
      <c r="F407" s="177" t="s">
        <v>784</v>
      </c>
      <c r="G407" s="178" t="s">
        <v>139</v>
      </c>
      <c r="H407" s="179">
        <v>15.5</v>
      </c>
      <c r="I407" s="180"/>
      <c r="J407" s="181">
        <f>ROUND(I407*H407,2)</f>
        <v>0</v>
      </c>
      <c r="K407" s="177" t="s">
        <v>378</v>
      </c>
      <c r="L407" s="41"/>
      <c r="M407" s="182" t="s">
        <v>21</v>
      </c>
      <c r="N407" s="183" t="s">
        <v>44</v>
      </c>
      <c r="O407" s="66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141</v>
      </c>
      <c r="AT407" s="186" t="s">
        <v>136</v>
      </c>
      <c r="AU407" s="186" t="s">
        <v>83</v>
      </c>
      <c r="AY407" s="19" t="s">
        <v>134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81</v>
      </c>
      <c r="BK407" s="187">
        <f>ROUND(I407*H407,2)</f>
        <v>0</v>
      </c>
      <c r="BL407" s="19" t="s">
        <v>141</v>
      </c>
      <c r="BM407" s="186" t="s">
        <v>785</v>
      </c>
    </row>
    <row r="408" spans="2:51" s="15" customFormat="1" ht="11.25">
      <c r="B408" s="216"/>
      <c r="C408" s="217"/>
      <c r="D408" s="195" t="s">
        <v>145</v>
      </c>
      <c r="E408" s="218" t="s">
        <v>21</v>
      </c>
      <c r="F408" s="219" t="s">
        <v>786</v>
      </c>
      <c r="G408" s="217"/>
      <c r="H408" s="218" t="s">
        <v>21</v>
      </c>
      <c r="I408" s="220"/>
      <c r="J408" s="217"/>
      <c r="K408" s="217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145</v>
      </c>
      <c r="AU408" s="225" t="s">
        <v>83</v>
      </c>
      <c r="AV408" s="15" t="s">
        <v>81</v>
      </c>
      <c r="AW408" s="15" t="s">
        <v>34</v>
      </c>
      <c r="AX408" s="15" t="s">
        <v>73</v>
      </c>
      <c r="AY408" s="225" t="s">
        <v>134</v>
      </c>
    </row>
    <row r="409" spans="2:51" s="13" customFormat="1" ht="11.25">
      <c r="B409" s="193"/>
      <c r="C409" s="194"/>
      <c r="D409" s="195" t="s">
        <v>145</v>
      </c>
      <c r="E409" s="196" t="s">
        <v>21</v>
      </c>
      <c r="F409" s="197" t="s">
        <v>787</v>
      </c>
      <c r="G409" s="194"/>
      <c r="H409" s="198">
        <v>15.5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145</v>
      </c>
      <c r="AU409" s="204" t="s">
        <v>83</v>
      </c>
      <c r="AV409" s="13" t="s">
        <v>83</v>
      </c>
      <c r="AW409" s="13" t="s">
        <v>34</v>
      </c>
      <c r="AX409" s="13" t="s">
        <v>73</v>
      </c>
      <c r="AY409" s="204" t="s">
        <v>134</v>
      </c>
    </row>
    <row r="410" spans="2:51" s="16" customFormat="1" ht="11.25">
      <c r="B410" s="226"/>
      <c r="C410" s="227"/>
      <c r="D410" s="195" t="s">
        <v>145</v>
      </c>
      <c r="E410" s="228" t="s">
        <v>21</v>
      </c>
      <c r="F410" s="229" t="s">
        <v>169</v>
      </c>
      <c r="G410" s="227"/>
      <c r="H410" s="230">
        <v>15.5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145</v>
      </c>
      <c r="AU410" s="236" t="s">
        <v>83</v>
      </c>
      <c r="AV410" s="16" t="s">
        <v>141</v>
      </c>
      <c r="AW410" s="16" t="s">
        <v>34</v>
      </c>
      <c r="AX410" s="16" t="s">
        <v>81</v>
      </c>
      <c r="AY410" s="236" t="s">
        <v>134</v>
      </c>
    </row>
    <row r="411" spans="1:65" s="2" customFormat="1" ht="16.5" customHeight="1">
      <c r="A411" s="36"/>
      <c r="B411" s="37"/>
      <c r="C411" s="238" t="s">
        <v>563</v>
      </c>
      <c r="D411" s="238" t="s">
        <v>303</v>
      </c>
      <c r="E411" s="239" t="s">
        <v>788</v>
      </c>
      <c r="F411" s="240" t="s">
        <v>789</v>
      </c>
      <c r="G411" s="241" t="s">
        <v>139</v>
      </c>
      <c r="H411" s="242">
        <v>15.5</v>
      </c>
      <c r="I411" s="243"/>
      <c r="J411" s="244">
        <f>ROUND(I411*H411,2)</f>
        <v>0</v>
      </c>
      <c r="K411" s="240" t="s">
        <v>378</v>
      </c>
      <c r="L411" s="245"/>
      <c r="M411" s="246" t="s">
        <v>21</v>
      </c>
      <c r="N411" s="247" t="s">
        <v>44</v>
      </c>
      <c r="O411" s="66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192</v>
      </c>
      <c r="AT411" s="186" t="s">
        <v>303</v>
      </c>
      <c r="AU411" s="186" t="s">
        <v>83</v>
      </c>
      <c r="AY411" s="19" t="s">
        <v>134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9" t="s">
        <v>81</v>
      </c>
      <c r="BK411" s="187">
        <f>ROUND(I411*H411,2)</f>
        <v>0</v>
      </c>
      <c r="BL411" s="19" t="s">
        <v>141</v>
      </c>
      <c r="BM411" s="186" t="s">
        <v>790</v>
      </c>
    </row>
    <row r="412" spans="2:51" s="15" customFormat="1" ht="11.25">
      <c r="B412" s="216"/>
      <c r="C412" s="217"/>
      <c r="D412" s="195" t="s">
        <v>145</v>
      </c>
      <c r="E412" s="218" t="s">
        <v>21</v>
      </c>
      <c r="F412" s="219" t="s">
        <v>791</v>
      </c>
      <c r="G412" s="217"/>
      <c r="H412" s="218" t="s">
        <v>21</v>
      </c>
      <c r="I412" s="220"/>
      <c r="J412" s="217"/>
      <c r="K412" s="217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145</v>
      </c>
      <c r="AU412" s="225" t="s">
        <v>83</v>
      </c>
      <c r="AV412" s="15" t="s">
        <v>81</v>
      </c>
      <c r="AW412" s="15" t="s">
        <v>34</v>
      </c>
      <c r="AX412" s="15" t="s">
        <v>73</v>
      </c>
      <c r="AY412" s="225" t="s">
        <v>134</v>
      </c>
    </row>
    <row r="413" spans="2:51" s="15" customFormat="1" ht="11.25">
      <c r="B413" s="216"/>
      <c r="C413" s="217"/>
      <c r="D413" s="195" t="s">
        <v>145</v>
      </c>
      <c r="E413" s="218" t="s">
        <v>21</v>
      </c>
      <c r="F413" s="219" t="s">
        <v>792</v>
      </c>
      <c r="G413" s="217"/>
      <c r="H413" s="218" t="s">
        <v>21</v>
      </c>
      <c r="I413" s="220"/>
      <c r="J413" s="217"/>
      <c r="K413" s="217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145</v>
      </c>
      <c r="AU413" s="225" t="s">
        <v>83</v>
      </c>
      <c r="AV413" s="15" t="s">
        <v>81</v>
      </c>
      <c r="AW413" s="15" t="s">
        <v>34</v>
      </c>
      <c r="AX413" s="15" t="s">
        <v>73</v>
      </c>
      <c r="AY413" s="225" t="s">
        <v>134</v>
      </c>
    </row>
    <row r="414" spans="2:51" s="15" customFormat="1" ht="11.25">
      <c r="B414" s="216"/>
      <c r="C414" s="217"/>
      <c r="D414" s="195" t="s">
        <v>145</v>
      </c>
      <c r="E414" s="218" t="s">
        <v>21</v>
      </c>
      <c r="F414" s="219" t="s">
        <v>793</v>
      </c>
      <c r="G414" s="217"/>
      <c r="H414" s="218" t="s">
        <v>21</v>
      </c>
      <c r="I414" s="220"/>
      <c r="J414" s="217"/>
      <c r="K414" s="217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145</v>
      </c>
      <c r="AU414" s="225" t="s">
        <v>83</v>
      </c>
      <c r="AV414" s="15" t="s">
        <v>81</v>
      </c>
      <c r="AW414" s="15" t="s">
        <v>34</v>
      </c>
      <c r="AX414" s="15" t="s">
        <v>73</v>
      </c>
      <c r="AY414" s="225" t="s">
        <v>134</v>
      </c>
    </row>
    <row r="415" spans="2:51" s="13" customFormat="1" ht="11.25">
      <c r="B415" s="193"/>
      <c r="C415" s="194"/>
      <c r="D415" s="195" t="s">
        <v>145</v>
      </c>
      <c r="E415" s="196" t="s">
        <v>21</v>
      </c>
      <c r="F415" s="197" t="s">
        <v>787</v>
      </c>
      <c r="G415" s="194"/>
      <c r="H415" s="198">
        <v>15.5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145</v>
      </c>
      <c r="AU415" s="204" t="s">
        <v>83</v>
      </c>
      <c r="AV415" s="13" t="s">
        <v>83</v>
      </c>
      <c r="AW415" s="13" t="s">
        <v>34</v>
      </c>
      <c r="AX415" s="13" t="s">
        <v>73</v>
      </c>
      <c r="AY415" s="204" t="s">
        <v>134</v>
      </c>
    </row>
    <row r="416" spans="2:51" s="16" customFormat="1" ht="11.25">
      <c r="B416" s="226"/>
      <c r="C416" s="227"/>
      <c r="D416" s="195" t="s">
        <v>145</v>
      </c>
      <c r="E416" s="228" t="s">
        <v>21</v>
      </c>
      <c r="F416" s="229" t="s">
        <v>169</v>
      </c>
      <c r="G416" s="227"/>
      <c r="H416" s="230">
        <v>15.5</v>
      </c>
      <c r="I416" s="231"/>
      <c r="J416" s="227"/>
      <c r="K416" s="227"/>
      <c r="L416" s="232"/>
      <c r="M416" s="233"/>
      <c r="N416" s="234"/>
      <c r="O416" s="234"/>
      <c r="P416" s="234"/>
      <c r="Q416" s="234"/>
      <c r="R416" s="234"/>
      <c r="S416" s="234"/>
      <c r="T416" s="235"/>
      <c r="AT416" s="236" t="s">
        <v>145</v>
      </c>
      <c r="AU416" s="236" t="s">
        <v>83</v>
      </c>
      <c r="AV416" s="16" t="s">
        <v>141</v>
      </c>
      <c r="AW416" s="16" t="s">
        <v>34</v>
      </c>
      <c r="AX416" s="16" t="s">
        <v>81</v>
      </c>
      <c r="AY416" s="236" t="s">
        <v>134</v>
      </c>
    </row>
    <row r="417" spans="1:65" s="2" customFormat="1" ht="16.5" customHeight="1">
      <c r="A417" s="36"/>
      <c r="B417" s="37"/>
      <c r="C417" s="175" t="s">
        <v>794</v>
      </c>
      <c r="D417" s="175" t="s">
        <v>136</v>
      </c>
      <c r="E417" s="176" t="s">
        <v>795</v>
      </c>
      <c r="F417" s="177" t="s">
        <v>796</v>
      </c>
      <c r="G417" s="178" t="s">
        <v>151</v>
      </c>
      <c r="H417" s="179">
        <v>70.035</v>
      </c>
      <c r="I417" s="180"/>
      <c r="J417" s="181">
        <f>ROUND(I417*H417,2)</f>
        <v>0</v>
      </c>
      <c r="K417" s="177" t="s">
        <v>378</v>
      </c>
      <c r="L417" s="41"/>
      <c r="M417" s="182" t="s">
        <v>21</v>
      </c>
      <c r="N417" s="183" t="s">
        <v>44</v>
      </c>
      <c r="O417" s="66"/>
      <c r="P417" s="184">
        <f>O417*H417</f>
        <v>0</v>
      </c>
      <c r="Q417" s="184">
        <v>0</v>
      </c>
      <c r="R417" s="184">
        <f>Q417*H417</f>
        <v>0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141</v>
      </c>
      <c r="AT417" s="186" t="s">
        <v>136</v>
      </c>
      <c r="AU417" s="186" t="s">
        <v>83</v>
      </c>
      <c r="AY417" s="19" t="s">
        <v>134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81</v>
      </c>
      <c r="BK417" s="187">
        <f>ROUND(I417*H417,2)</f>
        <v>0</v>
      </c>
      <c r="BL417" s="19" t="s">
        <v>141</v>
      </c>
      <c r="BM417" s="186" t="s">
        <v>797</v>
      </c>
    </row>
    <row r="418" spans="2:51" s="15" customFormat="1" ht="11.25">
      <c r="B418" s="216"/>
      <c r="C418" s="217"/>
      <c r="D418" s="195" t="s">
        <v>145</v>
      </c>
      <c r="E418" s="218" t="s">
        <v>21</v>
      </c>
      <c r="F418" s="219" t="s">
        <v>798</v>
      </c>
      <c r="G418" s="217"/>
      <c r="H418" s="218" t="s">
        <v>21</v>
      </c>
      <c r="I418" s="220"/>
      <c r="J418" s="217"/>
      <c r="K418" s="217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145</v>
      </c>
      <c r="AU418" s="225" t="s">
        <v>83</v>
      </c>
      <c r="AV418" s="15" t="s">
        <v>81</v>
      </c>
      <c r="AW418" s="15" t="s">
        <v>34</v>
      </c>
      <c r="AX418" s="15" t="s">
        <v>73</v>
      </c>
      <c r="AY418" s="225" t="s">
        <v>134</v>
      </c>
    </row>
    <row r="419" spans="2:51" s="15" customFormat="1" ht="11.25">
      <c r="B419" s="216"/>
      <c r="C419" s="217"/>
      <c r="D419" s="195" t="s">
        <v>145</v>
      </c>
      <c r="E419" s="218" t="s">
        <v>21</v>
      </c>
      <c r="F419" s="219" t="s">
        <v>799</v>
      </c>
      <c r="G419" s="217"/>
      <c r="H419" s="218" t="s">
        <v>21</v>
      </c>
      <c r="I419" s="220"/>
      <c r="J419" s="217"/>
      <c r="K419" s="217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145</v>
      </c>
      <c r="AU419" s="225" t="s">
        <v>83</v>
      </c>
      <c r="AV419" s="15" t="s">
        <v>81</v>
      </c>
      <c r="AW419" s="15" t="s">
        <v>34</v>
      </c>
      <c r="AX419" s="15" t="s">
        <v>73</v>
      </c>
      <c r="AY419" s="225" t="s">
        <v>134</v>
      </c>
    </row>
    <row r="420" spans="2:51" s="13" customFormat="1" ht="11.25">
      <c r="B420" s="193"/>
      <c r="C420" s="194"/>
      <c r="D420" s="195" t="s">
        <v>145</v>
      </c>
      <c r="E420" s="196" t="s">
        <v>21</v>
      </c>
      <c r="F420" s="197" t="s">
        <v>800</v>
      </c>
      <c r="G420" s="194"/>
      <c r="H420" s="198">
        <v>8.1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145</v>
      </c>
      <c r="AU420" s="204" t="s">
        <v>83</v>
      </c>
      <c r="AV420" s="13" t="s">
        <v>83</v>
      </c>
      <c r="AW420" s="13" t="s">
        <v>34</v>
      </c>
      <c r="AX420" s="13" t="s">
        <v>73</v>
      </c>
      <c r="AY420" s="204" t="s">
        <v>134</v>
      </c>
    </row>
    <row r="421" spans="2:51" s="15" customFormat="1" ht="11.25">
      <c r="B421" s="216"/>
      <c r="C421" s="217"/>
      <c r="D421" s="195" t="s">
        <v>145</v>
      </c>
      <c r="E421" s="218" t="s">
        <v>21</v>
      </c>
      <c r="F421" s="219" t="s">
        <v>801</v>
      </c>
      <c r="G421" s="217"/>
      <c r="H421" s="218" t="s">
        <v>21</v>
      </c>
      <c r="I421" s="220"/>
      <c r="J421" s="217"/>
      <c r="K421" s="217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145</v>
      </c>
      <c r="AU421" s="225" t="s">
        <v>83</v>
      </c>
      <c r="AV421" s="15" t="s">
        <v>81</v>
      </c>
      <c r="AW421" s="15" t="s">
        <v>34</v>
      </c>
      <c r="AX421" s="15" t="s">
        <v>73</v>
      </c>
      <c r="AY421" s="225" t="s">
        <v>134</v>
      </c>
    </row>
    <row r="422" spans="2:51" s="13" customFormat="1" ht="11.25">
      <c r="B422" s="193"/>
      <c r="C422" s="194"/>
      <c r="D422" s="195" t="s">
        <v>145</v>
      </c>
      <c r="E422" s="196" t="s">
        <v>21</v>
      </c>
      <c r="F422" s="197" t="s">
        <v>802</v>
      </c>
      <c r="G422" s="194"/>
      <c r="H422" s="198">
        <v>61.81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145</v>
      </c>
      <c r="AU422" s="204" t="s">
        <v>83</v>
      </c>
      <c r="AV422" s="13" t="s">
        <v>83</v>
      </c>
      <c r="AW422" s="13" t="s">
        <v>34</v>
      </c>
      <c r="AX422" s="13" t="s">
        <v>73</v>
      </c>
      <c r="AY422" s="204" t="s">
        <v>134</v>
      </c>
    </row>
    <row r="423" spans="2:51" s="15" customFormat="1" ht="11.25">
      <c r="B423" s="216"/>
      <c r="C423" s="217"/>
      <c r="D423" s="195" t="s">
        <v>145</v>
      </c>
      <c r="E423" s="218" t="s">
        <v>21</v>
      </c>
      <c r="F423" s="219" t="s">
        <v>803</v>
      </c>
      <c r="G423" s="217"/>
      <c r="H423" s="218" t="s">
        <v>21</v>
      </c>
      <c r="I423" s="220"/>
      <c r="J423" s="217"/>
      <c r="K423" s="217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145</v>
      </c>
      <c r="AU423" s="225" t="s">
        <v>83</v>
      </c>
      <c r="AV423" s="15" t="s">
        <v>81</v>
      </c>
      <c r="AW423" s="15" t="s">
        <v>34</v>
      </c>
      <c r="AX423" s="15" t="s">
        <v>73</v>
      </c>
      <c r="AY423" s="225" t="s">
        <v>134</v>
      </c>
    </row>
    <row r="424" spans="2:51" s="13" customFormat="1" ht="11.25">
      <c r="B424" s="193"/>
      <c r="C424" s="194"/>
      <c r="D424" s="195" t="s">
        <v>145</v>
      </c>
      <c r="E424" s="196" t="s">
        <v>21</v>
      </c>
      <c r="F424" s="197" t="s">
        <v>804</v>
      </c>
      <c r="G424" s="194"/>
      <c r="H424" s="198">
        <v>0.125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145</v>
      </c>
      <c r="AU424" s="204" t="s">
        <v>83</v>
      </c>
      <c r="AV424" s="13" t="s">
        <v>83</v>
      </c>
      <c r="AW424" s="13" t="s">
        <v>34</v>
      </c>
      <c r="AX424" s="13" t="s">
        <v>73</v>
      </c>
      <c r="AY424" s="204" t="s">
        <v>134</v>
      </c>
    </row>
    <row r="425" spans="2:51" s="16" customFormat="1" ht="11.25">
      <c r="B425" s="226"/>
      <c r="C425" s="227"/>
      <c r="D425" s="195" t="s">
        <v>145</v>
      </c>
      <c r="E425" s="228" t="s">
        <v>21</v>
      </c>
      <c r="F425" s="229" t="s">
        <v>417</v>
      </c>
      <c r="G425" s="227"/>
      <c r="H425" s="230">
        <v>70.035</v>
      </c>
      <c r="I425" s="231"/>
      <c r="J425" s="227"/>
      <c r="K425" s="227"/>
      <c r="L425" s="232"/>
      <c r="M425" s="233"/>
      <c r="N425" s="234"/>
      <c r="O425" s="234"/>
      <c r="P425" s="234"/>
      <c r="Q425" s="234"/>
      <c r="R425" s="234"/>
      <c r="S425" s="234"/>
      <c r="T425" s="235"/>
      <c r="AT425" s="236" t="s">
        <v>145</v>
      </c>
      <c r="AU425" s="236" t="s">
        <v>83</v>
      </c>
      <c r="AV425" s="16" t="s">
        <v>141</v>
      </c>
      <c r="AW425" s="16" t="s">
        <v>34</v>
      </c>
      <c r="AX425" s="16" t="s">
        <v>81</v>
      </c>
      <c r="AY425" s="236" t="s">
        <v>134</v>
      </c>
    </row>
    <row r="426" spans="1:65" s="2" customFormat="1" ht="16.5" customHeight="1">
      <c r="A426" s="36"/>
      <c r="B426" s="37"/>
      <c r="C426" s="175" t="s">
        <v>569</v>
      </c>
      <c r="D426" s="175" t="s">
        <v>136</v>
      </c>
      <c r="E426" s="176" t="s">
        <v>805</v>
      </c>
      <c r="F426" s="177" t="s">
        <v>806</v>
      </c>
      <c r="G426" s="178" t="s">
        <v>151</v>
      </c>
      <c r="H426" s="179">
        <v>62.98</v>
      </c>
      <c r="I426" s="180"/>
      <c r="J426" s="181">
        <f>ROUND(I426*H426,2)</f>
        <v>0</v>
      </c>
      <c r="K426" s="177" t="s">
        <v>378</v>
      </c>
      <c r="L426" s="41"/>
      <c r="M426" s="182" t="s">
        <v>21</v>
      </c>
      <c r="N426" s="183" t="s">
        <v>44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141</v>
      </c>
      <c r="AT426" s="186" t="s">
        <v>136</v>
      </c>
      <c r="AU426" s="186" t="s">
        <v>83</v>
      </c>
      <c r="AY426" s="19" t="s">
        <v>134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81</v>
      </c>
      <c r="BK426" s="187">
        <f>ROUND(I426*H426,2)</f>
        <v>0</v>
      </c>
      <c r="BL426" s="19" t="s">
        <v>141</v>
      </c>
      <c r="BM426" s="186" t="s">
        <v>807</v>
      </c>
    </row>
    <row r="427" spans="2:51" s="15" customFormat="1" ht="11.25">
      <c r="B427" s="216"/>
      <c r="C427" s="217"/>
      <c r="D427" s="195" t="s">
        <v>145</v>
      </c>
      <c r="E427" s="218" t="s">
        <v>21</v>
      </c>
      <c r="F427" s="219" t="s">
        <v>808</v>
      </c>
      <c r="G427" s="217"/>
      <c r="H427" s="218" t="s">
        <v>21</v>
      </c>
      <c r="I427" s="220"/>
      <c r="J427" s="217"/>
      <c r="K427" s="217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145</v>
      </c>
      <c r="AU427" s="225" t="s">
        <v>83</v>
      </c>
      <c r="AV427" s="15" t="s">
        <v>81</v>
      </c>
      <c r="AW427" s="15" t="s">
        <v>34</v>
      </c>
      <c r="AX427" s="15" t="s">
        <v>73</v>
      </c>
      <c r="AY427" s="225" t="s">
        <v>134</v>
      </c>
    </row>
    <row r="428" spans="2:51" s="15" customFormat="1" ht="11.25">
      <c r="B428" s="216"/>
      <c r="C428" s="217"/>
      <c r="D428" s="195" t="s">
        <v>145</v>
      </c>
      <c r="E428" s="218" t="s">
        <v>21</v>
      </c>
      <c r="F428" s="219" t="s">
        <v>809</v>
      </c>
      <c r="G428" s="217"/>
      <c r="H428" s="218" t="s">
        <v>21</v>
      </c>
      <c r="I428" s="220"/>
      <c r="J428" s="217"/>
      <c r="K428" s="217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145</v>
      </c>
      <c r="AU428" s="225" t="s">
        <v>83</v>
      </c>
      <c r="AV428" s="15" t="s">
        <v>81</v>
      </c>
      <c r="AW428" s="15" t="s">
        <v>34</v>
      </c>
      <c r="AX428" s="15" t="s">
        <v>73</v>
      </c>
      <c r="AY428" s="225" t="s">
        <v>134</v>
      </c>
    </row>
    <row r="429" spans="2:51" s="13" customFormat="1" ht="11.25">
      <c r="B429" s="193"/>
      <c r="C429" s="194"/>
      <c r="D429" s="195" t="s">
        <v>145</v>
      </c>
      <c r="E429" s="196" t="s">
        <v>21</v>
      </c>
      <c r="F429" s="197" t="s">
        <v>810</v>
      </c>
      <c r="G429" s="194"/>
      <c r="H429" s="198">
        <v>62.98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145</v>
      </c>
      <c r="AU429" s="204" t="s">
        <v>83</v>
      </c>
      <c r="AV429" s="13" t="s">
        <v>83</v>
      </c>
      <c r="AW429" s="13" t="s">
        <v>34</v>
      </c>
      <c r="AX429" s="13" t="s">
        <v>73</v>
      </c>
      <c r="AY429" s="204" t="s">
        <v>134</v>
      </c>
    </row>
    <row r="430" spans="2:51" s="16" customFormat="1" ht="11.25">
      <c r="B430" s="226"/>
      <c r="C430" s="227"/>
      <c r="D430" s="195" t="s">
        <v>145</v>
      </c>
      <c r="E430" s="228" t="s">
        <v>21</v>
      </c>
      <c r="F430" s="229" t="s">
        <v>169</v>
      </c>
      <c r="G430" s="227"/>
      <c r="H430" s="230">
        <v>62.98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145</v>
      </c>
      <c r="AU430" s="236" t="s">
        <v>83</v>
      </c>
      <c r="AV430" s="16" t="s">
        <v>141</v>
      </c>
      <c r="AW430" s="16" t="s">
        <v>34</v>
      </c>
      <c r="AX430" s="16" t="s">
        <v>81</v>
      </c>
      <c r="AY430" s="236" t="s">
        <v>134</v>
      </c>
    </row>
    <row r="431" spans="1:65" s="2" customFormat="1" ht="16.5" customHeight="1">
      <c r="A431" s="36"/>
      <c r="B431" s="37"/>
      <c r="C431" s="175" t="s">
        <v>811</v>
      </c>
      <c r="D431" s="175" t="s">
        <v>136</v>
      </c>
      <c r="E431" s="176" t="s">
        <v>812</v>
      </c>
      <c r="F431" s="177" t="s">
        <v>813</v>
      </c>
      <c r="G431" s="178" t="s">
        <v>139</v>
      </c>
      <c r="H431" s="179">
        <v>50</v>
      </c>
      <c r="I431" s="180"/>
      <c r="J431" s="181">
        <f>ROUND(I431*H431,2)</f>
        <v>0</v>
      </c>
      <c r="K431" s="177" t="s">
        <v>378</v>
      </c>
      <c r="L431" s="41"/>
      <c r="M431" s="182" t="s">
        <v>21</v>
      </c>
      <c r="N431" s="183" t="s">
        <v>44</v>
      </c>
      <c r="O431" s="66"/>
      <c r="P431" s="184">
        <f>O431*H431</f>
        <v>0</v>
      </c>
      <c r="Q431" s="184">
        <v>0</v>
      </c>
      <c r="R431" s="184">
        <f>Q431*H431</f>
        <v>0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141</v>
      </c>
      <c r="AT431" s="186" t="s">
        <v>136</v>
      </c>
      <c r="AU431" s="186" t="s">
        <v>83</v>
      </c>
      <c r="AY431" s="19" t="s">
        <v>134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81</v>
      </c>
      <c r="BK431" s="187">
        <f>ROUND(I431*H431,2)</f>
        <v>0</v>
      </c>
      <c r="BL431" s="19" t="s">
        <v>141</v>
      </c>
      <c r="BM431" s="186" t="s">
        <v>814</v>
      </c>
    </row>
    <row r="432" spans="2:51" s="15" customFormat="1" ht="11.25">
      <c r="B432" s="216"/>
      <c r="C432" s="217"/>
      <c r="D432" s="195" t="s">
        <v>145</v>
      </c>
      <c r="E432" s="218" t="s">
        <v>21</v>
      </c>
      <c r="F432" s="219" t="s">
        <v>815</v>
      </c>
      <c r="G432" s="217"/>
      <c r="H432" s="218" t="s">
        <v>21</v>
      </c>
      <c r="I432" s="220"/>
      <c r="J432" s="217"/>
      <c r="K432" s="217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145</v>
      </c>
      <c r="AU432" s="225" t="s">
        <v>83</v>
      </c>
      <c r="AV432" s="15" t="s">
        <v>81</v>
      </c>
      <c r="AW432" s="15" t="s">
        <v>34</v>
      </c>
      <c r="AX432" s="15" t="s">
        <v>73</v>
      </c>
      <c r="AY432" s="225" t="s">
        <v>134</v>
      </c>
    </row>
    <row r="433" spans="2:51" s="15" customFormat="1" ht="11.25">
      <c r="B433" s="216"/>
      <c r="C433" s="217"/>
      <c r="D433" s="195" t="s">
        <v>145</v>
      </c>
      <c r="E433" s="218" t="s">
        <v>21</v>
      </c>
      <c r="F433" s="219" t="s">
        <v>816</v>
      </c>
      <c r="G433" s="217"/>
      <c r="H433" s="218" t="s">
        <v>21</v>
      </c>
      <c r="I433" s="220"/>
      <c r="J433" s="217"/>
      <c r="K433" s="217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145</v>
      </c>
      <c r="AU433" s="225" t="s">
        <v>83</v>
      </c>
      <c r="AV433" s="15" t="s">
        <v>81</v>
      </c>
      <c r="AW433" s="15" t="s">
        <v>34</v>
      </c>
      <c r="AX433" s="15" t="s">
        <v>73</v>
      </c>
      <c r="AY433" s="225" t="s">
        <v>134</v>
      </c>
    </row>
    <row r="434" spans="2:51" s="13" customFormat="1" ht="11.25">
      <c r="B434" s="193"/>
      <c r="C434" s="194"/>
      <c r="D434" s="195" t="s">
        <v>145</v>
      </c>
      <c r="E434" s="196" t="s">
        <v>21</v>
      </c>
      <c r="F434" s="197" t="s">
        <v>632</v>
      </c>
      <c r="G434" s="194"/>
      <c r="H434" s="198">
        <v>50</v>
      </c>
      <c r="I434" s="199"/>
      <c r="J434" s="194"/>
      <c r="K434" s="194"/>
      <c r="L434" s="200"/>
      <c r="M434" s="201"/>
      <c r="N434" s="202"/>
      <c r="O434" s="202"/>
      <c r="P434" s="202"/>
      <c r="Q434" s="202"/>
      <c r="R434" s="202"/>
      <c r="S434" s="202"/>
      <c r="T434" s="203"/>
      <c r="AT434" s="204" t="s">
        <v>145</v>
      </c>
      <c r="AU434" s="204" t="s">
        <v>83</v>
      </c>
      <c r="AV434" s="13" t="s">
        <v>83</v>
      </c>
      <c r="AW434" s="13" t="s">
        <v>34</v>
      </c>
      <c r="AX434" s="13" t="s">
        <v>73</v>
      </c>
      <c r="AY434" s="204" t="s">
        <v>134</v>
      </c>
    </row>
    <row r="435" spans="2:51" s="16" customFormat="1" ht="11.25">
      <c r="B435" s="226"/>
      <c r="C435" s="227"/>
      <c r="D435" s="195" t="s">
        <v>145</v>
      </c>
      <c r="E435" s="228" t="s">
        <v>21</v>
      </c>
      <c r="F435" s="229" t="s">
        <v>169</v>
      </c>
      <c r="G435" s="227"/>
      <c r="H435" s="230">
        <v>50</v>
      </c>
      <c r="I435" s="231"/>
      <c r="J435" s="227"/>
      <c r="K435" s="227"/>
      <c r="L435" s="232"/>
      <c r="M435" s="233"/>
      <c r="N435" s="234"/>
      <c r="O435" s="234"/>
      <c r="P435" s="234"/>
      <c r="Q435" s="234"/>
      <c r="R435" s="234"/>
      <c r="S435" s="234"/>
      <c r="T435" s="235"/>
      <c r="AT435" s="236" t="s">
        <v>145</v>
      </c>
      <c r="AU435" s="236" t="s">
        <v>83</v>
      </c>
      <c r="AV435" s="16" t="s">
        <v>141</v>
      </c>
      <c r="AW435" s="16" t="s">
        <v>34</v>
      </c>
      <c r="AX435" s="16" t="s">
        <v>81</v>
      </c>
      <c r="AY435" s="236" t="s">
        <v>134</v>
      </c>
    </row>
    <row r="436" spans="1:65" s="2" customFormat="1" ht="16.5" customHeight="1">
      <c r="A436" s="36"/>
      <c r="B436" s="37"/>
      <c r="C436" s="175" t="s">
        <v>574</v>
      </c>
      <c r="D436" s="175" t="s">
        <v>136</v>
      </c>
      <c r="E436" s="176" t="s">
        <v>817</v>
      </c>
      <c r="F436" s="177" t="s">
        <v>818</v>
      </c>
      <c r="G436" s="178" t="s">
        <v>517</v>
      </c>
      <c r="H436" s="179">
        <v>4</v>
      </c>
      <c r="I436" s="180"/>
      <c r="J436" s="181">
        <f>ROUND(I436*H436,2)</f>
        <v>0</v>
      </c>
      <c r="K436" s="177" t="s">
        <v>378</v>
      </c>
      <c r="L436" s="41"/>
      <c r="M436" s="182" t="s">
        <v>21</v>
      </c>
      <c r="N436" s="183" t="s">
        <v>44</v>
      </c>
      <c r="O436" s="66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141</v>
      </c>
      <c r="AT436" s="186" t="s">
        <v>136</v>
      </c>
      <c r="AU436" s="186" t="s">
        <v>83</v>
      </c>
      <c r="AY436" s="19" t="s">
        <v>134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81</v>
      </c>
      <c r="BK436" s="187">
        <f>ROUND(I436*H436,2)</f>
        <v>0</v>
      </c>
      <c r="BL436" s="19" t="s">
        <v>141</v>
      </c>
      <c r="BM436" s="186" t="s">
        <v>819</v>
      </c>
    </row>
    <row r="437" spans="2:51" s="15" customFormat="1" ht="11.25">
      <c r="B437" s="216"/>
      <c r="C437" s="217"/>
      <c r="D437" s="195" t="s">
        <v>145</v>
      </c>
      <c r="E437" s="218" t="s">
        <v>21</v>
      </c>
      <c r="F437" s="219" t="s">
        <v>820</v>
      </c>
      <c r="G437" s="217"/>
      <c r="H437" s="218" t="s">
        <v>21</v>
      </c>
      <c r="I437" s="220"/>
      <c r="J437" s="217"/>
      <c r="K437" s="217"/>
      <c r="L437" s="221"/>
      <c r="M437" s="222"/>
      <c r="N437" s="223"/>
      <c r="O437" s="223"/>
      <c r="P437" s="223"/>
      <c r="Q437" s="223"/>
      <c r="R437" s="223"/>
      <c r="S437" s="223"/>
      <c r="T437" s="224"/>
      <c r="AT437" s="225" t="s">
        <v>145</v>
      </c>
      <c r="AU437" s="225" t="s">
        <v>83</v>
      </c>
      <c r="AV437" s="15" t="s">
        <v>81</v>
      </c>
      <c r="AW437" s="15" t="s">
        <v>34</v>
      </c>
      <c r="AX437" s="15" t="s">
        <v>73</v>
      </c>
      <c r="AY437" s="225" t="s">
        <v>134</v>
      </c>
    </row>
    <row r="438" spans="2:51" s="15" customFormat="1" ht="11.25">
      <c r="B438" s="216"/>
      <c r="C438" s="217"/>
      <c r="D438" s="195" t="s">
        <v>145</v>
      </c>
      <c r="E438" s="218" t="s">
        <v>21</v>
      </c>
      <c r="F438" s="219" t="s">
        <v>821</v>
      </c>
      <c r="G438" s="217"/>
      <c r="H438" s="218" t="s">
        <v>21</v>
      </c>
      <c r="I438" s="220"/>
      <c r="J438" s="217"/>
      <c r="K438" s="217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145</v>
      </c>
      <c r="AU438" s="225" t="s">
        <v>83</v>
      </c>
      <c r="AV438" s="15" t="s">
        <v>81</v>
      </c>
      <c r="AW438" s="15" t="s">
        <v>34</v>
      </c>
      <c r="AX438" s="15" t="s">
        <v>73</v>
      </c>
      <c r="AY438" s="225" t="s">
        <v>134</v>
      </c>
    </row>
    <row r="439" spans="2:51" s="13" customFormat="1" ht="11.25">
      <c r="B439" s="193"/>
      <c r="C439" s="194"/>
      <c r="D439" s="195" t="s">
        <v>145</v>
      </c>
      <c r="E439" s="196" t="s">
        <v>21</v>
      </c>
      <c r="F439" s="197" t="s">
        <v>822</v>
      </c>
      <c r="G439" s="194"/>
      <c r="H439" s="198">
        <v>4</v>
      </c>
      <c r="I439" s="199"/>
      <c r="J439" s="194"/>
      <c r="K439" s="194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145</v>
      </c>
      <c r="AU439" s="204" t="s">
        <v>83</v>
      </c>
      <c r="AV439" s="13" t="s">
        <v>83</v>
      </c>
      <c r="AW439" s="13" t="s">
        <v>34</v>
      </c>
      <c r="AX439" s="13" t="s">
        <v>73</v>
      </c>
      <c r="AY439" s="204" t="s">
        <v>134</v>
      </c>
    </row>
    <row r="440" spans="2:51" s="16" customFormat="1" ht="11.25">
      <c r="B440" s="226"/>
      <c r="C440" s="227"/>
      <c r="D440" s="195" t="s">
        <v>145</v>
      </c>
      <c r="E440" s="228" t="s">
        <v>21</v>
      </c>
      <c r="F440" s="229" t="s">
        <v>169</v>
      </c>
      <c r="G440" s="227"/>
      <c r="H440" s="230">
        <v>4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AT440" s="236" t="s">
        <v>145</v>
      </c>
      <c r="AU440" s="236" t="s">
        <v>83</v>
      </c>
      <c r="AV440" s="16" t="s">
        <v>141</v>
      </c>
      <c r="AW440" s="16" t="s">
        <v>34</v>
      </c>
      <c r="AX440" s="16" t="s">
        <v>81</v>
      </c>
      <c r="AY440" s="236" t="s">
        <v>134</v>
      </c>
    </row>
    <row r="441" spans="1:65" s="2" customFormat="1" ht="16.5" customHeight="1">
      <c r="A441" s="36"/>
      <c r="B441" s="37"/>
      <c r="C441" s="175" t="s">
        <v>823</v>
      </c>
      <c r="D441" s="175" t="s">
        <v>136</v>
      </c>
      <c r="E441" s="176" t="s">
        <v>824</v>
      </c>
      <c r="F441" s="177" t="s">
        <v>825</v>
      </c>
      <c r="G441" s="178" t="s">
        <v>139</v>
      </c>
      <c r="H441" s="179">
        <v>239.7</v>
      </c>
      <c r="I441" s="180"/>
      <c r="J441" s="181">
        <f>ROUND(I441*H441,2)</f>
        <v>0</v>
      </c>
      <c r="K441" s="177" t="s">
        <v>378</v>
      </c>
      <c r="L441" s="41"/>
      <c r="M441" s="182" t="s">
        <v>21</v>
      </c>
      <c r="N441" s="183" t="s">
        <v>44</v>
      </c>
      <c r="O441" s="66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141</v>
      </c>
      <c r="AT441" s="186" t="s">
        <v>136</v>
      </c>
      <c r="AU441" s="186" t="s">
        <v>83</v>
      </c>
      <c r="AY441" s="19" t="s">
        <v>134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9" t="s">
        <v>81</v>
      </c>
      <c r="BK441" s="187">
        <f>ROUND(I441*H441,2)</f>
        <v>0</v>
      </c>
      <c r="BL441" s="19" t="s">
        <v>141</v>
      </c>
      <c r="BM441" s="186" t="s">
        <v>826</v>
      </c>
    </row>
    <row r="442" spans="2:51" s="15" customFormat="1" ht="11.25">
      <c r="B442" s="216"/>
      <c r="C442" s="217"/>
      <c r="D442" s="195" t="s">
        <v>145</v>
      </c>
      <c r="E442" s="218" t="s">
        <v>21</v>
      </c>
      <c r="F442" s="219" t="s">
        <v>827</v>
      </c>
      <c r="G442" s="217"/>
      <c r="H442" s="218" t="s">
        <v>21</v>
      </c>
      <c r="I442" s="220"/>
      <c r="J442" s="217"/>
      <c r="K442" s="217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145</v>
      </c>
      <c r="AU442" s="225" t="s">
        <v>83</v>
      </c>
      <c r="AV442" s="15" t="s">
        <v>81</v>
      </c>
      <c r="AW442" s="15" t="s">
        <v>34</v>
      </c>
      <c r="AX442" s="15" t="s">
        <v>73</v>
      </c>
      <c r="AY442" s="225" t="s">
        <v>134</v>
      </c>
    </row>
    <row r="443" spans="2:51" s="13" customFormat="1" ht="11.25">
      <c r="B443" s="193"/>
      <c r="C443" s="194"/>
      <c r="D443" s="195" t="s">
        <v>145</v>
      </c>
      <c r="E443" s="196" t="s">
        <v>21</v>
      </c>
      <c r="F443" s="197" t="s">
        <v>828</v>
      </c>
      <c r="G443" s="194"/>
      <c r="H443" s="198">
        <v>239.7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145</v>
      </c>
      <c r="AU443" s="204" t="s">
        <v>83</v>
      </c>
      <c r="AV443" s="13" t="s">
        <v>83</v>
      </c>
      <c r="AW443" s="13" t="s">
        <v>34</v>
      </c>
      <c r="AX443" s="13" t="s">
        <v>73</v>
      </c>
      <c r="AY443" s="204" t="s">
        <v>134</v>
      </c>
    </row>
    <row r="444" spans="2:51" s="16" customFormat="1" ht="11.25">
      <c r="B444" s="226"/>
      <c r="C444" s="227"/>
      <c r="D444" s="195" t="s">
        <v>145</v>
      </c>
      <c r="E444" s="228" t="s">
        <v>21</v>
      </c>
      <c r="F444" s="229" t="s">
        <v>169</v>
      </c>
      <c r="G444" s="227"/>
      <c r="H444" s="230">
        <v>239.7</v>
      </c>
      <c r="I444" s="231"/>
      <c r="J444" s="227"/>
      <c r="K444" s="227"/>
      <c r="L444" s="232"/>
      <c r="M444" s="233"/>
      <c r="N444" s="234"/>
      <c r="O444" s="234"/>
      <c r="P444" s="234"/>
      <c r="Q444" s="234"/>
      <c r="R444" s="234"/>
      <c r="S444" s="234"/>
      <c r="T444" s="235"/>
      <c r="AT444" s="236" t="s">
        <v>145</v>
      </c>
      <c r="AU444" s="236" t="s">
        <v>83</v>
      </c>
      <c r="AV444" s="16" t="s">
        <v>141</v>
      </c>
      <c r="AW444" s="16" t="s">
        <v>34</v>
      </c>
      <c r="AX444" s="16" t="s">
        <v>81</v>
      </c>
      <c r="AY444" s="236" t="s">
        <v>134</v>
      </c>
    </row>
    <row r="445" spans="1:65" s="2" customFormat="1" ht="16.5" customHeight="1">
      <c r="A445" s="36"/>
      <c r="B445" s="37"/>
      <c r="C445" s="175" t="s">
        <v>580</v>
      </c>
      <c r="D445" s="175" t="s">
        <v>136</v>
      </c>
      <c r="E445" s="176" t="s">
        <v>829</v>
      </c>
      <c r="F445" s="177" t="s">
        <v>830</v>
      </c>
      <c r="G445" s="178" t="s">
        <v>241</v>
      </c>
      <c r="H445" s="179">
        <v>67</v>
      </c>
      <c r="I445" s="180"/>
      <c r="J445" s="181">
        <f>ROUND(I445*H445,2)</f>
        <v>0</v>
      </c>
      <c r="K445" s="177" t="s">
        <v>378</v>
      </c>
      <c r="L445" s="41"/>
      <c r="M445" s="182" t="s">
        <v>21</v>
      </c>
      <c r="N445" s="183" t="s">
        <v>44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141</v>
      </c>
      <c r="AT445" s="186" t="s">
        <v>136</v>
      </c>
      <c r="AU445" s="186" t="s">
        <v>83</v>
      </c>
      <c r="AY445" s="19" t="s">
        <v>134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81</v>
      </c>
      <c r="BK445" s="187">
        <f>ROUND(I445*H445,2)</f>
        <v>0</v>
      </c>
      <c r="BL445" s="19" t="s">
        <v>141</v>
      </c>
      <c r="BM445" s="186" t="s">
        <v>831</v>
      </c>
    </row>
    <row r="446" spans="2:51" s="15" customFormat="1" ht="11.25">
      <c r="B446" s="216"/>
      <c r="C446" s="217"/>
      <c r="D446" s="195" t="s">
        <v>145</v>
      </c>
      <c r="E446" s="218" t="s">
        <v>21</v>
      </c>
      <c r="F446" s="219" t="s">
        <v>832</v>
      </c>
      <c r="G446" s="217"/>
      <c r="H446" s="218" t="s">
        <v>21</v>
      </c>
      <c r="I446" s="220"/>
      <c r="J446" s="217"/>
      <c r="K446" s="217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145</v>
      </c>
      <c r="AU446" s="225" t="s">
        <v>83</v>
      </c>
      <c r="AV446" s="15" t="s">
        <v>81</v>
      </c>
      <c r="AW446" s="15" t="s">
        <v>34</v>
      </c>
      <c r="AX446" s="15" t="s">
        <v>73</v>
      </c>
      <c r="AY446" s="225" t="s">
        <v>134</v>
      </c>
    </row>
    <row r="447" spans="2:51" s="13" customFormat="1" ht="11.25">
      <c r="B447" s="193"/>
      <c r="C447" s="194"/>
      <c r="D447" s="195" t="s">
        <v>145</v>
      </c>
      <c r="E447" s="196" t="s">
        <v>21</v>
      </c>
      <c r="F447" s="197" t="s">
        <v>386</v>
      </c>
      <c r="G447" s="194"/>
      <c r="H447" s="198">
        <v>67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145</v>
      </c>
      <c r="AU447" s="204" t="s">
        <v>83</v>
      </c>
      <c r="AV447" s="13" t="s">
        <v>83</v>
      </c>
      <c r="AW447" s="13" t="s">
        <v>34</v>
      </c>
      <c r="AX447" s="13" t="s">
        <v>73</v>
      </c>
      <c r="AY447" s="204" t="s">
        <v>134</v>
      </c>
    </row>
    <row r="448" spans="2:51" s="16" customFormat="1" ht="11.25">
      <c r="B448" s="226"/>
      <c r="C448" s="227"/>
      <c r="D448" s="195" t="s">
        <v>145</v>
      </c>
      <c r="E448" s="228" t="s">
        <v>21</v>
      </c>
      <c r="F448" s="229" t="s">
        <v>169</v>
      </c>
      <c r="G448" s="227"/>
      <c r="H448" s="230">
        <v>67</v>
      </c>
      <c r="I448" s="231"/>
      <c r="J448" s="227"/>
      <c r="K448" s="227"/>
      <c r="L448" s="232"/>
      <c r="M448" s="233"/>
      <c r="N448" s="234"/>
      <c r="O448" s="234"/>
      <c r="P448" s="234"/>
      <c r="Q448" s="234"/>
      <c r="R448" s="234"/>
      <c r="S448" s="234"/>
      <c r="T448" s="235"/>
      <c r="AT448" s="236" t="s">
        <v>145</v>
      </c>
      <c r="AU448" s="236" t="s">
        <v>83</v>
      </c>
      <c r="AV448" s="16" t="s">
        <v>141</v>
      </c>
      <c r="AW448" s="16" t="s">
        <v>34</v>
      </c>
      <c r="AX448" s="16" t="s">
        <v>81</v>
      </c>
      <c r="AY448" s="236" t="s">
        <v>134</v>
      </c>
    </row>
    <row r="449" spans="1:65" s="2" customFormat="1" ht="16.5" customHeight="1">
      <c r="A449" s="36"/>
      <c r="B449" s="37"/>
      <c r="C449" s="175" t="s">
        <v>833</v>
      </c>
      <c r="D449" s="175" t="s">
        <v>136</v>
      </c>
      <c r="E449" s="176" t="s">
        <v>834</v>
      </c>
      <c r="F449" s="177" t="s">
        <v>835</v>
      </c>
      <c r="G449" s="178" t="s">
        <v>284</v>
      </c>
      <c r="H449" s="179">
        <v>4</v>
      </c>
      <c r="I449" s="180"/>
      <c r="J449" s="181">
        <f>ROUND(I449*H449,2)</f>
        <v>0</v>
      </c>
      <c r="K449" s="177" t="s">
        <v>378</v>
      </c>
      <c r="L449" s="41"/>
      <c r="M449" s="182" t="s">
        <v>21</v>
      </c>
      <c r="N449" s="183" t="s">
        <v>44</v>
      </c>
      <c r="O449" s="66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141</v>
      </c>
      <c r="AT449" s="186" t="s">
        <v>136</v>
      </c>
      <c r="AU449" s="186" t="s">
        <v>83</v>
      </c>
      <c r="AY449" s="19" t="s">
        <v>134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81</v>
      </c>
      <c r="BK449" s="187">
        <f>ROUND(I449*H449,2)</f>
        <v>0</v>
      </c>
      <c r="BL449" s="19" t="s">
        <v>141</v>
      </c>
      <c r="BM449" s="186" t="s">
        <v>836</v>
      </c>
    </row>
    <row r="450" spans="1:65" s="2" customFormat="1" ht="16.5" customHeight="1">
      <c r="A450" s="36"/>
      <c r="B450" s="37"/>
      <c r="C450" s="175" t="s">
        <v>583</v>
      </c>
      <c r="D450" s="175" t="s">
        <v>136</v>
      </c>
      <c r="E450" s="176" t="s">
        <v>837</v>
      </c>
      <c r="F450" s="177" t="s">
        <v>838</v>
      </c>
      <c r="G450" s="178" t="s">
        <v>241</v>
      </c>
      <c r="H450" s="179">
        <v>46.69</v>
      </c>
      <c r="I450" s="180"/>
      <c r="J450" s="181">
        <f>ROUND(I450*H450,2)</f>
        <v>0</v>
      </c>
      <c r="K450" s="177" t="s">
        <v>378</v>
      </c>
      <c r="L450" s="41"/>
      <c r="M450" s="182" t="s">
        <v>21</v>
      </c>
      <c r="N450" s="183" t="s">
        <v>44</v>
      </c>
      <c r="O450" s="66"/>
      <c r="P450" s="184">
        <f>O450*H450</f>
        <v>0</v>
      </c>
      <c r="Q450" s="184">
        <v>0</v>
      </c>
      <c r="R450" s="184">
        <f>Q450*H450</f>
        <v>0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141</v>
      </c>
      <c r="AT450" s="186" t="s">
        <v>136</v>
      </c>
      <c r="AU450" s="186" t="s">
        <v>83</v>
      </c>
      <c r="AY450" s="19" t="s">
        <v>134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81</v>
      </c>
      <c r="BK450" s="187">
        <f>ROUND(I450*H450,2)</f>
        <v>0</v>
      </c>
      <c r="BL450" s="19" t="s">
        <v>141</v>
      </c>
      <c r="BM450" s="186" t="s">
        <v>839</v>
      </c>
    </row>
    <row r="451" spans="2:51" s="15" customFormat="1" ht="11.25">
      <c r="B451" s="216"/>
      <c r="C451" s="217"/>
      <c r="D451" s="195" t="s">
        <v>145</v>
      </c>
      <c r="E451" s="218" t="s">
        <v>21</v>
      </c>
      <c r="F451" s="219" t="s">
        <v>840</v>
      </c>
      <c r="G451" s="217"/>
      <c r="H451" s="218" t="s">
        <v>21</v>
      </c>
      <c r="I451" s="220"/>
      <c r="J451" s="217"/>
      <c r="K451" s="217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145</v>
      </c>
      <c r="AU451" s="225" t="s">
        <v>83</v>
      </c>
      <c r="AV451" s="15" t="s">
        <v>81</v>
      </c>
      <c r="AW451" s="15" t="s">
        <v>34</v>
      </c>
      <c r="AX451" s="15" t="s">
        <v>73</v>
      </c>
      <c r="AY451" s="225" t="s">
        <v>134</v>
      </c>
    </row>
    <row r="452" spans="2:51" s="15" customFormat="1" ht="11.25">
      <c r="B452" s="216"/>
      <c r="C452" s="217"/>
      <c r="D452" s="195" t="s">
        <v>145</v>
      </c>
      <c r="E452" s="218" t="s">
        <v>21</v>
      </c>
      <c r="F452" s="219" t="s">
        <v>841</v>
      </c>
      <c r="G452" s="217"/>
      <c r="H452" s="218" t="s">
        <v>21</v>
      </c>
      <c r="I452" s="220"/>
      <c r="J452" s="217"/>
      <c r="K452" s="217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145</v>
      </c>
      <c r="AU452" s="225" t="s">
        <v>83</v>
      </c>
      <c r="AV452" s="15" t="s">
        <v>81</v>
      </c>
      <c r="AW452" s="15" t="s">
        <v>34</v>
      </c>
      <c r="AX452" s="15" t="s">
        <v>73</v>
      </c>
      <c r="AY452" s="225" t="s">
        <v>134</v>
      </c>
    </row>
    <row r="453" spans="2:51" s="15" customFormat="1" ht="11.25">
      <c r="B453" s="216"/>
      <c r="C453" s="217"/>
      <c r="D453" s="195" t="s">
        <v>145</v>
      </c>
      <c r="E453" s="218" t="s">
        <v>21</v>
      </c>
      <c r="F453" s="219" t="s">
        <v>842</v>
      </c>
      <c r="G453" s="217"/>
      <c r="H453" s="218" t="s">
        <v>21</v>
      </c>
      <c r="I453" s="220"/>
      <c r="J453" s="217"/>
      <c r="K453" s="217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145</v>
      </c>
      <c r="AU453" s="225" t="s">
        <v>83</v>
      </c>
      <c r="AV453" s="15" t="s">
        <v>81</v>
      </c>
      <c r="AW453" s="15" t="s">
        <v>34</v>
      </c>
      <c r="AX453" s="15" t="s">
        <v>73</v>
      </c>
      <c r="AY453" s="225" t="s">
        <v>134</v>
      </c>
    </row>
    <row r="454" spans="2:51" s="15" customFormat="1" ht="11.25">
      <c r="B454" s="216"/>
      <c r="C454" s="217"/>
      <c r="D454" s="195" t="s">
        <v>145</v>
      </c>
      <c r="E454" s="218" t="s">
        <v>21</v>
      </c>
      <c r="F454" s="219" t="s">
        <v>843</v>
      </c>
      <c r="G454" s="217"/>
      <c r="H454" s="218" t="s">
        <v>21</v>
      </c>
      <c r="I454" s="220"/>
      <c r="J454" s="217"/>
      <c r="K454" s="217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145</v>
      </c>
      <c r="AU454" s="225" t="s">
        <v>83</v>
      </c>
      <c r="AV454" s="15" t="s">
        <v>81</v>
      </c>
      <c r="AW454" s="15" t="s">
        <v>34</v>
      </c>
      <c r="AX454" s="15" t="s">
        <v>73</v>
      </c>
      <c r="AY454" s="225" t="s">
        <v>134</v>
      </c>
    </row>
    <row r="455" spans="2:51" s="15" customFormat="1" ht="11.25">
      <c r="B455" s="216"/>
      <c r="C455" s="217"/>
      <c r="D455" s="195" t="s">
        <v>145</v>
      </c>
      <c r="E455" s="218" t="s">
        <v>21</v>
      </c>
      <c r="F455" s="219" t="s">
        <v>844</v>
      </c>
      <c r="G455" s="217"/>
      <c r="H455" s="218" t="s">
        <v>21</v>
      </c>
      <c r="I455" s="220"/>
      <c r="J455" s="217"/>
      <c r="K455" s="217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145</v>
      </c>
      <c r="AU455" s="225" t="s">
        <v>83</v>
      </c>
      <c r="AV455" s="15" t="s">
        <v>81</v>
      </c>
      <c r="AW455" s="15" t="s">
        <v>34</v>
      </c>
      <c r="AX455" s="15" t="s">
        <v>73</v>
      </c>
      <c r="AY455" s="225" t="s">
        <v>134</v>
      </c>
    </row>
    <row r="456" spans="2:51" s="15" customFormat="1" ht="11.25">
      <c r="B456" s="216"/>
      <c r="C456" s="217"/>
      <c r="D456" s="195" t="s">
        <v>145</v>
      </c>
      <c r="E456" s="218" t="s">
        <v>21</v>
      </c>
      <c r="F456" s="219" t="s">
        <v>845</v>
      </c>
      <c r="G456" s="217"/>
      <c r="H456" s="218" t="s">
        <v>21</v>
      </c>
      <c r="I456" s="220"/>
      <c r="J456" s="217"/>
      <c r="K456" s="217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145</v>
      </c>
      <c r="AU456" s="225" t="s">
        <v>83</v>
      </c>
      <c r="AV456" s="15" t="s">
        <v>81</v>
      </c>
      <c r="AW456" s="15" t="s">
        <v>34</v>
      </c>
      <c r="AX456" s="15" t="s">
        <v>73</v>
      </c>
      <c r="AY456" s="225" t="s">
        <v>134</v>
      </c>
    </row>
    <row r="457" spans="2:51" s="15" customFormat="1" ht="11.25">
      <c r="B457" s="216"/>
      <c r="C457" s="217"/>
      <c r="D457" s="195" t="s">
        <v>145</v>
      </c>
      <c r="E457" s="218" t="s">
        <v>21</v>
      </c>
      <c r="F457" s="219" t="s">
        <v>846</v>
      </c>
      <c r="G457" s="217"/>
      <c r="H457" s="218" t="s">
        <v>21</v>
      </c>
      <c r="I457" s="220"/>
      <c r="J457" s="217"/>
      <c r="K457" s="217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145</v>
      </c>
      <c r="AU457" s="225" t="s">
        <v>83</v>
      </c>
      <c r="AV457" s="15" t="s">
        <v>81</v>
      </c>
      <c r="AW457" s="15" t="s">
        <v>34</v>
      </c>
      <c r="AX457" s="15" t="s">
        <v>73</v>
      </c>
      <c r="AY457" s="225" t="s">
        <v>134</v>
      </c>
    </row>
    <row r="458" spans="2:51" s="15" customFormat="1" ht="11.25">
      <c r="B458" s="216"/>
      <c r="C458" s="217"/>
      <c r="D458" s="195" t="s">
        <v>145</v>
      </c>
      <c r="E458" s="218" t="s">
        <v>21</v>
      </c>
      <c r="F458" s="219" t="s">
        <v>847</v>
      </c>
      <c r="G458" s="217"/>
      <c r="H458" s="218" t="s">
        <v>21</v>
      </c>
      <c r="I458" s="220"/>
      <c r="J458" s="217"/>
      <c r="K458" s="217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145</v>
      </c>
      <c r="AU458" s="225" t="s">
        <v>83</v>
      </c>
      <c r="AV458" s="15" t="s">
        <v>81</v>
      </c>
      <c r="AW458" s="15" t="s">
        <v>34</v>
      </c>
      <c r="AX458" s="15" t="s">
        <v>73</v>
      </c>
      <c r="AY458" s="225" t="s">
        <v>134</v>
      </c>
    </row>
    <row r="459" spans="2:51" s="15" customFormat="1" ht="11.25">
      <c r="B459" s="216"/>
      <c r="C459" s="217"/>
      <c r="D459" s="195" t="s">
        <v>145</v>
      </c>
      <c r="E459" s="218" t="s">
        <v>21</v>
      </c>
      <c r="F459" s="219" t="s">
        <v>848</v>
      </c>
      <c r="G459" s="217"/>
      <c r="H459" s="218" t="s">
        <v>21</v>
      </c>
      <c r="I459" s="220"/>
      <c r="J459" s="217"/>
      <c r="K459" s="217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145</v>
      </c>
      <c r="AU459" s="225" t="s">
        <v>83</v>
      </c>
      <c r="AV459" s="15" t="s">
        <v>81</v>
      </c>
      <c r="AW459" s="15" t="s">
        <v>34</v>
      </c>
      <c r="AX459" s="15" t="s">
        <v>73</v>
      </c>
      <c r="AY459" s="225" t="s">
        <v>134</v>
      </c>
    </row>
    <row r="460" spans="2:51" s="15" customFormat="1" ht="11.25">
      <c r="B460" s="216"/>
      <c r="C460" s="217"/>
      <c r="D460" s="195" t="s">
        <v>145</v>
      </c>
      <c r="E460" s="218" t="s">
        <v>21</v>
      </c>
      <c r="F460" s="219" t="s">
        <v>849</v>
      </c>
      <c r="G460" s="217"/>
      <c r="H460" s="218" t="s">
        <v>21</v>
      </c>
      <c r="I460" s="220"/>
      <c r="J460" s="217"/>
      <c r="K460" s="217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145</v>
      </c>
      <c r="AU460" s="225" t="s">
        <v>83</v>
      </c>
      <c r="AV460" s="15" t="s">
        <v>81</v>
      </c>
      <c r="AW460" s="15" t="s">
        <v>34</v>
      </c>
      <c r="AX460" s="15" t="s">
        <v>73</v>
      </c>
      <c r="AY460" s="225" t="s">
        <v>134</v>
      </c>
    </row>
    <row r="461" spans="2:51" s="13" customFormat="1" ht="11.25">
      <c r="B461" s="193"/>
      <c r="C461" s="194"/>
      <c r="D461" s="195" t="s">
        <v>145</v>
      </c>
      <c r="E461" s="196" t="s">
        <v>21</v>
      </c>
      <c r="F461" s="197" t="s">
        <v>850</v>
      </c>
      <c r="G461" s="194"/>
      <c r="H461" s="198">
        <v>46.69</v>
      </c>
      <c r="I461" s="199"/>
      <c r="J461" s="194"/>
      <c r="K461" s="194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145</v>
      </c>
      <c r="AU461" s="204" t="s">
        <v>83</v>
      </c>
      <c r="AV461" s="13" t="s">
        <v>83</v>
      </c>
      <c r="AW461" s="13" t="s">
        <v>34</v>
      </c>
      <c r="AX461" s="13" t="s">
        <v>73</v>
      </c>
      <c r="AY461" s="204" t="s">
        <v>134</v>
      </c>
    </row>
    <row r="462" spans="2:51" s="16" customFormat="1" ht="11.25">
      <c r="B462" s="226"/>
      <c r="C462" s="227"/>
      <c r="D462" s="195" t="s">
        <v>145</v>
      </c>
      <c r="E462" s="228" t="s">
        <v>21</v>
      </c>
      <c r="F462" s="229" t="s">
        <v>169</v>
      </c>
      <c r="G462" s="227"/>
      <c r="H462" s="230">
        <v>46.69</v>
      </c>
      <c r="I462" s="231"/>
      <c r="J462" s="227"/>
      <c r="K462" s="227"/>
      <c r="L462" s="232"/>
      <c r="M462" s="233"/>
      <c r="N462" s="234"/>
      <c r="O462" s="234"/>
      <c r="P462" s="234"/>
      <c r="Q462" s="234"/>
      <c r="R462" s="234"/>
      <c r="S462" s="234"/>
      <c r="T462" s="235"/>
      <c r="AT462" s="236" t="s">
        <v>145</v>
      </c>
      <c r="AU462" s="236" t="s">
        <v>83</v>
      </c>
      <c r="AV462" s="16" t="s">
        <v>141</v>
      </c>
      <c r="AW462" s="16" t="s">
        <v>34</v>
      </c>
      <c r="AX462" s="16" t="s">
        <v>81</v>
      </c>
      <c r="AY462" s="236" t="s">
        <v>134</v>
      </c>
    </row>
    <row r="463" spans="2:63" s="12" customFormat="1" ht="22.9" customHeight="1">
      <c r="B463" s="159"/>
      <c r="C463" s="160"/>
      <c r="D463" s="161" t="s">
        <v>72</v>
      </c>
      <c r="E463" s="173" t="s">
        <v>851</v>
      </c>
      <c r="F463" s="173" t="s">
        <v>852</v>
      </c>
      <c r="G463" s="160"/>
      <c r="H463" s="160"/>
      <c r="I463" s="163"/>
      <c r="J463" s="174">
        <f>BK463</f>
        <v>0</v>
      </c>
      <c r="K463" s="160"/>
      <c r="L463" s="165"/>
      <c r="M463" s="166"/>
      <c r="N463" s="167"/>
      <c r="O463" s="167"/>
      <c r="P463" s="168">
        <f>SUM(P464:P529)</f>
        <v>0</v>
      </c>
      <c r="Q463" s="167"/>
      <c r="R463" s="168">
        <f>SUM(R464:R529)</f>
        <v>0</v>
      </c>
      <c r="S463" s="167"/>
      <c r="T463" s="169">
        <f>SUM(T464:T529)</f>
        <v>0</v>
      </c>
      <c r="AR463" s="170" t="s">
        <v>81</v>
      </c>
      <c r="AT463" s="171" t="s">
        <v>72</v>
      </c>
      <c r="AU463" s="171" t="s">
        <v>81</v>
      </c>
      <c r="AY463" s="170" t="s">
        <v>134</v>
      </c>
      <c r="BK463" s="172">
        <f>SUM(BK464:BK529)</f>
        <v>0</v>
      </c>
    </row>
    <row r="464" spans="1:65" s="2" customFormat="1" ht="16.5" customHeight="1">
      <c r="A464" s="36"/>
      <c r="B464" s="37"/>
      <c r="C464" s="175" t="s">
        <v>853</v>
      </c>
      <c r="D464" s="175" t="s">
        <v>136</v>
      </c>
      <c r="E464" s="176" t="s">
        <v>854</v>
      </c>
      <c r="F464" s="177" t="s">
        <v>855</v>
      </c>
      <c r="G464" s="178" t="s">
        <v>195</v>
      </c>
      <c r="H464" s="179">
        <v>140.07</v>
      </c>
      <c r="I464" s="180"/>
      <c r="J464" s="181">
        <f>ROUND(I464*H464,2)</f>
        <v>0</v>
      </c>
      <c r="K464" s="177" t="s">
        <v>378</v>
      </c>
      <c r="L464" s="41"/>
      <c r="M464" s="182" t="s">
        <v>21</v>
      </c>
      <c r="N464" s="183" t="s">
        <v>44</v>
      </c>
      <c r="O464" s="66"/>
      <c r="P464" s="184">
        <f>O464*H464</f>
        <v>0</v>
      </c>
      <c r="Q464" s="184">
        <v>0</v>
      </c>
      <c r="R464" s="184">
        <f>Q464*H464</f>
        <v>0</v>
      </c>
      <c r="S464" s="184">
        <v>0</v>
      </c>
      <c r="T464" s="185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6" t="s">
        <v>141</v>
      </c>
      <c r="AT464" s="186" t="s">
        <v>136</v>
      </c>
      <c r="AU464" s="186" t="s">
        <v>83</v>
      </c>
      <c r="AY464" s="19" t="s">
        <v>134</v>
      </c>
      <c r="BE464" s="187">
        <f>IF(N464="základní",J464,0)</f>
        <v>0</v>
      </c>
      <c r="BF464" s="187">
        <f>IF(N464="snížená",J464,0)</f>
        <v>0</v>
      </c>
      <c r="BG464" s="187">
        <f>IF(N464="zákl. přenesená",J464,0)</f>
        <v>0</v>
      </c>
      <c r="BH464" s="187">
        <f>IF(N464="sníž. přenesená",J464,0)</f>
        <v>0</v>
      </c>
      <c r="BI464" s="187">
        <f>IF(N464="nulová",J464,0)</f>
        <v>0</v>
      </c>
      <c r="BJ464" s="19" t="s">
        <v>81</v>
      </c>
      <c r="BK464" s="187">
        <f>ROUND(I464*H464,2)</f>
        <v>0</v>
      </c>
      <c r="BL464" s="19" t="s">
        <v>141</v>
      </c>
      <c r="BM464" s="186" t="s">
        <v>856</v>
      </c>
    </row>
    <row r="465" spans="2:51" s="15" customFormat="1" ht="11.25">
      <c r="B465" s="216"/>
      <c r="C465" s="217"/>
      <c r="D465" s="195" t="s">
        <v>145</v>
      </c>
      <c r="E465" s="218" t="s">
        <v>21</v>
      </c>
      <c r="F465" s="219" t="s">
        <v>857</v>
      </c>
      <c r="G465" s="217"/>
      <c r="H465" s="218" t="s">
        <v>21</v>
      </c>
      <c r="I465" s="220"/>
      <c r="J465" s="217"/>
      <c r="K465" s="217"/>
      <c r="L465" s="221"/>
      <c r="M465" s="222"/>
      <c r="N465" s="223"/>
      <c r="O465" s="223"/>
      <c r="P465" s="223"/>
      <c r="Q465" s="223"/>
      <c r="R465" s="223"/>
      <c r="S465" s="223"/>
      <c r="T465" s="224"/>
      <c r="AT465" s="225" t="s">
        <v>145</v>
      </c>
      <c r="AU465" s="225" t="s">
        <v>83</v>
      </c>
      <c r="AV465" s="15" t="s">
        <v>81</v>
      </c>
      <c r="AW465" s="15" t="s">
        <v>34</v>
      </c>
      <c r="AX465" s="15" t="s">
        <v>73</v>
      </c>
      <c r="AY465" s="225" t="s">
        <v>134</v>
      </c>
    </row>
    <row r="466" spans="2:51" s="13" customFormat="1" ht="11.25">
      <c r="B466" s="193"/>
      <c r="C466" s="194"/>
      <c r="D466" s="195" t="s">
        <v>145</v>
      </c>
      <c r="E466" s="196" t="s">
        <v>21</v>
      </c>
      <c r="F466" s="197" t="s">
        <v>858</v>
      </c>
      <c r="G466" s="194"/>
      <c r="H466" s="198">
        <v>140.07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145</v>
      </c>
      <c r="AU466" s="204" t="s">
        <v>83</v>
      </c>
      <c r="AV466" s="13" t="s">
        <v>83</v>
      </c>
      <c r="AW466" s="13" t="s">
        <v>34</v>
      </c>
      <c r="AX466" s="13" t="s">
        <v>73</v>
      </c>
      <c r="AY466" s="204" t="s">
        <v>134</v>
      </c>
    </row>
    <row r="467" spans="2:51" s="16" customFormat="1" ht="11.25">
      <c r="B467" s="226"/>
      <c r="C467" s="227"/>
      <c r="D467" s="195" t="s">
        <v>145</v>
      </c>
      <c r="E467" s="228" t="s">
        <v>21</v>
      </c>
      <c r="F467" s="229" t="s">
        <v>169</v>
      </c>
      <c r="G467" s="227"/>
      <c r="H467" s="230">
        <v>140.07</v>
      </c>
      <c r="I467" s="231"/>
      <c r="J467" s="227"/>
      <c r="K467" s="227"/>
      <c r="L467" s="232"/>
      <c r="M467" s="233"/>
      <c r="N467" s="234"/>
      <c r="O467" s="234"/>
      <c r="P467" s="234"/>
      <c r="Q467" s="234"/>
      <c r="R467" s="234"/>
      <c r="S467" s="234"/>
      <c r="T467" s="235"/>
      <c r="AT467" s="236" t="s">
        <v>145</v>
      </c>
      <c r="AU467" s="236" t="s">
        <v>83</v>
      </c>
      <c r="AV467" s="16" t="s">
        <v>141</v>
      </c>
      <c r="AW467" s="16" t="s">
        <v>34</v>
      </c>
      <c r="AX467" s="16" t="s">
        <v>81</v>
      </c>
      <c r="AY467" s="236" t="s">
        <v>134</v>
      </c>
    </row>
    <row r="468" spans="1:65" s="2" customFormat="1" ht="16.5" customHeight="1">
      <c r="A468" s="36"/>
      <c r="B468" s="37"/>
      <c r="C468" s="175" t="s">
        <v>587</v>
      </c>
      <c r="D468" s="175" t="s">
        <v>136</v>
      </c>
      <c r="E468" s="176" t="s">
        <v>859</v>
      </c>
      <c r="F468" s="177" t="s">
        <v>860</v>
      </c>
      <c r="G468" s="178" t="s">
        <v>195</v>
      </c>
      <c r="H468" s="179">
        <v>1680.84</v>
      </c>
      <c r="I468" s="180"/>
      <c r="J468" s="181">
        <f>ROUND(I468*H468,2)</f>
        <v>0</v>
      </c>
      <c r="K468" s="177" t="s">
        <v>378</v>
      </c>
      <c r="L468" s="41"/>
      <c r="M468" s="182" t="s">
        <v>21</v>
      </c>
      <c r="N468" s="183" t="s">
        <v>44</v>
      </c>
      <c r="O468" s="66"/>
      <c r="P468" s="184">
        <f>O468*H468</f>
        <v>0</v>
      </c>
      <c r="Q468" s="184">
        <v>0</v>
      </c>
      <c r="R468" s="184">
        <f>Q468*H468</f>
        <v>0</v>
      </c>
      <c r="S468" s="184">
        <v>0</v>
      </c>
      <c r="T468" s="18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86" t="s">
        <v>141</v>
      </c>
      <c r="AT468" s="186" t="s">
        <v>136</v>
      </c>
      <c r="AU468" s="186" t="s">
        <v>83</v>
      </c>
      <c r="AY468" s="19" t="s">
        <v>134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9" t="s">
        <v>81</v>
      </c>
      <c r="BK468" s="187">
        <f>ROUND(I468*H468,2)</f>
        <v>0</v>
      </c>
      <c r="BL468" s="19" t="s">
        <v>141</v>
      </c>
      <c r="BM468" s="186" t="s">
        <v>861</v>
      </c>
    </row>
    <row r="469" spans="2:51" s="15" customFormat="1" ht="11.25">
      <c r="B469" s="216"/>
      <c r="C469" s="217"/>
      <c r="D469" s="195" t="s">
        <v>145</v>
      </c>
      <c r="E469" s="218" t="s">
        <v>21</v>
      </c>
      <c r="F469" s="219" t="s">
        <v>862</v>
      </c>
      <c r="G469" s="217"/>
      <c r="H469" s="218" t="s">
        <v>21</v>
      </c>
      <c r="I469" s="220"/>
      <c r="J469" s="217"/>
      <c r="K469" s="217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145</v>
      </c>
      <c r="AU469" s="225" t="s">
        <v>83</v>
      </c>
      <c r="AV469" s="15" t="s">
        <v>81</v>
      </c>
      <c r="AW469" s="15" t="s">
        <v>34</v>
      </c>
      <c r="AX469" s="15" t="s">
        <v>73</v>
      </c>
      <c r="AY469" s="225" t="s">
        <v>134</v>
      </c>
    </row>
    <row r="470" spans="2:51" s="13" customFormat="1" ht="11.25">
      <c r="B470" s="193"/>
      <c r="C470" s="194"/>
      <c r="D470" s="195" t="s">
        <v>145</v>
      </c>
      <c r="E470" s="196" t="s">
        <v>21</v>
      </c>
      <c r="F470" s="197" t="s">
        <v>863</v>
      </c>
      <c r="G470" s="194"/>
      <c r="H470" s="198">
        <v>1680.84</v>
      </c>
      <c r="I470" s="199"/>
      <c r="J470" s="194"/>
      <c r="K470" s="194"/>
      <c r="L470" s="200"/>
      <c r="M470" s="201"/>
      <c r="N470" s="202"/>
      <c r="O470" s="202"/>
      <c r="P470" s="202"/>
      <c r="Q470" s="202"/>
      <c r="R470" s="202"/>
      <c r="S470" s="202"/>
      <c r="T470" s="203"/>
      <c r="AT470" s="204" t="s">
        <v>145</v>
      </c>
      <c r="AU470" s="204" t="s">
        <v>83</v>
      </c>
      <c r="AV470" s="13" t="s">
        <v>83</v>
      </c>
      <c r="AW470" s="13" t="s">
        <v>34</v>
      </c>
      <c r="AX470" s="13" t="s">
        <v>73</v>
      </c>
      <c r="AY470" s="204" t="s">
        <v>134</v>
      </c>
    </row>
    <row r="471" spans="2:51" s="16" customFormat="1" ht="11.25">
      <c r="B471" s="226"/>
      <c r="C471" s="227"/>
      <c r="D471" s="195" t="s">
        <v>145</v>
      </c>
      <c r="E471" s="228" t="s">
        <v>21</v>
      </c>
      <c r="F471" s="229" t="s">
        <v>169</v>
      </c>
      <c r="G471" s="227"/>
      <c r="H471" s="230">
        <v>1680.84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145</v>
      </c>
      <c r="AU471" s="236" t="s">
        <v>83</v>
      </c>
      <c r="AV471" s="16" t="s">
        <v>141</v>
      </c>
      <c r="AW471" s="16" t="s">
        <v>34</v>
      </c>
      <c r="AX471" s="16" t="s">
        <v>81</v>
      </c>
      <c r="AY471" s="236" t="s">
        <v>134</v>
      </c>
    </row>
    <row r="472" spans="1:65" s="2" customFormat="1" ht="21.75" customHeight="1">
      <c r="A472" s="36"/>
      <c r="B472" s="37"/>
      <c r="C472" s="175" t="s">
        <v>864</v>
      </c>
      <c r="D472" s="175" t="s">
        <v>136</v>
      </c>
      <c r="E472" s="176" t="s">
        <v>865</v>
      </c>
      <c r="F472" s="177" t="s">
        <v>866</v>
      </c>
      <c r="G472" s="178" t="s">
        <v>195</v>
      </c>
      <c r="H472" s="179">
        <v>140.07</v>
      </c>
      <c r="I472" s="180"/>
      <c r="J472" s="181">
        <f>ROUND(I472*H472,2)</f>
        <v>0</v>
      </c>
      <c r="K472" s="177" t="s">
        <v>378</v>
      </c>
      <c r="L472" s="41"/>
      <c r="M472" s="182" t="s">
        <v>21</v>
      </c>
      <c r="N472" s="183" t="s">
        <v>44</v>
      </c>
      <c r="O472" s="66"/>
      <c r="P472" s="184">
        <f>O472*H472</f>
        <v>0</v>
      </c>
      <c r="Q472" s="184">
        <v>0</v>
      </c>
      <c r="R472" s="184">
        <f>Q472*H472</f>
        <v>0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141</v>
      </c>
      <c r="AT472" s="186" t="s">
        <v>136</v>
      </c>
      <c r="AU472" s="186" t="s">
        <v>83</v>
      </c>
      <c r="AY472" s="19" t="s">
        <v>134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81</v>
      </c>
      <c r="BK472" s="187">
        <f>ROUND(I472*H472,2)</f>
        <v>0</v>
      </c>
      <c r="BL472" s="19" t="s">
        <v>141</v>
      </c>
      <c r="BM472" s="186" t="s">
        <v>867</v>
      </c>
    </row>
    <row r="473" spans="2:51" s="15" customFormat="1" ht="11.25">
      <c r="B473" s="216"/>
      <c r="C473" s="217"/>
      <c r="D473" s="195" t="s">
        <v>145</v>
      </c>
      <c r="E473" s="218" t="s">
        <v>21</v>
      </c>
      <c r="F473" s="219" t="s">
        <v>868</v>
      </c>
      <c r="G473" s="217"/>
      <c r="H473" s="218" t="s">
        <v>21</v>
      </c>
      <c r="I473" s="220"/>
      <c r="J473" s="217"/>
      <c r="K473" s="217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145</v>
      </c>
      <c r="AU473" s="225" t="s">
        <v>83</v>
      </c>
      <c r="AV473" s="15" t="s">
        <v>81</v>
      </c>
      <c r="AW473" s="15" t="s">
        <v>34</v>
      </c>
      <c r="AX473" s="15" t="s">
        <v>73</v>
      </c>
      <c r="AY473" s="225" t="s">
        <v>134</v>
      </c>
    </row>
    <row r="474" spans="2:51" s="13" customFormat="1" ht="11.25">
      <c r="B474" s="193"/>
      <c r="C474" s="194"/>
      <c r="D474" s="195" t="s">
        <v>145</v>
      </c>
      <c r="E474" s="196" t="s">
        <v>21</v>
      </c>
      <c r="F474" s="197" t="s">
        <v>869</v>
      </c>
      <c r="G474" s="194"/>
      <c r="H474" s="198">
        <v>140.07</v>
      </c>
      <c r="I474" s="199"/>
      <c r="J474" s="194"/>
      <c r="K474" s="194"/>
      <c r="L474" s="200"/>
      <c r="M474" s="201"/>
      <c r="N474" s="202"/>
      <c r="O474" s="202"/>
      <c r="P474" s="202"/>
      <c r="Q474" s="202"/>
      <c r="R474" s="202"/>
      <c r="S474" s="202"/>
      <c r="T474" s="203"/>
      <c r="AT474" s="204" t="s">
        <v>145</v>
      </c>
      <c r="AU474" s="204" t="s">
        <v>83</v>
      </c>
      <c r="AV474" s="13" t="s">
        <v>83</v>
      </c>
      <c r="AW474" s="13" t="s">
        <v>34</v>
      </c>
      <c r="AX474" s="13" t="s">
        <v>73</v>
      </c>
      <c r="AY474" s="204" t="s">
        <v>134</v>
      </c>
    </row>
    <row r="475" spans="2:51" s="16" customFormat="1" ht="11.25">
      <c r="B475" s="226"/>
      <c r="C475" s="227"/>
      <c r="D475" s="195" t="s">
        <v>145</v>
      </c>
      <c r="E475" s="228" t="s">
        <v>21</v>
      </c>
      <c r="F475" s="229" t="s">
        <v>169</v>
      </c>
      <c r="G475" s="227"/>
      <c r="H475" s="230">
        <v>140.07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AT475" s="236" t="s">
        <v>145</v>
      </c>
      <c r="AU475" s="236" t="s">
        <v>83</v>
      </c>
      <c r="AV475" s="16" t="s">
        <v>141</v>
      </c>
      <c r="AW475" s="16" t="s">
        <v>34</v>
      </c>
      <c r="AX475" s="16" t="s">
        <v>81</v>
      </c>
      <c r="AY475" s="236" t="s">
        <v>134</v>
      </c>
    </row>
    <row r="476" spans="1:65" s="2" customFormat="1" ht="16.5" customHeight="1">
      <c r="A476" s="36"/>
      <c r="B476" s="37"/>
      <c r="C476" s="175" t="s">
        <v>590</v>
      </c>
      <c r="D476" s="175" t="s">
        <v>136</v>
      </c>
      <c r="E476" s="176" t="s">
        <v>870</v>
      </c>
      <c r="F476" s="177" t="s">
        <v>871</v>
      </c>
      <c r="G476" s="178" t="s">
        <v>195</v>
      </c>
      <c r="H476" s="179">
        <v>554.302</v>
      </c>
      <c r="I476" s="180"/>
      <c r="J476" s="181">
        <f>ROUND(I476*H476,2)</f>
        <v>0</v>
      </c>
      <c r="K476" s="177" t="s">
        <v>378</v>
      </c>
      <c r="L476" s="41"/>
      <c r="M476" s="182" t="s">
        <v>21</v>
      </c>
      <c r="N476" s="183" t="s">
        <v>44</v>
      </c>
      <c r="O476" s="66"/>
      <c r="P476" s="184">
        <f>O476*H476</f>
        <v>0</v>
      </c>
      <c r="Q476" s="184">
        <v>0</v>
      </c>
      <c r="R476" s="184">
        <f>Q476*H476</f>
        <v>0</v>
      </c>
      <c r="S476" s="184">
        <v>0</v>
      </c>
      <c r="T476" s="18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6" t="s">
        <v>141</v>
      </c>
      <c r="AT476" s="186" t="s">
        <v>136</v>
      </c>
      <c r="AU476" s="186" t="s">
        <v>83</v>
      </c>
      <c r="AY476" s="19" t="s">
        <v>134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9" t="s">
        <v>81</v>
      </c>
      <c r="BK476" s="187">
        <f>ROUND(I476*H476,2)</f>
        <v>0</v>
      </c>
      <c r="BL476" s="19" t="s">
        <v>141</v>
      </c>
      <c r="BM476" s="186" t="s">
        <v>872</v>
      </c>
    </row>
    <row r="477" spans="2:51" s="15" customFormat="1" ht="11.25">
      <c r="B477" s="216"/>
      <c r="C477" s="217"/>
      <c r="D477" s="195" t="s">
        <v>145</v>
      </c>
      <c r="E477" s="218" t="s">
        <v>21</v>
      </c>
      <c r="F477" s="219" t="s">
        <v>873</v>
      </c>
      <c r="G477" s="217"/>
      <c r="H477" s="218" t="s">
        <v>21</v>
      </c>
      <c r="I477" s="220"/>
      <c r="J477" s="217"/>
      <c r="K477" s="217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145</v>
      </c>
      <c r="AU477" s="225" t="s">
        <v>83</v>
      </c>
      <c r="AV477" s="15" t="s">
        <v>81</v>
      </c>
      <c r="AW477" s="15" t="s">
        <v>34</v>
      </c>
      <c r="AX477" s="15" t="s">
        <v>73</v>
      </c>
      <c r="AY477" s="225" t="s">
        <v>134</v>
      </c>
    </row>
    <row r="478" spans="2:51" s="15" customFormat="1" ht="11.25">
      <c r="B478" s="216"/>
      <c r="C478" s="217"/>
      <c r="D478" s="195" t="s">
        <v>145</v>
      </c>
      <c r="E478" s="218" t="s">
        <v>21</v>
      </c>
      <c r="F478" s="219" t="s">
        <v>874</v>
      </c>
      <c r="G478" s="217"/>
      <c r="H478" s="218" t="s">
        <v>21</v>
      </c>
      <c r="I478" s="220"/>
      <c r="J478" s="217"/>
      <c r="K478" s="217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145</v>
      </c>
      <c r="AU478" s="225" t="s">
        <v>83</v>
      </c>
      <c r="AV478" s="15" t="s">
        <v>81</v>
      </c>
      <c r="AW478" s="15" t="s">
        <v>34</v>
      </c>
      <c r="AX478" s="15" t="s">
        <v>73</v>
      </c>
      <c r="AY478" s="225" t="s">
        <v>134</v>
      </c>
    </row>
    <row r="479" spans="2:51" s="13" customFormat="1" ht="11.25">
      <c r="B479" s="193"/>
      <c r="C479" s="194"/>
      <c r="D479" s="195" t="s">
        <v>145</v>
      </c>
      <c r="E479" s="196" t="s">
        <v>21</v>
      </c>
      <c r="F479" s="197" t="s">
        <v>875</v>
      </c>
      <c r="G479" s="194"/>
      <c r="H479" s="198">
        <v>554.302</v>
      </c>
      <c r="I479" s="199"/>
      <c r="J479" s="194"/>
      <c r="K479" s="194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145</v>
      </c>
      <c r="AU479" s="204" t="s">
        <v>83</v>
      </c>
      <c r="AV479" s="13" t="s">
        <v>83</v>
      </c>
      <c r="AW479" s="13" t="s">
        <v>34</v>
      </c>
      <c r="AX479" s="13" t="s">
        <v>73</v>
      </c>
      <c r="AY479" s="204" t="s">
        <v>134</v>
      </c>
    </row>
    <row r="480" spans="2:51" s="16" customFormat="1" ht="11.25">
      <c r="B480" s="226"/>
      <c r="C480" s="227"/>
      <c r="D480" s="195" t="s">
        <v>145</v>
      </c>
      <c r="E480" s="228" t="s">
        <v>21</v>
      </c>
      <c r="F480" s="229" t="s">
        <v>169</v>
      </c>
      <c r="G480" s="227"/>
      <c r="H480" s="230">
        <v>554.302</v>
      </c>
      <c r="I480" s="231"/>
      <c r="J480" s="227"/>
      <c r="K480" s="227"/>
      <c r="L480" s="232"/>
      <c r="M480" s="233"/>
      <c r="N480" s="234"/>
      <c r="O480" s="234"/>
      <c r="P480" s="234"/>
      <c r="Q480" s="234"/>
      <c r="R480" s="234"/>
      <c r="S480" s="234"/>
      <c r="T480" s="235"/>
      <c r="AT480" s="236" t="s">
        <v>145</v>
      </c>
      <c r="AU480" s="236" t="s">
        <v>83</v>
      </c>
      <c r="AV480" s="16" t="s">
        <v>141</v>
      </c>
      <c r="AW480" s="16" t="s">
        <v>34</v>
      </c>
      <c r="AX480" s="16" t="s">
        <v>81</v>
      </c>
      <c r="AY480" s="236" t="s">
        <v>134</v>
      </c>
    </row>
    <row r="481" spans="1:65" s="2" customFormat="1" ht="16.5" customHeight="1">
      <c r="A481" s="36"/>
      <c r="B481" s="37"/>
      <c r="C481" s="175" t="s">
        <v>876</v>
      </c>
      <c r="D481" s="175" t="s">
        <v>136</v>
      </c>
      <c r="E481" s="176" t="s">
        <v>877</v>
      </c>
      <c r="F481" s="177" t="s">
        <v>878</v>
      </c>
      <c r="G481" s="178" t="s">
        <v>195</v>
      </c>
      <c r="H481" s="179">
        <v>47.775</v>
      </c>
      <c r="I481" s="180"/>
      <c r="J481" s="181">
        <f>ROUND(I481*H481,2)</f>
        <v>0</v>
      </c>
      <c r="K481" s="177" t="s">
        <v>378</v>
      </c>
      <c r="L481" s="41"/>
      <c r="M481" s="182" t="s">
        <v>21</v>
      </c>
      <c r="N481" s="183" t="s">
        <v>44</v>
      </c>
      <c r="O481" s="66"/>
      <c r="P481" s="184">
        <f>O481*H481</f>
        <v>0</v>
      </c>
      <c r="Q481" s="184">
        <v>0</v>
      </c>
      <c r="R481" s="184">
        <f>Q481*H481</f>
        <v>0</v>
      </c>
      <c r="S481" s="184">
        <v>0</v>
      </c>
      <c r="T481" s="185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141</v>
      </c>
      <c r="AT481" s="186" t="s">
        <v>136</v>
      </c>
      <c r="AU481" s="186" t="s">
        <v>83</v>
      </c>
      <c r="AY481" s="19" t="s">
        <v>134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9" t="s">
        <v>81</v>
      </c>
      <c r="BK481" s="187">
        <f>ROUND(I481*H481,2)</f>
        <v>0</v>
      </c>
      <c r="BL481" s="19" t="s">
        <v>141</v>
      </c>
      <c r="BM481" s="186" t="s">
        <v>879</v>
      </c>
    </row>
    <row r="482" spans="2:51" s="15" customFormat="1" ht="11.25">
      <c r="B482" s="216"/>
      <c r="C482" s="217"/>
      <c r="D482" s="195" t="s">
        <v>145</v>
      </c>
      <c r="E482" s="218" t="s">
        <v>21</v>
      </c>
      <c r="F482" s="219" t="s">
        <v>880</v>
      </c>
      <c r="G482" s="217"/>
      <c r="H482" s="218" t="s">
        <v>21</v>
      </c>
      <c r="I482" s="220"/>
      <c r="J482" s="217"/>
      <c r="K482" s="217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145</v>
      </c>
      <c r="AU482" s="225" t="s">
        <v>83</v>
      </c>
      <c r="AV482" s="15" t="s">
        <v>81</v>
      </c>
      <c r="AW482" s="15" t="s">
        <v>34</v>
      </c>
      <c r="AX482" s="15" t="s">
        <v>73</v>
      </c>
      <c r="AY482" s="225" t="s">
        <v>134</v>
      </c>
    </row>
    <row r="483" spans="2:51" s="15" customFormat="1" ht="11.25">
      <c r="B483" s="216"/>
      <c r="C483" s="217"/>
      <c r="D483" s="195" t="s">
        <v>145</v>
      </c>
      <c r="E483" s="218" t="s">
        <v>21</v>
      </c>
      <c r="F483" s="219" t="s">
        <v>881</v>
      </c>
      <c r="G483" s="217"/>
      <c r="H483" s="218" t="s">
        <v>21</v>
      </c>
      <c r="I483" s="220"/>
      <c r="J483" s="217"/>
      <c r="K483" s="217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145</v>
      </c>
      <c r="AU483" s="225" t="s">
        <v>83</v>
      </c>
      <c r="AV483" s="15" t="s">
        <v>81</v>
      </c>
      <c r="AW483" s="15" t="s">
        <v>34</v>
      </c>
      <c r="AX483" s="15" t="s">
        <v>73</v>
      </c>
      <c r="AY483" s="225" t="s">
        <v>134</v>
      </c>
    </row>
    <row r="484" spans="2:51" s="13" customFormat="1" ht="11.25">
      <c r="B484" s="193"/>
      <c r="C484" s="194"/>
      <c r="D484" s="195" t="s">
        <v>145</v>
      </c>
      <c r="E484" s="196" t="s">
        <v>21</v>
      </c>
      <c r="F484" s="197" t="s">
        <v>882</v>
      </c>
      <c r="G484" s="194"/>
      <c r="H484" s="198">
        <v>47.775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145</v>
      </c>
      <c r="AU484" s="204" t="s">
        <v>83</v>
      </c>
      <c r="AV484" s="13" t="s">
        <v>83</v>
      </c>
      <c r="AW484" s="13" t="s">
        <v>34</v>
      </c>
      <c r="AX484" s="13" t="s">
        <v>73</v>
      </c>
      <c r="AY484" s="204" t="s">
        <v>134</v>
      </c>
    </row>
    <row r="485" spans="2:51" s="16" customFormat="1" ht="11.25">
      <c r="B485" s="226"/>
      <c r="C485" s="227"/>
      <c r="D485" s="195" t="s">
        <v>145</v>
      </c>
      <c r="E485" s="228" t="s">
        <v>21</v>
      </c>
      <c r="F485" s="229" t="s">
        <v>169</v>
      </c>
      <c r="G485" s="227"/>
      <c r="H485" s="230">
        <v>47.775</v>
      </c>
      <c r="I485" s="231"/>
      <c r="J485" s="227"/>
      <c r="K485" s="227"/>
      <c r="L485" s="232"/>
      <c r="M485" s="233"/>
      <c r="N485" s="234"/>
      <c r="O485" s="234"/>
      <c r="P485" s="234"/>
      <c r="Q485" s="234"/>
      <c r="R485" s="234"/>
      <c r="S485" s="234"/>
      <c r="T485" s="235"/>
      <c r="AT485" s="236" t="s">
        <v>145</v>
      </c>
      <c r="AU485" s="236" t="s">
        <v>83</v>
      </c>
      <c r="AV485" s="16" t="s">
        <v>141</v>
      </c>
      <c r="AW485" s="16" t="s">
        <v>34</v>
      </c>
      <c r="AX485" s="16" t="s">
        <v>81</v>
      </c>
      <c r="AY485" s="236" t="s">
        <v>134</v>
      </c>
    </row>
    <row r="486" spans="1:65" s="2" customFormat="1" ht="16.5" customHeight="1">
      <c r="A486" s="36"/>
      <c r="B486" s="37"/>
      <c r="C486" s="175" t="s">
        <v>597</v>
      </c>
      <c r="D486" s="175" t="s">
        <v>136</v>
      </c>
      <c r="E486" s="176" t="s">
        <v>877</v>
      </c>
      <c r="F486" s="177" t="s">
        <v>878</v>
      </c>
      <c r="G486" s="178" t="s">
        <v>195</v>
      </c>
      <c r="H486" s="179">
        <v>22.804</v>
      </c>
      <c r="I486" s="180"/>
      <c r="J486" s="181">
        <f>ROUND(I486*H486,2)</f>
        <v>0</v>
      </c>
      <c r="K486" s="177" t="s">
        <v>378</v>
      </c>
      <c r="L486" s="41"/>
      <c r="M486" s="182" t="s">
        <v>21</v>
      </c>
      <c r="N486" s="183" t="s">
        <v>44</v>
      </c>
      <c r="O486" s="66"/>
      <c r="P486" s="184">
        <f>O486*H486</f>
        <v>0</v>
      </c>
      <c r="Q486" s="184">
        <v>0</v>
      </c>
      <c r="R486" s="184">
        <f>Q486*H486</f>
        <v>0</v>
      </c>
      <c r="S486" s="184">
        <v>0</v>
      </c>
      <c r="T486" s="185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6" t="s">
        <v>141</v>
      </c>
      <c r="AT486" s="186" t="s">
        <v>136</v>
      </c>
      <c r="AU486" s="186" t="s">
        <v>83</v>
      </c>
      <c r="AY486" s="19" t="s">
        <v>134</v>
      </c>
      <c r="BE486" s="187">
        <f>IF(N486="základní",J486,0)</f>
        <v>0</v>
      </c>
      <c r="BF486" s="187">
        <f>IF(N486="snížená",J486,0)</f>
        <v>0</v>
      </c>
      <c r="BG486" s="187">
        <f>IF(N486="zákl. přenesená",J486,0)</f>
        <v>0</v>
      </c>
      <c r="BH486" s="187">
        <f>IF(N486="sníž. přenesená",J486,0)</f>
        <v>0</v>
      </c>
      <c r="BI486" s="187">
        <f>IF(N486="nulová",J486,0)</f>
        <v>0</v>
      </c>
      <c r="BJ486" s="19" t="s">
        <v>81</v>
      </c>
      <c r="BK486" s="187">
        <f>ROUND(I486*H486,2)</f>
        <v>0</v>
      </c>
      <c r="BL486" s="19" t="s">
        <v>141</v>
      </c>
      <c r="BM486" s="186" t="s">
        <v>883</v>
      </c>
    </row>
    <row r="487" spans="2:51" s="15" customFormat="1" ht="11.25">
      <c r="B487" s="216"/>
      <c r="C487" s="217"/>
      <c r="D487" s="195" t="s">
        <v>145</v>
      </c>
      <c r="E487" s="218" t="s">
        <v>21</v>
      </c>
      <c r="F487" s="219" t="s">
        <v>884</v>
      </c>
      <c r="G487" s="217"/>
      <c r="H487" s="218" t="s">
        <v>21</v>
      </c>
      <c r="I487" s="220"/>
      <c r="J487" s="217"/>
      <c r="K487" s="217"/>
      <c r="L487" s="221"/>
      <c r="M487" s="222"/>
      <c r="N487" s="223"/>
      <c r="O487" s="223"/>
      <c r="P487" s="223"/>
      <c r="Q487" s="223"/>
      <c r="R487" s="223"/>
      <c r="S487" s="223"/>
      <c r="T487" s="224"/>
      <c r="AT487" s="225" t="s">
        <v>145</v>
      </c>
      <c r="AU487" s="225" t="s">
        <v>83</v>
      </c>
      <c r="AV487" s="15" t="s">
        <v>81</v>
      </c>
      <c r="AW487" s="15" t="s">
        <v>34</v>
      </c>
      <c r="AX487" s="15" t="s">
        <v>73</v>
      </c>
      <c r="AY487" s="225" t="s">
        <v>134</v>
      </c>
    </row>
    <row r="488" spans="2:51" s="13" customFormat="1" ht="11.25">
      <c r="B488" s="193"/>
      <c r="C488" s="194"/>
      <c r="D488" s="195" t="s">
        <v>145</v>
      </c>
      <c r="E488" s="196" t="s">
        <v>21</v>
      </c>
      <c r="F488" s="197" t="s">
        <v>885</v>
      </c>
      <c r="G488" s="194"/>
      <c r="H488" s="198">
        <v>22.804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145</v>
      </c>
      <c r="AU488" s="204" t="s">
        <v>83</v>
      </c>
      <c r="AV488" s="13" t="s">
        <v>83</v>
      </c>
      <c r="AW488" s="13" t="s">
        <v>34</v>
      </c>
      <c r="AX488" s="13" t="s">
        <v>73</v>
      </c>
      <c r="AY488" s="204" t="s">
        <v>134</v>
      </c>
    </row>
    <row r="489" spans="2:51" s="16" customFormat="1" ht="11.25">
      <c r="B489" s="226"/>
      <c r="C489" s="227"/>
      <c r="D489" s="195" t="s">
        <v>145</v>
      </c>
      <c r="E489" s="228" t="s">
        <v>21</v>
      </c>
      <c r="F489" s="229" t="s">
        <v>169</v>
      </c>
      <c r="G489" s="227"/>
      <c r="H489" s="230">
        <v>22.804</v>
      </c>
      <c r="I489" s="231"/>
      <c r="J489" s="227"/>
      <c r="K489" s="227"/>
      <c r="L489" s="232"/>
      <c r="M489" s="233"/>
      <c r="N489" s="234"/>
      <c r="O489" s="234"/>
      <c r="P489" s="234"/>
      <c r="Q489" s="234"/>
      <c r="R489" s="234"/>
      <c r="S489" s="234"/>
      <c r="T489" s="235"/>
      <c r="AT489" s="236" t="s">
        <v>145</v>
      </c>
      <c r="AU489" s="236" t="s">
        <v>83</v>
      </c>
      <c r="AV489" s="16" t="s">
        <v>141</v>
      </c>
      <c r="AW489" s="16" t="s">
        <v>34</v>
      </c>
      <c r="AX489" s="16" t="s">
        <v>81</v>
      </c>
      <c r="AY489" s="236" t="s">
        <v>134</v>
      </c>
    </row>
    <row r="490" spans="1:65" s="2" customFormat="1" ht="16.5" customHeight="1">
      <c r="A490" s="36"/>
      <c r="B490" s="37"/>
      <c r="C490" s="175" t="s">
        <v>886</v>
      </c>
      <c r="D490" s="175" t="s">
        <v>136</v>
      </c>
      <c r="E490" s="176" t="s">
        <v>877</v>
      </c>
      <c r="F490" s="177" t="s">
        <v>878</v>
      </c>
      <c r="G490" s="178" t="s">
        <v>195</v>
      </c>
      <c r="H490" s="179">
        <v>47.775</v>
      </c>
      <c r="I490" s="180"/>
      <c r="J490" s="181">
        <f>ROUND(I490*H490,2)</f>
        <v>0</v>
      </c>
      <c r="K490" s="177" t="s">
        <v>378</v>
      </c>
      <c r="L490" s="41"/>
      <c r="M490" s="182" t="s">
        <v>21</v>
      </c>
      <c r="N490" s="183" t="s">
        <v>44</v>
      </c>
      <c r="O490" s="66"/>
      <c r="P490" s="184">
        <f>O490*H490</f>
        <v>0</v>
      </c>
      <c r="Q490" s="184">
        <v>0</v>
      </c>
      <c r="R490" s="184">
        <f>Q490*H490</f>
        <v>0</v>
      </c>
      <c r="S490" s="184">
        <v>0</v>
      </c>
      <c r="T490" s="18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141</v>
      </c>
      <c r="AT490" s="186" t="s">
        <v>136</v>
      </c>
      <c r="AU490" s="186" t="s">
        <v>83</v>
      </c>
      <c r="AY490" s="19" t="s">
        <v>134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81</v>
      </c>
      <c r="BK490" s="187">
        <f>ROUND(I490*H490,2)</f>
        <v>0</v>
      </c>
      <c r="BL490" s="19" t="s">
        <v>141</v>
      </c>
      <c r="BM490" s="186" t="s">
        <v>887</v>
      </c>
    </row>
    <row r="491" spans="2:51" s="15" customFormat="1" ht="11.25">
      <c r="B491" s="216"/>
      <c r="C491" s="217"/>
      <c r="D491" s="195" t="s">
        <v>145</v>
      </c>
      <c r="E491" s="218" t="s">
        <v>21</v>
      </c>
      <c r="F491" s="219" t="s">
        <v>888</v>
      </c>
      <c r="G491" s="217"/>
      <c r="H491" s="218" t="s">
        <v>21</v>
      </c>
      <c r="I491" s="220"/>
      <c r="J491" s="217"/>
      <c r="K491" s="217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145</v>
      </c>
      <c r="AU491" s="225" t="s">
        <v>83</v>
      </c>
      <c r="AV491" s="15" t="s">
        <v>81</v>
      </c>
      <c r="AW491" s="15" t="s">
        <v>34</v>
      </c>
      <c r="AX491" s="15" t="s">
        <v>73</v>
      </c>
      <c r="AY491" s="225" t="s">
        <v>134</v>
      </c>
    </row>
    <row r="492" spans="2:51" s="13" customFormat="1" ht="11.25">
      <c r="B492" s="193"/>
      <c r="C492" s="194"/>
      <c r="D492" s="195" t="s">
        <v>145</v>
      </c>
      <c r="E492" s="196" t="s">
        <v>21</v>
      </c>
      <c r="F492" s="197" t="s">
        <v>889</v>
      </c>
      <c r="G492" s="194"/>
      <c r="H492" s="198">
        <v>47.775</v>
      </c>
      <c r="I492" s="199"/>
      <c r="J492" s="194"/>
      <c r="K492" s="194"/>
      <c r="L492" s="200"/>
      <c r="M492" s="201"/>
      <c r="N492" s="202"/>
      <c r="O492" s="202"/>
      <c r="P492" s="202"/>
      <c r="Q492" s="202"/>
      <c r="R492" s="202"/>
      <c r="S492" s="202"/>
      <c r="T492" s="203"/>
      <c r="AT492" s="204" t="s">
        <v>145</v>
      </c>
      <c r="AU492" s="204" t="s">
        <v>83</v>
      </c>
      <c r="AV492" s="13" t="s">
        <v>83</v>
      </c>
      <c r="AW492" s="13" t="s">
        <v>34</v>
      </c>
      <c r="AX492" s="13" t="s">
        <v>73</v>
      </c>
      <c r="AY492" s="204" t="s">
        <v>134</v>
      </c>
    </row>
    <row r="493" spans="2:51" s="16" customFormat="1" ht="11.25">
      <c r="B493" s="226"/>
      <c r="C493" s="227"/>
      <c r="D493" s="195" t="s">
        <v>145</v>
      </c>
      <c r="E493" s="228" t="s">
        <v>21</v>
      </c>
      <c r="F493" s="229" t="s">
        <v>169</v>
      </c>
      <c r="G493" s="227"/>
      <c r="H493" s="230">
        <v>47.775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145</v>
      </c>
      <c r="AU493" s="236" t="s">
        <v>83</v>
      </c>
      <c r="AV493" s="16" t="s">
        <v>141</v>
      </c>
      <c r="AW493" s="16" t="s">
        <v>34</v>
      </c>
      <c r="AX493" s="16" t="s">
        <v>81</v>
      </c>
      <c r="AY493" s="236" t="s">
        <v>134</v>
      </c>
    </row>
    <row r="494" spans="1:65" s="2" customFormat="1" ht="16.5" customHeight="1">
      <c r="A494" s="36"/>
      <c r="B494" s="37"/>
      <c r="C494" s="175" t="s">
        <v>603</v>
      </c>
      <c r="D494" s="175" t="s">
        <v>136</v>
      </c>
      <c r="E494" s="176" t="s">
        <v>890</v>
      </c>
      <c r="F494" s="177" t="s">
        <v>891</v>
      </c>
      <c r="G494" s="178" t="s">
        <v>195</v>
      </c>
      <c r="H494" s="179">
        <v>45.608</v>
      </c>
      <c r="I494" s="180"/>
      <c r="J494" s="181">
        <f>ROUND(I494*H494,2)</f>
        <v>0</v>
      </c>
      <c r="K494" s="177" t="s">
        <v>378</v>
      </c>
      <c r="L494" s="41"/>
      <c r="M494" s="182" t="s">
        <v>21</v>
      </c>
      <c r="N494" s="183" t="s">
        <v>44</v>
      </c>
      <c r="O494" s="66"/>
      <c r="P494" s="184">
        <f>O494*H494</f>
        <v>0</v>
      </c>
      <c r="Q494" s="184">
        <v>0</v>
      </c>
      <c r="R494" s="184">
        <f>Q494*H494</f>
        <v>0</v>
      </c>
      <c r="S494" s="184">
        <v>0</v>
      </c>
      <c r="T494" s="18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141</v>
      </c>
      <c r="AT494" s="186" t="s">
        <v>136</v>
      </c>
      <c r="AU494" s="186" t="s">
        <v>83</v>
      </c>
      <c r="AY494" s="19" t="s">
        <v>134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9" t="s">
        <v>81</v>
      </c>
      <c r="BK494" s="187">
        <f>ROUND(I494*H494,2)</f>
        <v>0</v>
      </c>
      <c r="BL494" s="19" t="s">
        <v>141</v>
      </c>
      <c r="BM494" s="186" t="s">
        <v>892</v>
      </c>
    </row>
    <row r="495" spans="2:51" s="15" customFormat="1" ht="11.25">
      <c r="B495" s="216"/>
      <c r="C495" s="217"/>
      <c r="D495" s="195" t="s">
        <v>145</v>
      </c>
      <c r="E495" s="218" t="s">
        <v>21</v>
      </c>
      <c r="F495" s="219" t="s">
        <v>893</v>
      </c>
      <c r="G495" s="217"/>
      <c r="H495" s="218" t="s">
        <v>21</v>
      </c>
      <c r="I495" s="220"/>
      <c r="J495" s="217"/>
      <c r="K495" s="217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145</v>
      </c>
      <c r="AU495" s="225" t="s">
        <v>83</v>
      </c>
      <c r="AV495" s="15" t="s">
        <v>81</v>
      </c>
      <c r="AW495" s="15" t="s">
        <v>34</v>
      </c>
      <c r="AX495" s="15" t="s">
        <v>73</v>
      </c>
      <c r="AY495" s="225" t="s">
        <v>134</v>
      </c>
    </row>
    <row r="496" spans="2:51" s="13" customFormat="1" ht="11.25">
      <c r="B496" s="193"/>
      <c r="C496" s="194"/>
      <c r="D496" s="195" t="s">
        <v>145</v>
      </c>
      <c r="E496" s="196" t="s">
        <v>21</v>
      </c>
      <c r="F496" s="197" t="s">
        <v>894</v>
      </c>
      <c r="G496" s="194"/>
      <c r="H496" s="198">
        <v>45.608</v>
      </c>
      <c r="I496" s="199"/>
      <c r="J496" s="194"/>
      <c r="K496" s="194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145</v>
      </c>
      <c r="AU496" s="204" t="s">
        <v>83</v>
      </c>
      <c r="AV496" s="13" t="s">
        <v>83</v>
      </c>
      <c r="AW496" s="13" t="s">
        <v>34</v>
      </c>
      <c r="AX496" s="13" t="s">
        <v>73</v>
      </c>
      <c r="AY496" s="204" t="s">
        <v>134</v>
      </c>
    </row>
    <row r="497" spans="2:51" s="16" customFormat="1" ht="11.25">
      <c r="B497" s="226"/>
      <c r="C497" s="227"/>
      <c r="D497" s="195" t="s">
        <v>145</v>
      </c>
      <c r="E497" s="228" t="s">
        <v>21</v>
      </c>
      <c r="F497" s="229" t="s">
        <v>169</v>
      </c>
      <c r="G497" s="227"/>
      <c r="H497" s="230">
        <v>45.608</v>
      </c>
      <c r="I497" s="231"/>
      <c r="J497" s="227"/>
      <c r="K497" s="227"/>
      <c r="L497" s="232"/>
      <c r="M497" s="233"/>
      <c r="N497" s="234"/>
      <c r="O497" s="234"/>
      <c r="P497" s="234"/>
      <c r="Q497" s="234"/>
      <c r="R497" s="234"/>
      <c r="S497" s="234"/>
      <c r="T497" s="235"/>
      <c r="AT497" s="236" t="s">
        <v>145</v>
      </c>
      <c r="AU497" s="236" t="s">
        <v>83</v>
      </c>
      <c r="AV497" s="16" t="s">
        <v>141</v>
      </c>
      <c r="AW497" s="16" t="s">
        <v>34</v>
      </c>
      <c r="AX497" s="16" t="s">
        <v>81</v>
      </c>
      <c r="AY497" s="236" t="s">
        <v>134</v>
      </c>
    </row>
    <row r="498" spans="1:65" s="2" customFormat="1" ht="16.5" customHeight="1">
      <c r="A498" s="36"/>
      <c r="B498" s="37"/>
      <c r="C498" s="175" t="s">
        <v>895</v>
      </c>
      <c r="D498" s="175" t="s">
        <v>136</v>
      </c>
      <c r="E498" s="176" t="s">
        <v>890</v>
      </c>
      <c r="F498" s="177" t="s">
        <v>891</v>
      </c>
      <c r="G498" s="178" t="s">
        <v>195</v>
      </c>
      <c r="H498" s="179">
        <v>6651.624</v>
      </c>
      <c r="I498" s="180"/>
      <c r="J498" s="181">
        <f>ROUND(I498*H498,2)</f>
        <v>0</v>
      </c>
      <c r="K498" s="177" t="s">
        <v>378</v>
      </c>
      <c r="L498" s="41"/>
      <c r="M498" s="182" t="s">
        <v>21</v>
      </c>
      <c r="N498" s="183" t="s">
        <v>44</v>
      </c>
      <c r="O498" s="66"/>
      <c r="P498" s="184">
        <f>O498*H498</f>
        <v>0</v>
      </c>
      <c r="Q498" s="184">
        <v>0</v>
      </c>
      <c r="R498" s="184">
        <f>Q498*H498</f>
        <v>0</v>
      </c>
      <c r="S498" s="184">
        <v>0</v>
      </c>
      <c r="T498" s="185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6" t="s">
        <v>141</v>
      </c>
      <c r="AT498" s="186" t="s">
        <v>136</v>
      </c>
      <c r="AU498" s="186" t="s">
        <v>83</v>
      </c>
      <c r="AY498" s="19" t="s">
        <v>134</v>
      </c>
      <c r="BE498" s="187">
        <f>IF(N498="základní",J498,0)</f>
        <v>0</v>
      </c>
      <c r="BF498" s="187">
        <f>IF(N498="snížená",J498,0)</f>
        <v>0</v>
      </c>
      <c r="BG498" s="187">
        <f>IF(N498="zákl. přenesená",J498,0)</f>
        <v>0</v>
      </c>
      <c r="BH498" s="187">
        <f>IF(N498="sníž. přenesená",J498,0)</f>
        <v>0</v>
      </c>
      <c r="BI498" s="187">
        <f>IF(N498="nulová",J498,0)</f>
        <v>0</v>
      </c>
      <c r="BJ498" s="19" t="s">
        <v>81</v>
      </c>
      <c r="BK498" s="187">
        <f>ROUND(I498*H498,2)</f>
        <v>0</v>
      </c>
      <c r="BL498" s="19" t="s">
        <v>141</v>
      </c>
      <c r="BM498" s="186" t="s">
        <v>896</v>
      </c>
    </row>
    <row r="499" spans="2:51" s="15" customFormat="1" ht="11.25">
      <c r="B499" s="216"/>
      <c r="C499" s="217"/>
      <c r="D499" s="195" t="s">
        <v>145</v>
      </c>
      <c r="E499" s="218" t="s">
        <v>21</v>
      </c>
      <c r="F499" s="219" t="s">
        <v>897</v>
      </c>
      <c r="G499" s="217"/>
      <c r="H499" s="218" t="s">
        <v>21</v>
      </c>
      <c r="I499" s="220"/>
      <c r="J499" s="217"/>
      <c r="K499" s="217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145</v>
      </c>
      <c r="AU499" s="225" t="s">
        <v>83</v>
      </c>
      <c r="AV499" s="15" t="s">
        <v>81</v>
      </c>
      <c r="AW499" s="15" t="s">
        <v>34</v>
      </c>
      <c r="AX499" s="15" t="s">
        <v>73</v>
      </c>
      <c r="AY499" s="225" t="s">
        <v>134</v>
      </c>
    </row>
    <row r="500" spans="2:51" s="13" customFormat="1" ht="11.25">
      <c r="B500" s="193"/>
      <c r="C500" s="194"/>
      <c r="D500" s="195" t="s">
        <v>145</v>
      </c>
      <c r="E500" s="196" t="s">
        <v>21</v>
      </c>
      <c r="F500" s="197" t="s">
        <v>898</v>
      </c>
      <c r="G500" s="194"/>
      <c r="H500" s="198">
        <v>6651.624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145</v>
      </c>
      <c r="AU500" s="204" t="s">
        <v>83</v>
      </c>
      <c r="AV500" s="13" t="s">
        <v>83</v>
      </c>
      <c r="AW500" s="13" t="s">
        <v>34</v>
      </c>
      <c r="AX500" s="13" t="s">
        <v>73</v>
      </c>
      <c r="AY500" s="204" t="s">
        <v>134</v>
      </c>
    </row>
    <row r="501" spans="2:51" s="16" customFormat="1" ht="11.25">
      <c r="B501" s="226"/>
      <c r="C501" s="227"/>
      <c r="D501" s="195" t="s">
        <v>145</v>
      </c>
      <c r="E501" s="228" t="s">
        <v>21</v>
      </c>
      <c r="F501" s="229" t="s">
        <v>169</v>
      </c>
      <c r="G501" s="227"/>
      <c r="H501" s="230">
        <v>6651.624</v>
      </c>
      <c r="I501" s="231"/>
      <c r="J501" s="227"/>
      <c r="K501" s="227"/>
      <c r="L501" s="232"/>
      <c r="M501" s="233"/>
      <c r="N501" s="234"/>
      <c r="O501" s="234"/>
      <c r="P501" s="234"/>
      <c r="Q501" s="234"/>
      <c r="R501" s="234"/>
      <c r="S501" s="234"/>
      <c r="T501" s="235"/>
      <c r="AT501" s="236" t="s">
        <v>145</v>
      </c>
      <c r="AU501" s="236" t="s">
        <v>83</v>
      </c>
      <c r="AV501" s="16" t="s">
        <v>141</v>
      </c>
      <c r="AW501" s="16" t="s">
        <v>34</v>
      </c>
      <c r="AX501" s="16" t="s">
        <v>81</v>
      </c>
      <c r="AY501" s="236" t="s">
        <v>134</v>
      </c>
    </row>
    <row r="502" spans="1:65" s="2" customFormat="1" ht="16.5" customHeight="1">
      <c r="A502" s="36"/>
      <c r="B502" s="37"/>
      <c r="C502" s="175" t="s">
        <v>608</v>
      </c>
      <c r="D502" s="175" t="s">
        <v>136</v>
      </c>
      <c r="E502" s="176" t="s">
        <v>899</v>
      </c>
      <c r="F502" s="177" t="s">
        <v>900</v>
      </c>
      <c r="G502" s="178" t="s">
        <v>195</v>
      </c>
      <c r="H502" s="179">
        <v>27.8</v>
      </c>
      <c r="I502" s="180"/>
      <c r="J502" s="181">
        <f>ROUND(I502*H502,2)</f>
        <v>0</v>
      </c>
      <c r="K502" s="177" t="s">
        <v>378</v>
      </c>
      <c r="L502" s="41"/>
      <c r="M502" s="182" t="s">
        <v>21</v>
      </c>
      <c r="N502" s="183" t="s">
        <v>44</v>
      </c>
      <c r="O502" s="66"/>
      <c r="P502" s="184">
        <f>O502*H502</f>
        <v>0</v>
      </c>
      <c r="Q502" s="184">
        <v>0</v>
      </c>
      <c r="R502" s="184">
        <f>Q502*H502</f>
        <v>0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141</v>
      </c>
      <c r="AT502" s="186" t="s">
        <v>136</v>
      </c>
      <c r="AU502" s="186" t="s">
        <v>83</v>
      </c>
      <c r="AY502" s="19" t="s">
        <v>134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81</v>
      </c>
      <c r="BK502" s="187">
        <f>ROUND(I502*H502,2)</f>
        <v>0</v>
      </c>
      <c r="BL502" s="19" t="s">
        <v>141</v>
      </c>
      <c r="BM502" s="186" t="s">
        <v>901</v>
      </c>
    </row>
    <row r="503" spans="2:51" s="15" customFormat="1" ht="11.25">
      <c r="B503" s="216"/>
      <c r="C503" s="217"/>
      <c r="D503" s="195" t="s">
        <v>145</v>
      </c>
      <c r="E503" s="218" t="s">
        <v>21</v>
      </c>
      <c r="F503" s="219" t="s">
        <v>902</v>
      </c>
      <c r="G503" s="217"/>
      <c r="H503" s="218" t="s">
        <v>21</v>
      </c>
      <c r="I503" s="220"/>
      <c r="J503" s="217"/>
      <c r="K503" s="217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145</v>
      </c>
      <c r="AU503" s="225" t="s">
        <v>83</v>
      </c>
      <c r="AV503" s="15" t="s">
        <v>81</v>
      </c>
      <c r="AW503" s="15" t="s">
        <v>34</v>
      </c>
      <c r="AX503" s="15" t="s">
        <v>73</v>
      </c>
      <c r="AY503" s="225" t="s">
        <v>134</v>
      </c>
    </row>
    <row r="504" spans="2:51" s="13" customFormat="1" ht="11.25">
      <c r="B504" s="193"/>
      <c r="C504" s="194"/>
      <c r="D504" s="195" t="s">
        <v>145</v>
      </c>
      <c r="E504" s="196" t="s">
        <v>21</v>
      </c>
      <c r="F504" s="197" t="s">
        <v>903</v>
      </c>
      <c r="G504" s="194"/>
      <c r="H504" s="198">
        <v>27.8</v>
      </c>
      <c r="I504" s="199"/>
      <c r="J504" s="194"/>
      <c r="K504" s="194"/>
      <c r="L504" s="200"/>
      <c r="M504" s="201"/>
      <c r="N504" s="202"/>
      <c r="O504" s="202"/>
      <c r="P504" s="202"/>
      <c r="Q504" s="202"/>
      <c r="R504" s="202"/>
      <c r="S504" s="202"/>
      <c r="T504" s="203"/>
      <c r="AT504" s="204" t="s">
        <v>145</v>
      </c>
      <c r="AU504" s="204" t="s">
        <v>83</v>
      </c>
      <c r="AV504" s="13" t="s">
        <v>83</v>
      </c>
      <c r="AW504" s="13" t="s">
        <v>34</v>
      </c>
      <c r="AX504" s="13" t="s">
        <v>73</v>
      </c>
      <c r="AY504" s="204" t="s">
        <v>134</v>
      </c>
    </row>
    <row r="505" spans="2:51" s="16" customFormat="1" ht="11.25">
      <c r="B505" s="226"/>
      <c r="C505" s="227"/>
      <c r="D505" s="195" t="s">
        <v>145</v>
      </c>
      <c r="E505" s="228" t="s">
        <v>21</v>
      </c>
      <c r="F505" s="229" t="s">
        <v>169</v>
      </c>
      <c r="G505" s="227"/>
      <c r="H505" s="230">
        <v>27.8</v>
      </c>
      <c r="I505" s="231"/>
      <c r="J505" s="227"/>
      <c r="K505" s="227"/>
      <c r="L505" s="232"/>
      <c r="M505" s="233"/>
      <c r="N505" s="234"/>
      <c r="O505" s="234"/>
      <c r="P505" s="234"/>
      <c r="Q505" s="234"/>
      <c r="R505" s="234"/>
      <c r="S505" s="234"/>
      <c r="T505" s="235"/>
      <c r="AT505" s="236" t="s">
        <v>145</v>
      </c>
      <c r="AU505" s="236" t="s">
        <v>83</v>
      </c>
      <c r="AV505" s="16" t="s">
        <v>141</v>
      </c>
      <c r="AW505" s="16" t="s">
        <v>34</v>
      </c>
      <c r="AX505" s="16" t="s">
        <v>81</v>
      </c>
      <c r="AY505" s="236" t="s">
        <v>134</v>
      </c>
    </row>
    <row r="506" spans="1:65" s="2" customFormat="1" ht="16.5" customHeight="1">
      <c r="A506" s="36"/>
      <c r="B506" s="37"/>
      <c r="C506" s="175" t="s">
        <v>904</v>
      </c>
      <c r="D506" s="175" t="s">
        <v>136</v>
      </c>
      <c r="E506" s="176" t="s">
        <v>899</v>
      </c>
      <c r="F506" s="177" t="s">
        <v>900</v>
      </c>
      <c r="G506" s="178" t="s">
        <v>195</v>
      </c>
      <c r="H506" s="179">
        <v>1.25</v>
      </c>
      <c r="I506" s="180"/>
      <c r="J506" s="181">
        <f>ROUND(I506*H506,2)</f>
        <v>0</v>
      </c>
      <c r="K506" s="177" t="s">
        <v>378</v>
      </c>
      <c r="L506" s="41"/>
      <c r="M506" s="182" t="s">
        <v>21</v>
      </c>
      <c r="N506" s="183" t="s">
        <v>44</v>
      </c>
      <c r="O506" s="66"/>
      <c r="P506" s="184">
        <f>O506*H506</f>
        <v>0</v>
      </c>
      <c r="Q506" s="184">
        <v>0</v>
      </c>
      <c r="R506" s="184">
        <f>Q506*H506</f>
        <v>0</v>
      </c>
      <c r="S506" s="184">
        <v>0</v>
      </c>
      <c r="T506" s="18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6" t="s">
        <v>141</v>
      </c>
      <c r="AT506" s="186" t="s">
        <v>136</v>
      </c>
      <c r="AU506" s="186" t="s">
        <v>83</v>
      </c>
      <c r="AY506" s="19" t="s">
        <v>134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9" t="s">
        <v>81</v>
      </c>
      <c r="BK506" s="187">
        <f>ROUND(I506*H506,2)</f>
        <v>0</v>
      </c>
      <c r="BL506" s="19" t="s">
        <v>141</v>
      </c>
      <c r="BM506" s="186" t="s">
        <v>905</v>
      </c>
    </row>
    <row r="507" spans="2:51" s="15" customFormat="1" ht="11.25">
      <c r="B507" s="216"/>
      <c r="C507" s="217"/>
      <c r="D507" s="195" t="s">
        <v>145</v>
      </c>
      <c r="E507" s="218" t="s">
        <v>21</v>
      </c>
      <c r="F507" s="219" t="s">
        <v>906</v>
      </c>
      <c r="G507" s="217"/>
      <c r="H507" s="218" t="s">
        <v>21</v>
      </c>
      <c r="I507" s="220"/>
      <c r="J507" s="217"/>
      <c r="K507" s="217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145</v>
      </c>
      <c r="AU507" s="225" t="s">
        <v>83</v>
      </c>
      <c r="AV507" s="15" t="s">
        <v>81</v>
      </c>
      <c r="AW507" s="15" t="s">
        <v>34</v>
      </c>
      <c r="AX507" s="15" t="s">
        <v>73</v>
      </c>
      <c r="AY507" s="225" t="s">
        <v>134</v>
      </c>
    </row>
    <row r="508" spans="2:51" s="13" customFormat="1" ht="11.25">
      <c r="B508" s="193"/>
      <c r="C508" s="194"/>
      <c r="D508" s="195" t="s">
        <v>145</v>
      </c>
      <c r="E508" s="196" t="s">
        <v>21</v>
      </c>
      <c r="F508" s="197" t="s">
        <v>907</v>
      </c>
      <c r="G508" s="194"/>
      <c r="H508" s="198">
        <v>1.25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145</v>
      </c>
      <c r="AU508" s="204" t="s">
        <v>83</v>
      </c>
      <c r="AV508" s="13" t="s">
        <v>83</v>
      </c>
      <c r="AW508" s="13" t="s">
        <v>34</v>
      </c>
      <c r="AX508" s="13" t="s">
        <v>73</v>
      </c>
      <c r="AY508" s="204" t="s">
        <v>134</v>
      </c>
    </row>
    <row r="509" spans="2:51" s="16" customFormat="1" ht="11.25">
      <c r="B509" s="226"/>
      <c r="C509" s="227"/>
      <c r="D509" s="195" t="s">
        <v>145</v>
      </c>
      <c r="E509" s="228" t="s">
        <v>21</v>
      </c>
      <c r="F509" s="229" t="s">
        <v>169</v>
      </c>
      <c r="G509" s="227"/>
      <c r="H509" s="230">
        <v>1.25</v>
      </c>
      <c r="I509" s="231"/>
      <c r="J509" s="227"/>
      <c r="K509" s="227"/>
      <c r="L509" s="232"/>
      <c r="M509" s="233"/>
      <c r="N509" s="234"/>
      <c r="O509" s="234"/>
      <c r="P509" s="234"/>
      <c r="Q509" s="234"/>
      <c r="R509" s="234"/>
      <c r="S509" s="234"/>
      <c r="T509" s="235"/>
      <c r="AT509" s="236" t="s">
        <v>145</v>
      </c>
      <c r="AU509" s="236" t="s">
        <v>83</v>
      </c>
      <c r="AV509" s="16" t="s">
        <v>141</v>
      </c>
      <c r="AW509" s="16" t="s">
        <v>34</v>
      </c>
      <c r="AX509" s="16" t="s">
        <v>81</v>
      </c>
      <c r="AY509" s="236" t="s">
        <v>134</v>
      </c>
    </row>
    <row r="510" spans="1:65" s="2" customFormat="1" ht="16.5" customHeight="1">
      <c r="A510" s="36"/>
      <c r="B510" s="37"/>
      <c r="C510" s="175" t="s">
        <v>613</v>
      </c>
      <c r="D510" s="175" t="s">
        <v>136</v>
      </c>
      <c r="E510" s="176" t="s">
        <v>908</v>
      </c>
      <c r="F510" s="177" t="s">
        <v>909</v>
      </c>
      <c r="G510" s="178" t="s">
        <v>195</v>
      </c>
      <c r="H510" s="179">
        <v>55.6</v>
      </c>
      <c r="I510" s="180"/>
      <c r="J510" s="181">
        <f>ROUND(I510*H510,2)</f>
        <v>0</v>
      </c>
      <c r="K510" s="177" t="s">
        <v>378</v>
      </c>
      <c r="L510" s="41"/>
      <c r="M510" s="182" t="s">
        <v>21</v>
      </c>
      <c r="N510" s="183" t="s">
        <v>44</v>
      </c>
      <c r="O510" s="66"/>
      <c r="P510" s="184">
        <f>O510*H510</f>
        <v>0</v>
      </c>
      <c r="Q510" s="184">
        <v>0</v>
      </c>
      <c r="R510" s="184">
        <f>Q510*H510</f>
        <v>0</v>
      </c>
      <c r="S510" s="184">
        <v>0</v>
      </c>
      <c r="T510" s="185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6" t="s">
        <v>141</v>
      </c>
      <c r="AT510" s="186" t="s">
        <v>136</v>
      </c>
      <c r="AU510" s="186" t="s">
        <v>83</v>
      </c>
      <c r="AY510" s="19" t="s">
        <v>134</v>
      </c>
      <c r="BE510" s="187">
        <f>IF(N510="základní",J510,0)</f>
        <v>0</v>
      </c>
      <c r="BF510" s="187">
        <f>IF(N510="snížená",J510,0)</f>
        <v>0</v>
      </c>
      <c r="BG510" s="187">
        <f>IF(N510="zákl. přenesená",J510,0)</f>
        <v>0</v>
      </c>
      <c r="BH510" s="187">
        <f>IF(N510="sníž. přenesená",J510,0)</f>
        <v>0</v>
      </c>
      <c r="BI510" s="187">
        <f>IF(N510="nulová",J510,0)</f>
        <v>0</v>
      </c>
      <c r="BJ510" s="19" t="s">
        <v>81</v>
      </c>
      <c r="BK510" s="187">
        <f>ROUND(I510*H510,2)</f>
        <v>0</v>
      </c>
      <c r="BL510" s="19" t="s">
        <v>141</v>
      </c>
      <c r="BM510" s="186" t="s">
        <v>910</v>
      </c>
    </row>
    <row r="511" spans="2:51" s="15" customFormat="1" ht="11.25">
      <c r="B511" s="216"/>
      <c r="C511" s="217"/>
      <c r="D511" s="195" t="s">
        <v>145</v>
      </c>
      <c r="E511" s="218" t="s">
        <v>21</v>
      </c>
      <c r="F511" s="219" t="s">
        <v>911</v>
      </c>
      <c r="G511" s="217"/>
      <c r="H511" s="218" t="s">
        <v>21</v>
      </c>
      <c r="I511" s="220"/>
      <c r="J511" s="217"/>
      <c r="K511" s="217"/>
      <c r="L511" s="221"/>
      <c r="M511" s="222"/>
      <c r="N511" s="223"/>
      <c r="O511" s="223"/>
      <c r="P511" s="223"/>
      <c r="Q511" s="223"/>
      <c r="R511" s="223"/>
      <c r="S511" s="223"/>
      <c r="T511" s="224"/>
      <c r="AT511" s="225" t="s">
        <v>145</v>
      </c>
      <c r="AU511" s="225" t="s">
        <v>83</v>
      </c>
      <c r="AV511" s="15" t="s">
        <v>81</v>
      </c>
      <c r="AW511" s="15" t="s">
        <v>34</v>
      </c>
      <c r="AX511" s="15" t="s">
        <v>73</v>
      </c>
      <c r="AY511" s="225" t="s">
        <v>134</v>
      </c>
    </row>
    <row r="512" spans="2:51" s="13" customFormat="1" ht="11.25">
      <c r="B512" s="193"/>
      <c r="C512" s="194"/>
      <c r="D512" s="195" t="s">
        <v>145</v>
      </c>
      <c r="E512" s="196" t="s">
        <v>21</v>
      </c>
      <c r="F512" s="197" t="s">
        <v>912</v>
      </c>
      <c r="G512" s="194"/>
      <c r="H512" s="198">
        <v>55.6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145</v>
      </c>
      <c r="AU512" s="204" t="s">
        <v>83</v>
      </c>
      <c r="AV512" s="13" t="s">
        <v>83</v>
      </c>
      <c r="AW512" s="13" t="s">
        <v>34</v>
      </c>
      <c r="AX512" s="13" t="s">
        <v>73</v>
      </c>
      <c r="AY512" s="204" t="s">
        <v>134</v>
      </c>
    </row>
    <row r="513" spans="2:51" s="16" customFormat="1" ht="11.25">
      <c r="B513" s="226"/>
      <c r="C513" s="227"/>
      <c r="D513" s="195" t="s">
        <v>145</v>
      </c>
      <c r="E513" s="228" t="s">
        <v>21</v>
      </c>
      <c r="F513" s="229" t="s">
        <v>169</v>
      </c>
      <c r="G513" s="227"/>
      <c r="H513" s="230">
        <v>55.6</v>
      </c>
      <c r="I513" s="231"/>
      <c r="J513" s="227"/>
      <c r="K513" s="227"/>
      <c r="L513" s="232"/>
      <c r="M513" s="233"/>
      <c r="N513" s="234"/>
      <c r="O513" s="234"/>
      <c r="P513" s="234"/>
      <c r="Q513" s="234"/>
      <c r="R513" s="234"/>
      <c r="S513" s="234"/>
      <c r="T513" s="235"/>
      <c r="AT513" s="236" t="s">
        <v>145</v>
      </c>
      <c r="AU513" s="236" t="s">
        <v>83</v>
      </c>
      <c r="AV513" s="16" t="s">
        <v>141</v>
      </c>
      <c r="AW513" s="16" t="s">
        <v>34</v>
      </c>
      <c r="AX513" s="16" t="s">
        <v>81</v>
      </c>
      <c r="AY513" s="236" t="s">
        <v>134</v>
      </c>
    </row>
    <row r="514" spans="1:65" s="2" customFormat="1" ht="16.5" customHeight="1">
      <c r="A514" s="36"/>
      <c r="B514" s="37"/>
      <c r="C514" s="175" t="s">
        <v>913</v>
      </c>
      <c r="D514" s="175" t="s">
        <v>136</v>
      </c>
      <c r="E514" s="176" t="s">
        <v>908</v>
      </c>
      <c r="F514" s="177" t="s">
        <v>909</v>
      </c>
      <c r="G514" s="178" t="s">
        <v>195</v>
      </c>
      <c r="H514" s="179">
        <v>2.5</v>
      </c>
      <c r="I514" s="180"/>
      <c r="J514" s="181">
        <f>ROUND(I514*H514,2)</f>
        <v>0</v>
      </c>
      <c r="K514" s="177" t="s">
        <v>378</v>
      </c>
      <c r="L514" s="41"/>
      <c r="M514" s="182" t="s">
        <v>21</v>
      </c>
      <c r="N514" s="183" t="s">
        <v>44</v>
      </c>
      <c r="O514" s="66"/>
      <c r="P514" s="184">
        <f>O514*H514</f>
        <v>0</v>
      </c>
      <c r="Q514" s="184">
        <v>0</v>
      </c>
      <c r="R514" s="184">
        <f>Q514*H514</f>
        <v>0</v>
      </c>
      <c r="S514" s="184">
        <v>0</v>
      </c>
      <c r="T514" s="185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6" t="s">
        <v>141</v>
      </c>
      <c r="AT514" s="186" t="s">
        <v>136</v>
      </c>
      <c r="AU514" s="186" t="s">
        <v>83</v>
      </c>
      <c r="AY514" s="19" t="s">
        <v>134</v>
      </c>
      <c r="BE514" s="187">
        <f>IF(N514="základní",J514,0)</f>
        <v>0</v>
      </c>
      <c r="BF514" s="187">
        <f>IF(N514="snížená",J514,0)</f>
        <v>0</v>
      </c>
      <c r="BG514" s="187">
        <f>IF(N514="zákl. přenesená",J514,0)</f>
        <v>0</v>
      </c>
      <c r="BH514" s="187">
        <f>IF(N514="sníž. přenesená",J514,0)</f>
        <v>0</v>
      </c>
      <c r="BI514" s="187">
        <f>IF(N514="nulová",J514,0)</f>
        <v>0</v>
      </c>
      <c r="BJ514" s="19" t="s">
        <v>81</v>
      </c>
      <c r="BK514" s="187">
        <f>ROUND(I514*H514,2)</f>
        <v>0</v>
      </c>
      <c r="BL514" s="19" t="s">
        <v>141</v>
      </c>
      <c r="BM514" s="186" t="s">
        <v>914</v>
      </c>
    </row>
    <row r="515" spans="2:51" s="15" customFormat="1" ht="11.25">
      <c r="B515" s="216"/>
      <c r="C515" s="217"/>
      <c r="D515" s="195" t="s">
        <v>145</v>
      </c>
      <c r="E515" s="218" t="s">
        <v>21</v>
      </c>
      <c r="F515" s="219" t="s">
        <v>915</v>
      </c>
      <c r="G515" s="217"/>
      <c r="H515" s="218" t="s">
        <v>21</v>
      </c>
      <c r="I515" s="220"/>
      <c r="J515" s="217"/>
      <c r="K515" s="217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145</v>
      </c>
      <c r="AU515" s="225" t="s">
        <v>83</v>
      </c>
      <c r="AV515" s="15" t="s">
        <v>81</v>
      </c>
      <c r="AW515" s="15" t="s">
        <v>34</v>
      </c>
      <c r="AX515" s="15" t="s">
        <v>73</v>
      </c>
      <c r="AY515" s="225" t="s">
        <v>134</v>
      </c>
    </row>
    <row r="516" spans="2:51" s="13" customFormat="1" ht="11.25">
      <c r="B516" s="193"/>
      <c r="C516" s="194"/>
      <c r="D516" s="195" t="s">
        <v>145</v>
      </c>
      <c r="E516" s="196" t="s">
        <v>21</v>
      </c>
      <c r="F516" s="197" t="s">
        <v>916</v>
      </c>
      <c r="G516" s="194"/>
      <c r="H516" s="198">
        <v>2.5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145</v>
      </c>
      <c r="AU516" s="204" t="s">
        <v>83</v>
      </c>
      <c r="AV516" s="13" t="s">
        <v>83</v>
      </c>
      <c r="AW516" s="13" t="s">
        <v>34</v>
      </c>
      <c r="AX516" s="13" t="s">
        <v>73</v>
      </c>
      <c r="AY516" s="204" t="s">
        <v>134</v>
      </c>
    </row>
    <row r="517" spans="2:51" s="16" customFormat="1" ht="11.25">
      <c r="B517" s="226"/>
      <c r="C517" s="227"/>
      <c r="D517" s="195" t="s">
        <v>145</v>
      </c>
      <c r="E517" s="228" t="s">
        <v>21</v>
      </c>
      <c r="F517" s="229" t="s">
        <v>169</v>
      </c>
      <c r="G517" s="227"/>
      <c r="H517" s="230">
        <v>2.5</v>
      </c>
      <c r="I517" s="231"/>
      <c r="J517" s="227"/>
      <c r="K517" s="227"/>
      <c r="L517" s="232"/>
      <c r="M517" s="233"/>
      <c r="N517" s="234"/>
      <c r="O517" s="234"/>
      <c r="P517" s="234"/>
      <c r="Q517" s="234"/>
      <c r="R517" s="234"/>
      <c r="S517" s="234"/>
      <c r="T517" s="235"/>
      <c r="AT517" s="236" t="s">
        <v>145</v>
      </c>
      <c r="AU517" s="236" t="s">
        <v>83</v>
      </c>
      <c r="AV517" s="16" t="s">
        <v>141</v>
      </c>
      <c r="AW517" s="16" t="s">
        <v>34</v>
      </c>
      <c r="AX517" s="16" t="s">
        <v>81</v>
      </c>
      <c r="AY517" s="236" t="s">
        <v>134</v>
      </c>
    </row>
    <row r="518" spans="1:65" s="2" customFormat="1" ht="16.5" customHeight="1">
      <c r="A518" s="36"/>
      <c r="B518" s="37"/>
      <c r="C518" s="175" t="s">
        <v>619</v>
      </c>
      <c r="D518" s="175" t="s">
        <v>136</v>
      </c>
      <c r="E518" s="176" t="s">
        <v>917</v>
      </c>
      <c r="F518" s="177" t="s">
        <v>918</v>
      </c>
      <c r="G518" s="178" t="s">
        <v>195</v>
      </c>
      <c r="H518" s="179">
        <v>38.495</v>
      </c>
      <c r="I518" s="180"/>
      <c r="J518" s="181">
        <f>ROUND(I518*H518,2)</f>
        <v>0</v>
      </c>
      <c r="K518" s="177" t="s">
        <v>378</v>
      </c>
      <c r="L518" s="41"/>
      <c r="M518" s="182" t="s">
        <v>21</v>
      </c>
      <c r="N518" s="183" t="s">
        <v>44</v>
      </c>
      <c r="O518" s="66"/>
      <c r="P518" s="184">
        <f>O518*H518</f>
        <v>0</v>
      </c>
      <c r="Q518" s="184">
        <v>0</v>
      </c>
      <c r="R518" s="184">
        <f>Q518*H518</f>
        <v>0</v>
      </c>
      <c r="S518" s="184">
        <v>0</v>
      </c>
      <c r="T518" s="185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86" t="s">
        <v>141</v>
      </c>
      <c r="AT518" s="186" t="s">
        <v>136</v>
      </c>
      <c r="AU518" s="186" t="s">
        <v>83</v>
      </c>
      <c r="AY518" s="19" t="s">
        <v>134</v>
      </c>
      <c r="BE518" s="187">
        <f>IF(N518="základní",J518,0)</f>
        <v>0</v>
      </c>
      <c r="BF518" s="187">
        <f>IF(N518="snížená",J518,0)</f>
        <v>0</v>
      </c>
      <c r="BG518" s="187">
        <f>IF(N518="zákl. přenesená",J518,0)</f>
        <v>0</v>
      </c>
      <c r="BH518" s="187">
        <f>IF(N518="sníž. přenesená",J518,0)</f>
        <v>0</v>
      </c>
      <c r="BI518" s="187">
        <f>IF(N518="nulová",J518,0)</f>
        <v>0</v>
      </c>
      <c r="BJ518" s="19" t="s">
        <v>81</v>
      </c>
      <c r="BK518" s="187">
        <f>ROUND(I518*H518,2)</f>
        <v>0</v>
      </c>
      <c r="BL518" s="19" t="s">
        <v>141</v>
      </c>
      <c r="BM518" s="186" t="s">
        <v>919</v>
      </c>
    </row>
    <row r="519" spans="2:51" s="15" customFormat="1" ht="11.25">
      <c r="B519" s="216"/>
      <c r="C519" s="217"/>
      <c r="D519" s="195" t="s">
        <v>145</v>
      </c>
      <c r="E519" s="218" t="s">
        <v>21</v>
      </c>
      <c r="F519" s="219" t="s">
        <v>920</v>
      </c>
      <c r="G519" s="217"/>
      <c r="H519" s="218" t="s">
        <v>21</v>
      </c>
      <c r="I519" s="220"/>
      <c r="J519" s="217"/>
      <c r="K519" s="217"/>
      <c r="L519" s="221"/>
      <c r="M519" s="222"/>
      <c r="N519" s="223"/>
      <c r="O519" s="223"/>
      <c r="P519" s="223"/>
      <c r="Q519" s="223"/>
      <c r="R519" s="223"/>
      <c r="S519" s="223"/>
      <c r="T519" s="224"/>
      <c r="AT519" s="225" t="s">
        <v>145</v>
      </c>
      <c r="AU519" s="225" t="s">
        <v>83</v>
      </c>
      <c r="AV519" s="15" t="s">
        <v>81</v>
      </c>
      <c r="AW519" s="15" t="s">
        <v>34</v>
      </c>
      <c r="AX519" s="15" t="s">
        <v>73</v>
      </c>
      <c r="AY519" s="225" t="s">
        <v>134</v>
      </c>
    </row>
    <row r="520" spans="2:51" s="13" customFormat="1" ht="11.25">
      <c r="B520" s="193"/>
      <c r="C520" s="194"/>
      <c r="D520" s="195" t="s">
        <v>145</v>
      </c>
      <c r="E520" s="196" t="s">
        <v>21</v>
      </c>
      <c r="F520" s="197" t="s">
        <v>921</v>
      </c>
      <c r="G520" s="194"/>
      <c r="H520" s="198">
        <v>38.495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145</v>
      </c>
      <c r="AU520" s="204" t="s">
        <v>83</v>
      </c>
      <c r="AV520" s="13" t="s">
        <v>83</v>
      </c>
      <c r="AW520" s="13" t="s">
        <v>34</v>
      </c>
      <c r="AX520" s="13" t="s">
        <v>73</v>
      </c>
      <c r="AY520" s="204" t="s">
        <v>134</v>
      </c>
    </row>
    <row r="521" spans="2:51" s="16" customFormat="1" ht="11.25">
      <c r="B521" s="226"/>
      <c r="C521" s="227"/>
      <c r="D521" s="195" t="s">
        <v>145</v>
      </c>
      <c r="E521" s="228" t="s">
        <v>21</v>
      </c>
      <c r="F521" s="229" t="s">
        <v>169</v>
      </c>
      <c r="G521" s="227"/>
      <c r="H521" s="230">
        <v>38.495</v>
      </c>
      <c r="I521" s="231"/>
      <c r="J521" s="227"/>
      <c r="K521" s="227"/>
      <c r="L521" s="232"/>
      <c r="M521" s="233"/>
      <c r="N521" s="234"/>
      <c r="O521" s="234"/>
      <c r="P521" s="234"/>
      <c r="Q521" s="234"/>
      <c r="R521" s="234"/>
      <c r="S521" s="234"/>
      <c r="T521" s="235"/>
      <c r="AT521" s="236" t="s">
        <v>145</v>
      </c>
      <c r="AU521" s="236" t="s">
        <v>83</v>
      </c>
      <c r="AV521" s="16" t="s">
        <v>141</v>
      </c>
      <c r="AW521" s="16" t="s">
        <v>34</v>
      </c>
      <c r="AX521" s="16" t="s">
        <v>81</v>
      </c>
      <c r="AY521" s="236" t="s">
        <v>134</v>
      </c>
    </row>
    <row r="522" spans="1:65" s="2" customFormat="1" ht="21.75" customHeight="1">
      <c r="A522" s="36"/>
      <c r="B522" s="37"/>
      <c r="C522" s="175" t="s">
        <v>922</v>
      </c>
      <c r="D522" s="175" t="s">
        <v>136</v>
      </c>
      <c r="E522" s="176" t="s">
        <v>923</v>
      </c>
      <c r="F522" s="177" t="s">
        <v>866</v>
      </c>
      <c r="G522" s="178" t="s">
        <v>195</v>
      </c>
      <c r="H522" s="179">
        <v>326.589</v>
      </c>
      <c r="I522" s="180"/>
      <c r="J522" s="181">
        <f>ROUND(I522*H522,2)</f>
        <v>0</v>
      </c>
      <c r="K522" s="177" t="s">
        <v>378</v>
      </c>
      <c r="L522" s="41"/>
      <c r="M522" s="182" t="s">
        <v>21</v>
      </c>
      <c r="N522" s="183" t="s">
        <v>44</v>
      </c>
      <c r="O522" s="66"/>
      <c r="P522" s="184">
        <f>O522*H522</f>
        <v>0</v>
      </c>
      <c r="Q522" s="184">
        <v>0</v>
      </c>
      <c r="R522" s="184">
        <f>Q522*H522</f>
        <v>0</v>
      </c>
      <c r="S522" s="184">
        <v>0</v>
      </c>
      <c r="T522" s="185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6" t="s">
        <v>141</v>
      </c>
      <c r="AT522" s="186" t="s">
        <v>136</v>
      </c>
      <c r="AU522" s="186" t="s">
        <v>83</v>
      </c>
      <c r="AY522" s="19" t="s">
        <v>134</v>
      </c>
      <c r="BE522" s="187">
        <f>IF(N522="základní",J522,0)</f>
        <v>0</v>
      </c>
      <c r="BF522" s="187">
        <f>IF(N522="snížená",J522,0)</f>
        <v>0</v>
      </c>
      <c r="BG522" s="187">
        <f>IF(N522="zákl. přenesená",J522,0)</f>
        <v>0</v>
      </c>
      <c r="BH522" s="187">
        <f>IF(N522="sníž. přenesená",J522,0)</f>
        <v>0</v>
      </c>
      <c r="BI522" s="187">
        <f>IF(N522="nulová",J522,0)</f>
        <v>0</v>
      </c>
      <c r="BJ522" s="19" t="s">
        <v>81</v>
      </c>
      <c r="BK522" s="187">
        <f>ROUND(I522*H522,2)</f>
        <v>0</v>
      </c>
      <c r="BL522" s="19" t="s">
        <v>141</v>
      </c>
      <c r="BM522" s="186" t="s">
        <v>924</v>
      </c>
    </row>
    <row r="523" spans="2:51" s="15" customFormat="1" ht="11.25">
      <c r="B523" s="216"/>
      <c r="C523" s="217"/>
      <c r="D523" s="195" t="s">
        <v>145</v>
      </c>
      <c r="E523" s="218" t="s">
        <v>21</v>
      </c>
      <c r="F523" s="219" t="s">
        <v>925</v>
      </c>
      <c r="G523" s="217"/>
      <c r="H523" s="218" t="s">
        <v>21</v>
      </c>
      <c r="I523" s="220"/>
      <c r="J523" s="217"/>
      <c r="K523" s="217"/>
      <c r="L523" s="221"/>
      <c r="M523" s="222"/>
      <c r="N523" s="223"/>
      <c r="O523" s="223"/>
      <c r="P523" s="223"/>
      <c r="Q523" s="223"/>
      <c r="R523" s="223"/>
      <c r="S523" s="223"/>
      <c r="T523" s="224"/>
      <c r="AT523" s="225" t="s">
        <v>145</v>
      </c>
      <c r="AU523" s="225" t="s">
        <v>83</v>
      </c>
      <c r="AV523" s="15" t="s">
        <v>81</v>
      </c>
      <c r="AW523" s="15" t="s">
        <v>34</v>
      </c>
      <c r="AX523" s="15" t="s">
        <v>73</v>
      </c>
      <c r="AY523" s="225" t="s">
        <v>134</v>
      </c>
    </row>
    <row r="524" spans="2:51" s="13" customFormat="1" ht="11.25">
      <c r="B524" s="193"/>
      <c r="C524" s="194"/>
      <c r="D524" s="195" t="s">
        <v>145</v>
      </c>
      <c r="E524" s="196" t="s">
        <v>21</v>
      </c>
      <c r="F524" s="197" t="s">
        <v>926</v>
      </c>
      <c r="G524" s="194"/>
      <c r="H524" s="198">
        <v>326.589</v>
      </c>
      <c r="I524" s="199"/>
      <c r="J524" s="194"/>
      <c r="K524" s="194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145</v>
      </c>
      <c r="AU524" s="204" t="s">
        <v>83</v>
      </c>
      <c r="AV524" s="13" t="s">
        <v>83</v>
      </c>
      <c r="AW524" s="13" t="s">
        <v>34</v>
      </c>
      <c r="AX524" s="13" t="s">
        <v>73</v>
      </c>
      <c r="AY524" s="204" t="s">
        <v>134</v>
      </c>
    </row>
    <row r="525" spans="2:51" s="16" customFormat="1" ht="11.25">
      <c r="B525" s="226"/>
      <c r="C525" s="227"/>
      <c r="D525" s="195" t="s">
        <v>145</v>
      </c>
      <c r="E525" s="228" t="s">
        <v>21</v>
      </c>
      <c r="F525" s="229" t="s">
        <v>169</v>
      </c>
      <c r="G525" s="227"/>
      <c r="H525" s="230">
        <v>326.589</v>
      </c>
      <c r="I525" s="231"/>
      <c r="J525" s="227"/>
      <c r="K525" s="227"/>
      <c r="L525" s="232"/>
      <c r="M525" s="233"/>
      <c r="N525" s="234"/>
      <c r="O525" s="234"/>
      <c r="P525" s="234"/>
      <c r="Q525" s="234"/>
      <c r="R525" s="234"/>
      <c r="S525" s="234"/>
      <c r="T525" s="235"/>
      <c r="AT525" s="236" t="s">
        <v>145</v>
      </c>
      <c r="AU525" s="236" t="s">
        <v>83</v>
      </c>
      <c r="AV525" s="16" t="s">
        <v>141</v>
      </c>
      <c r="AW525" s="16" t="s">
        <v>34</v>
      </c>
      <c r="AX525" s="16" t="s">
        <v>81</v>
      </c>
      <c r="AY525" s="236" t="s">
        <v>134</v>
      </c>
    </row>
    <row r="526" spans="1:65" s="2" customFormat="1" ht="21.75" customHeight="1">
      <c r="A526" s="36"/>
      <c r="B526" s="37"/>
      <c r="C526" s="175" t="s">
        <v>624</v>
      </c>
      <c r="D526" s="175" t="s">
        <v>136</v>
      </c>
      <c r="E526" s="176" t="s">
        <v>927</v>
      </c>
      <c r="F526" s="177" t="s">
        <v>928</v>
      </c>
      <c r="G526" s="178" t="s">
        <v>195</v>
      </c>
      <c r="H526" s="179">
        <v>228.373</v>
      </c>
      <c r="I526" s="180"/>
      <c r="J526" s="181">
        <f>ROUND(I526*H526,2)</f>
        <v>0</v>
      </c>
      <c r="K526" s="177" t="s">
        <v>378</v>
      </c>
      <c r="L526" s="41"/>
      <c r="M526" s="182" t="s">
        <v>21</v>
      </c>
      <c r="N526" s="183" t="s">
        <v>44</v>
      </c>
      <c r="O526" s="66"/>
      <c r="P526" s="184">
        <f>O526*H526</f>
        <v>0</v>
      </c>
      <c r="Q526" s="184">
        <v>0</v>
      </c>
      <c r="R526" s="184">
        <f>Q526*H526</f>
        <v>0</v>
      </c>
      <c r="S526" s="184">
        <v>0</v>
      </c>
      <c r="T526" s="185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86" t="s">
        <v>141</v>
      </c>
      <c r="AT526" s="186" t="s">
        <v>136</v>
      </c>
      <c r="AU526" s="186" t="s">
        <v>83</v>
      </c>
      <c r="AY526" s="19" t="s">
        <v>134</v>
      </c>
      <c r="BE526" s="187">
        <f>IF(N526="základní",J526,0)</f>
        <v>0</v>
      </c>
      <c r="BF526" s="187">
        <f>IF(N526="snížená",J526,0)</f>
        <v>0</v>
      </c>
      <c r="BG526" s="187">
        <f>IF(N526="zákl. přenesená",J526,0)</f>
        <v>0</v>
      </c>
      <c r="BH526" s="187">
        <f>IF(N526="sníž. přenesená",J526,0)</f>
        <v>0</v>
      </c>
      <c r="BI526" s="187">
        <f>IF(N526="nulová",J526,0)</f>
        <v>0</v>
      </c>
      <c r="BJ526" s="19" t="s">
        <v>81</v>
      </c>
      <c r="BK526" s="187">
        <f>ROUND(I526*H526,2)</f>
        <v>0</v>
      </c>
      <c r="BL526" s="19" t="s">
        <v>141</v>
      </c>
      <c r="BM526" s="186" t="s">
        <v>929</v>
      </c>
    </row>
    <row r="527" spans="2:51" s="15" customFormat="1" ht="11.25">
      <c r="B527" s="216"/>
      <c r="C527" s="217"/>
      <c r="D527" s="195" t="s">
        <v>145</v>
      </c>
      <c r="E527" s="218" t="s">
        <v>21</v>
      </c>
      <c r="F527" s="219" t="s">
        <v>930</v>
      </c>
      <c r="G527" s="217"/>
      <c r="H527" s="218" t="s">
        <v>21</v>
      </c>
      <c r="I527" s="220"/>
      <c r="J527" s="217"/>
      <c r="K527" s="217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145</v>
      </c>
      <c r="AU527" s="225" t="s">
        <v>83</v>
      </c>
      <c r="AV527" s="15" t="s">
        <v>81</v>
      </c>
      <c r="AW527" s="15" t="s">
        <v>34</v>
      </c>
      <c r="AX527" s="15" t="s">
        <v>73</v>
      </c>
      <c r="AY527" s="225" t="s">
        <v>134</v>
      </c>
    </row>
    <row r="528" spans="2:51" s="13" customFormat="1" ht="11.25">
      <c r="B528" s="193"/>
      <c r="C528" s="194"/>
      <c r="D528" s="195" t="s">
        <v>145</v>
      </c>
      <c r="E528" s="196" t="s">
        <v>21</v>
      </c>
      <c r="F528" s="197" t="s">
        <v>931</v>
      </c>
      <c r="G528" s="194"/>
      <c r="H528" s="198">
        <v>228.373</v>
      </c>
      <c r="I528" s="199"/>
      <c r="J528" s="194"/>
      <c r="K528" s="194"/>
      <c r="L528" s="200"/>
      <c r="M528" s="201"/>
      <c r="N528" s="202"/>
      <c r="O528" s="202"/>
      <c r="P528" s="202"/>
      <c r="Q528" s="202"/>
      <c r="R528" s="202"/>
      <c r="S528" s="202"/>
      <c r="T528" s="203"/>
      <c r="AT528" s="204" t="s">
        <v>145</v>
      </c>
      <c r="AU528" s="204" t="s">
        <v>83</v>
      </c>
      <c r="AV528" s="13" t="s">
        <v>83</v>
      </c>
      <c r="AW528" s="13" t="s">
        <v>34</v>
      </c>
      <c r="AX528" s="13" t="s">
        <v>73</v>
      </c>
      <c r="AY528" s="204" t="s">
        <v>134</v>
      </c>
    </row>
    <row r="529" spans="2:51" s="16" customFormat="1" ht="11.25">
      <c r="B529" s="226"/>
      <c r="C529" s="227"/>
      <c r="D529" s="195" t="s">
        <v>145</v>
      </c>
      <c r="E529" s="228" t="s">
        <v>21</v>
      </c>
      <c r="F529" s="229" t="s">
        <v>169</v>
      </c>
      <c r="G529" s="227"/>
      <c r="H529" s="230">
        <v>228.373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145</v>
      </c>
      <c r="AU529" s="236" t="s">
        <v>83</v>
      </c>
      <c r="AV529" s="16" t="s">
        <v>141</v>
      </c>
      <c r="AW529" s="16" t="s">
        <v>34</v>
      </c>
      <c r="AX529" s="16" t="s">
        <v>81</v>
      </c>
      <c r="AY529" s="236" t="s">
        <v>134</v>
      </c>
    </row>
    <row r="530" spans="2:63" s="12" customFormat="1" ht="22.9" customHeight="1">
      <c r="B530" s="159"/>
      <c r="C530" s="160"/>
      <c r="D530" s="161" t="s">
        <v>72</v>
      </c>
      <c r="E530" s="173" t="s">
        <v>932</v>
      </c>
      <c r="F530" s="173" t="s">
        <v>933</v>
      </c>
      <c r="G530" s="160"/>
      <c r="H530" s="160"/>
      <c r="I530" s="163"/>
      <c r="J530" s="174">
        <f>BK530</f>
        <v>0</v>
      </c>
      <c r="K530" s="160"/>
      <c r="L530" s="165"/>
      <c r="M530" s="166"/>
      <c r="N530" s="167"/>
      <c r="O530" s="167"/>
      <c r="P530" s="168">
        <f>P531</f>
        <v>0</v>
      </c>
      <c r="Q530" s="167"/>
      <c r="R530" s="168">
        <f>R531</f>
        <v>0</v>
      </c>
      <c r="S530" s="167"/>
      <c r="T530" s="169">
        <f>T531</f>
        <v>0</v>
      </c>
      <c r="AR530" s="170" t="s">
        <v>81</v>
      </c>
      <c r="AT530" s="171" t="s">
        <v>72</v>
      </c>
      <c r="AU530" s="171" t="s">
        <v>81</v>
      </c>
      <c r="AY530" s="170" t="s">
        <v>134</v>
      </c>
      <c r="BK530" s="172">
        <f>BK531</f>
        <v>0</v>
      </c>
    </row>
    <row r="531" spans="1:65" s="2" customFormat="1" ht="16.5" customHeight="1">
      <c r="A531" s="36"/>
      <c r="B531" s="37"/>
      <c r="C531" s="175" t="s">
        <v>934</v>
      </c>
      <c r="D531" s="175" t="s">
        <v>136</v>
      </c>
      <c r="E531" s="176" t="s">
        <v>935</v>
      </c>
      <c r="F531" s="177" t="s">
        <v>936</v>
      </c>
      <c r="G531" s="178" t="s">
        <v>195</v>
      </c>
      <c r="H531" s="179">
        <v>736.774</v>
      </c>
      <c r="I531" s="180"/>
      <c r="J531" s="181">
        <f>ROUND(I531*H531,2)</f>
        <v>0</v>
      </c>
      <c r="K531" s="177" t="s">
        <v>378</v>
      </c>
      <c r="L531" s="41"/>
      <c r="M531" s="252" t="s">
        <v>21</v>
      </c>
      <c r="N531" s="253" t="s">
        <v>44</v>
      </c>
      <c r="O531" s="254"/>
      <c r="P531" s="255">
        <f>O531*H531</f>
        <v>0</v>
      </c>
      <c r="Q531" s="255">
        <v>0</v>
      </c>
      <c r="R531" s="255">
        <f>Q531*H531</f>
        <v>0</v>
      </c>
      <c r="S531" s="255">
        <v>0</v>
      </c>
      <c r="T531" s="256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86" t="s">
        <v>141</v>
      </c>
      <c r="AT531" s="186" t="s">
        <v>136</v>
      </c>
      <c r="AU531" s="186" t="s">
        <v>83</v>
      </c>
      <c r="AY531" s="19" t="s">
        <v>134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19" t="s">
        <v>81</v>
      </c>
      <c r="BK531" s="187">
        <f>ROUND(I531*H531,2)</f>
        <v>0</v>
      </c>
      <c r="BL531" s="19" t="s">
        <v>141</v>
      </c>
      <c r="BM531" s="186" t="s">
        <v>937</v>
      </c>
    </row>
    <row r="532" spans="1:31" s="2" customFormat="1" ht="6.95" customHeight="1">
      <c r="A532" s="36"/>
      <c r="B532" s="49"/>
      <c r="C532" s="50"/>
      <c r="D532" s="50"/>
      <c r="E532" s="50"/>
      <c r="F532" s="50"/>
      <c r="G532" s="50"/>
      <c r="H532" s="50"/>
      <c r="I532" s="50"/>
      <c r="J532" s="50"/>
      <c r="K532" s="50"/>
      <c r="L532" s="41"/>
      <c r="M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</row>
  </sheetData>
  <sheetProtection algorithmName="SHA-512" hashValue="Phm4X/K9LOLClhrWGz1NL6bDMdKKNBjpTMZp9Y5nRQ/ZdX65hpMZ8RvpCrQcDG4pSiejrizquJrMPBeYbz2y6w==" saltValue="ixlr4TVZtECLhmNG4Lpnejinfrbf1Se+QJxEBQs/KBWSu76AVDbC4PvTPGf2oDt784kpGQTd8rap9wMzZ/Ifbg==" spinCount="100000" sheet="1" objects="1" scenarios="1" formatColumns="0" formatRows="0" autoFilter="0"/>
  <autoFilter ref="C88:K53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89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938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939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1"/>
      <c r="B27" s="112"/>
      <c r="C27" s="111"/>
      <c r="D27" s="111"/>
      <c r="E27" s="387" t="s">
        <v>363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ROUND((SUM(BE96:BE168)),2)</f>
        <v>0</v>
      </c>
      <c r="G33" s="36"/>
      <c r="H33" s="36"/>
      <c r="I33" s="120">
        <v>0.21</v>
      </c>
      <c r="J33" s="119">
        <f>ROUND(((SUM(BE96:BE168))*I33),2)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ROUND((SUM(BF96:BF168)),2)</f>
        <v>0</v>
      </c>
      <c r="G34" s="36"/>
      <c r="H34" s="36"/>
      <c r="I34" s="120">
        <v>0.15</v>
      </c>
      <c r="J34" s="119">
        <f>ROUND(((SUM(BF96:BF168))*I34),2)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ROUND((SUM(BG96:BG168)),2)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ROUND((SUM(BH96:BH168)),2)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ROUND((SUM(BI96:BI168)),2)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2021/24-02 - SO 02-Sadové úpravy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Ing.Vrbasová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940</v>
      </c>
      <c r="E60" s="139"/>
      <c r="F60" s="139"/>
      <c r="G60" s="139"/>
      <c r="H60" s="139"/>
      <c r="I60" s="139"/>
      <c r="J60" s="140">
        <f>J97</f>
        <v>0</v>
      </c>
      <c r="K60" s="137"/>
      <c r="L60" s="141"/>
    </row>
    <row r="61" spans="2:12" s="10" customFormat="1" ht="19.9" customHeight="1">
      <c r="B61" s="142"/>
      <c r="C61" s="143"/>
      <c r="D61" s="144" t="s">
        <v>941</v>
      </c>
      <c r="E61" s="145"/>
      <c r="F61" s="145"/>
      <c r="G61" s="145"/>
      <c r="H61" s="145"/>
      <c r="I61" s="145"/>
      <c r="J61" s="146">
        <f>J98</f>
        <v>0</v>
      </c>
      <c r="K61" s="143"/>
      <c r="L61" s="147"/>
    </row>
    <row r="62" spans="2:12" s="10" customFormat="1" ht="19.9" customHeight="1">
      <c r="B62" s="142"/>
      <c r="C62" s="143"/>
      <c r="D62" s="144" t="s">
        <v>942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943</v>
      </c>
      <c r="E63" s="145"/>
      <c r="F63" s="145"/>
      <c r="G63" s="145"/>
      <c r="H63" s="145"/>
      <c r="I63" s="145"/>
      <c r="J63" s="146">
        <f>J105</f>
        <v>0</v>
      </c>
      <c r="K63" s="143"/>
      <c r="L63" s="147"/>
    </row>
    <row r="64" spans="2:12" s="10" customFormat="1" ht="19.9" customHeight="1">
      <c r="B64" s="142"/>
      <c r="C64" s="143"/>
      <c r="D64" s="144" t="s">
        <v>944</v>
      </c>
      <c r="E64" s="145"/>
      <c r="F64" s="145"/>
      <c r="G64" s="145"/>
      <c r="H64" s="145"/>
      <c r="I64" s="145"/>
      <c r="J64" s="146">
        <f>J108</f>
        <v>0</v>
      </c>
      <c r="K64" s="143"/>
      <c r="L64" s="147"/>
    </row>
    <row r="65" spans="2:12" s="10" customFormat="1" ht="19.9" customHeight="1">
      <c r="B65" s="142"/>
      <c r="C65" s="143"/>
      <c r="D65" s="144" t="s">
        <v>945</v>
      </c>
      <c r="E65" s="145"/>
      <c r="F65" s="145"/>
      <c r="G65" s="145"/>
      <c r="H65" s="145"/>
      <c r="I65" s="145"/>
      <c r="J65" s="146">
        <f>J112</f>
        <v>0</v>
      </c>
      <c r="K65" s="143"/>
      <c r="L65" s="147"/>
    </row>
    <row r="66" spans="2:12" s="10" customFormat="1" ht="19.9" customHeight="1">
      <c r="B66" s="142"/>
      <c r="C66" s="143"/>
      <c r="D66" s="144" t="s">
        <v>946</v>
      </c>
      <c r="E66" s="145"/>
      <c r="F66" s="145"/>
      <c r="G66" s="145"/>
      <c r="H66" s="145"/>
      <c r="I66" s="145"/>
      <c r="J66" s="146">
        <f>J115</f>
        <v>0</v>
      </c>
      <c r="K66" s="143"/>
      <c r="L66" s="147"/>
    </row>
    <row r="67" spans="2:12" s="10" customFormat="1" ht="19.9" customHeight="1">
      <c r="B67" s="142"/>
      <c r="C67" s="143"/>
      <c r="D67" s="144" t="s">
        <v>947</v>
      </c>
      <c r="E67" s="145"/>
      <c r="F67" s="145"/>
      <c r="G67" s="145"/>
      <c r="H67" s="145"/>
      <c r="I67" s="145"/>
      <c r="J67" s="146">
        <f>J117</f>
        <v>0</v>
      </c>
      <c r="K67" s="143"/>
      <c r="L67" s="147"/>
    </row>
    <row r="68" spans="2:12" s="10" customFormat="1" ht="19.9" customHeight="1">
      <c r="B68" s="142"/>
      <c r="C68" s="143"/>
      <c r="D68" s="144" t="s">
        <v>948</v>
      </c>
      <c r="E68" s="145"/>
      <c r="F68" s="145"/>
      <c r="G68" s="145"/>
      <c r="H68" s="145"/>
      <c r="I68" s="145"/>
      <c r="J68" s="146">
        <f>J119</f>
        <v>0</v>
      </c>
      <c r="K68" s="143"/>
      <c r="L68" s="147"/>
    </row>
    <row r="69" spans="2:12" s="10" customFormat="1" ht="19.9" customHeight="1">
      <c r="B69" s="142"/>
      <c r="C69" s="143"/>
      <c r="D69" s="144" t="s">
        <v>949</v>
      </c>
      <c r="E69" s="145"/>
      <c r="F69" s="145"/>
      <c r="G69" s="145"/>
      <c r="H69" s="145"/>
      <c r="I69" s="145"/>
      <c r="J69" s="146">
        <f>J133</f>
        <v>0</v>
      </c>
      <c r="K69" s="143"/>
      <c r="L69" s="147"/>
    </row>
    <row r="70" spans="2:12" s="9" customFormat="1" ht="24.95" customHeight="1">
      <c r="B70" s="136"/>
      <c r="C70" s="137"/>
      <c r="D70" s="138" t="s">
        <v>950</v>
      </c>
      <c r="E70" s="139"/>
      <c r="F70" s="139"/>
      <c r="G70" s="139"/>
      <c r="H70" s="139"/>
      <c r="I70" s="139"/>
      <c r="J70" s="140">
        <f>J138</f>
        <v>0</v>
      </c>
      <c r="K70" s="137"/>
      <c r="L70" s="141"/>
    </row>
    <row r="71" spans="2:12" s="10" customFormat="1" ht="19.9" customHeight="1">
      <c r="B71" s="142"/>
      <c r="C71" s="143"/>
      <c r="D71" s="144" t="s">
        <v>951</v>
      </c>
      <c r="E71" s="145"/>
      <c r="F71" s="145"/>
      <c r="G71" s="145"/>
      <c r="H71" s="145"/>
      <c r="I71" s="145"/>
      <c r="J71" s="146">
        <f>J139</f>
        <v>0</v>
      </c>
      <c r="K71" s="143"/>
      <c r="L71" s="147"/>
    </row>
    <row r="72" spans="2:12" s="10" customFormat="1" ht="19.9" customHeight="1">
      <c r="B72" s="142"/>
      <c r="C72" s="143"/>
      <c r="D72" s="144" t="s">
        <v>952</v>
      </c>
      <c r="E72" s="145"/>
      <c r="F72" s="145"/>
      <c r="G72" s="145"/>
      <c r="H72" s="145"/>
      <c r="I72" s="145"/>
      <c r="J72" s="146">
        <f>J143</f>
        <v>0</v>
      </c>
      <c r="K72" s="143"/>
      <c r="L72" s="147"/>
    </row>
    <row r="73" spans="2:12" s="10" customFormat="1" ht="19.9" customHeight="1">
      <c r="B73" s="142"/>
      <c r="C73" s="143"/>
      <c r="D73" s="144" t="s">
        <v>953</v>
      </c>
      <c r="E73" s="145"/>
      <c r="F73" s="145"/>
      <c r="G73" s="145"/>
      <c r="H73" s="145"/>
      <c r="I73" s="145"/>
      <c r="J73" s="146">
        <f>J147</f>
        <v>0</v>
      </c>
      <c r="K73" s="143"/>
      <c r="L73" s="147"/>
    </row>
    <row r="74" spans="2:12" s="10" customFormat="1" ht="19.9" customHeight="1">
      <c r="B74" s="142"/>
      <c r="C74" s="143"/>
      <c r="D74" s="144" t="s">
        <v>954</v>
      </c>
      <c r="E74" s="145"/>
      <c r="F74" s="145"/>
      <c r="G74" s="145"/>
      <c r="H74" s="145"/>
      <c r="I74" s="145"/>
      <c r="J74" s="146">
        <f>J154</f>
        <v>0</v>
      </c>
      <c r="K74" s="143"/>
      <c r="L74" s="147"/>
    </row>
    <row r="75" spans="2:12" s="10" customFormat="1" ht="19.9" customHeight="1">
      <c r="B75" s="142"/>
      <c r="C75" s="143"/>
      <c r="D75" s="144" t="s">
        <v>955</v>
      </c>
      <c r="E75" s="145"/>
      <c r="F75" s="145"/>
      <c r="G75" s="145"/>
      <c r="H75" s="145"/>
      <c r="I75" s="145"/>
      <c r="J75" s="146">
        <f>J160</f>
        <v>0</v>
      </c>
      <c r="K75" s="143"/>
      <c r="L75" s="147"/>
    </row>
    <row r="76" spans="2:12" s="10" customFormat="1" ht="19.9" customHeight="1">
      <c r="B76" s="142"/>
      <c r="C76" s="143"/>
      <c r="D76" s="144" t="s">
        <v>956</v>
      </c>
      <c r="E76" s="145"/>
      <c r="F76" s="145"/>
      <c r="G76" s="145"/>
      <c r="H76" s="145"/>
      <c r="I76" s="145"/>
      <c r="J76" s="146">
        <f>J164</f>
        <v>0</v>
      </c>
      <c r="K76" s="143"/>
      <c r="L76" s="147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5" t="s">
        <v>119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88" t="str">
        <f>E7</f>
        <v>Kulturní dům Milovice - úpravy okolí</v>
      </c>
      <c r="F86" s="389"/>
      <c r="G86" s="389"/>
      <c r="H86" s="389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104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41" t="str">
        <f>E9</f>
        <v>2021/24-02 - SO 02-Sadové úpravy</v>
      </c>
      <c r="F88" s="390"/>
      <c r="G88" s="390"/>
      <c r="H88" s="390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F12</f>
        <v xml:space="preserve"> </v>
      </c>
      <c r="G90" s="38"/>
      <c r="H90" s="38"/>
      <c r="I90" s="31" t="s">
        <v>24</v>
      </c>
      <c r="J90" s="61" t="str">
        <f>IF(J12="","",J12)</f>
        <v>2. 11. 2021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15" customHeight="1">
      <c r="A92" s="36"/>
      <c r="B92" s="37"/>
      <c r="C92" s="31" t="s">
        <v>26</v>
      </c>
      <c r="D92" s="38"/>
      <c r="E92" s="38"/>
      <c r="F92" s="29" t="str">
        <f>E15</f>
        <v>Město Milovice</v>
      </c>
      <c r="G92" s="38"/>
      <c r="H92" s="38"/>
      <c r="I92" s="31" t="s">
        <v>32</v>
      </c>
      <c r="J92" s="34" t="str">
        <f>E21</f>
        <v>HEXAPLAN INTERNATIONAL spol. s r.o.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30</v>
      </c>
      <c r="D93" s="38"/>
      <c r="E93" s="38"/>
      <c r="F93" s="29" t="str">
        <f>IF(E18="","",E18)</f>
        <v>Vyplň údaj</v>
      </c>
      <c r="G93" s="38"/>
      <c r="H93" s="38"/>
      <c r="I93" s="31" t="s">
        <v>35</v>
      </c>
      <c r="J93" s="34" t="str">
        <f>E24</f>
        <v>Ing.Vrbasová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48"/>
      <c r="B95" s="149"/>
      <c r="C95" s="150" t="s">
        <v>120</v>
      </c>
      <c r="D95" s="151" t="s">
        <v>58</v>
      </c>
      <c r="E95" s="151" t="s">
        <v>54</v>
      </c>
      <c r="F95" s="151" t="s">
        <v>55</v>
      </c>
      <c r="G95" s="151" t="s">
        <v>121</v>
      </c>
      <c r="H95" s="151" t="s">
        <v>122</v>
      </c>
      <c r="I95" s="151" t="s">
        <v>123</v>
      </c>
      <c r="J95" s="151" t="s">
        <v>109</v>
      </c>
      <c r="K95" s="152" t="s">
        <v>124</v>
      </c>
      <c r="L95" s="153"/>
      <c r="M95" s="70" t="s">
        <v>21</v>
      </c>
      <c r="N95" s="71" t="s">
        <v>43</v>
      </c>
      <c r="O95" s="71" t="s">
        <v>125</v>
      </c>
      <c r="P95" s="71" t="s">
        <v>126</v>
      </c>
      <c r="Q95" s="71" t="s">
        <v>127</v>
      </c>
      <c r="R95" s="71" t="s">
        <v>128</v>
      </c>
      <c r="S95" s="71" t="s">
        <v>129</v>
      </c>
      <c r="T95" s="72" t="s">
        <v>130</v>
      </c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</row>
    <row r="96" spans="1:63" s="2" customFormat="1" ht="22.9" customHeight="1">
      <c r="A96" s="36"/>
      <c r="B96" s="37"/>
      <c r="C96" s="77" t="s">
        <v>131</v>
      </c>
      <c r="D96" s="38"/>
      <c r="E96" s="38"/>
      <c r="F96" s="38"/>
      <c r="G96" s="38"/>
      <c r="H96" s="38"/>
      <c r="I96" s="38"/>
      <c r="J96" s="154">
        <f>BK96</f>
        <v>0</v>
      </c>
      <c r="K96" s="38"/>
      <c r="L96" s="41"/>
      <c r="M96" s="73"/>
      <c r="N96" s="155"/>
      <c r="O96" s="74"/>
      <c r="P96" s="156">
        <f>P97+P138</f>
        <v>0</v>
      </c>
      <c r="Q96" s="74"/>
      <c r="R96" s="156">
        <f>R97+R138</f>
        <v>0</v>
      </c>
      <c r="S96" s="74"/>
      <c r="T96" s="157">
        <f>T97+T138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72</v>
      </c>
      <c r="AU96" s="19" t="s">
        <v>110</v>
      </c>
      <c r="BK96" s="158">
        <f>BK97+BK138</f>
        <v>0</v>
      </c>
    </row>
    <row r="97" spans="2:63" s="12" customFormat="1" ht="25.9" customHeight="1">
      <c r="B97" s="159"/>
      <c r="C97" s="160"/>
      <c r="D97" s="161" t="s">
        <v>72</v>
      </c>
      <c r="E97" s="162" t="s">
        <v>957</v>
      </c>
      <c r="F97" s="162" t="s">
        <v>958</v>
      </c>
      <c r="G97" s="160"/>
      <c r="H97" s="160"/>
      <c r="I97" s="163"/>
      <c r="J97" s="164">
        <f>BK97</f>
        <v>0</v>
      </c>
      <c r="K97" s="160"/>
      <c r="L97" s="165"/>
      <c r="M97" s="166"/>
      <c r="N97" s="167"/>
      <c r="O97" s="167"/>
      <c r="P97" s="168">
        <f>P98+P102+P105+P108+P112+P115+P117+P119+P133</f>
        <v>0</v>
      </c>
      <c r="Q97" s="167"/>
      <c r="R97" s="168">
        <f>R98+R102+R105+R108+R112+R115+R117+R119+R133</f>
        <v>0</v>
      </c>
      <c r="S97" s="167"/>
      <c r="T97" s="169">
        <f>T98+T102+T105+T108+T112+T115+T117+T119+T133</f>
        <v>0</v>
      </c>
      <c r="AR97" s="170" t="s">
        <v>81</v>
      </c>
      <c r="AT97" s="171" t="s">
        <v>72</v>
      </c>
      <c r="AU97" s="171" t="s">
        <v>73</v>
      </c>
      <c r="AY97" s="170" t="s">
        <v>134</v>
      </c>
      <c r="BK97" s="172">
        <f>BK98+BK102+BK105+BK108+BK112+BK115+BK117+BK119+BK133</f>
        <v>0</v>
      </c>
    </row>
    <row r="98" spans="2:63" s="12" customFormat="1" ht="22.9" customHeight="1">
      <c r="B98" s="159"/>
      <c r="C98" s="160"/>
      <c r="D98" s="161" t="s">
        <v>72</v>
      </c>
      <c r="E98" s="173" t="s">
        <v>959</v>
      </c>
      <c r="F98" s="173" t="s">
        <v>960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0</v>
      </c>
      <c r="S98" s="167"/>
      <c r="T98" s="169">
        <f>SUM(T99:T101)</f>
        <v>0</v>
      </c>
      <c r="AR98" s="170" t="s">
        <v>81</v>
      </c>
      <c r="AT98" s="171" t="s">
        <v>72</v>
      </c>
      <c r="AU98" s="171" t="s">
        <v>81</v>
      </c>
      <c r="AY98" s="170" t="s">
        <v>134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81</v>
      </c>
      <c r="D99" s="175" t="s">
        <v>136</v>
      </c>
      <c r="E99" s="176" t="s">
        <v>961</v>
      </c>
      <c r="F99" s="177" t="s">
        <v>962</v>
      </c>
      <c r="G99" s="178" t="s">
        <v>241</v>
      </c>
      <c r="H99" s="179">
        <v>1017</v>
      </c>
      <c r="I99" s="180"/>
      <c r="J99" s="181">
        <f>ROUND(I99*H99,2)</f>
        <v>0</v>
      </c>
      <c r="K99" s="177" t="s">
        <v>285</v>
      </c>
      <c r="L99" s="41"/>
      <c r="M99" s="182" t="s">
        <v>21</v>
      </c>
      <c r="N99" s="183" t="s">
        <v>44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141</v>
      </c>
      <c r="AT99" s="186" t="s">
        <v>136</v>
      </c>
      <c r="AU99" s="186" t="s">
        <v>83</v>
      </c>
      <c r="AY99" s="19" t="s">
        <v>134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81</v>
      </c>
      <c r="BK99" s="187">
        <f>ROUND(I99*H99,2)</f>
        <v>0</v>
      </c>
      <c r="BL99" s="19" t="s">
        <v>141</v>
      </c>
      <c r="BM99" s="186" t="s">
        <v>83</v>
      </c>
    </row>
    <row r="100" spans="1:65" s="2" customFormat="1" ht="16.5" customHeight="1">
      <c r="A100" s="36"/>
      <c r="B100" s="37"/>
      <c r="C100" s="175" t="s">
        <v>83</v>
      </c>
      <c r="D100" s="175" t="s">
        <v>136</v>
      </c>
      <c r="E100" s="176" t="s">
        <v>963</v>
      </c>
      <c r="F100" s="177" t="s">
        <v>964</v>
      </c>
      <c r="G100" s="178" t="s">
        <v>241</v>
      </c>
      <c r="H100" s="179">
        <v>1017</v>
      </c>
      <c r="I100" s="180"/>
      <c r="J100" s="181">
        <f>ROUND(I100*H100,2)</f>
        <v>0</v>
      </c>
      <c r="K100" s="177" t="s">
        <v>285</v>
      </c>
      <c r="L100" s="41"/>
      <c r="M100" s="182" t="s">
        <v>21</v>
      </c>
      <c r="N100" s="183" t="s">
        <v>44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141</v>
      </c>
      <c r="AT100" s="186" t="s">
        <v>136</v>
      </c>
      <c r="AU100" s="186" t="s">
        <v>83</v>
      </c>
      <c r="AY100" s="19" t="s">
        <v>134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81</v>
      </c>
      <c r="BK100" s="187">
        <f>ROUND(I100*H100,2)</f>
        <v>0</v>
      </c>
      <c r="BL100" s="19" t="s">
        <v>141</v>
      </c>
      <c r="BM100" s="186" t="s">
        <v>141</v>
      </c>
    </row>
    <row r="101" spans="1:65" s="2" customFormat="1" ht="16.5" customHeight="1">
      <c r="A101" s="36"/>
      <c r="B101" s="37"/>
      <c r="C101" s="175" t="s">
        <v>148</v>
      </c>
      <c r="D101" s="175" t="s">
        <v>136</v>
      </c>
      <c r="E101" s="176" t="s">
        <v>965</v>
      </c>
      <c r="F101" s="177" t="s">
        <v>966</v>
      </c>
      <c r="G101" s="178" t="s">
        <v>241</v>
      </c>
      <c r="H101" s="179">
        <v>1017</v>
      </c>
      <c r="I101" s="180"/>
      <c r="J101" s="181">
        <f>ROUND(I101*H101,2)</f>
        <v>0</v>
      </c>
      <c r="K101" s="177" t="s">
        <v>285</v>
      </c>
      <c r="L101" s="41"/>
      <c r="M101" s="182" t="s">
        <v>21</v>
      </c>
      <c r="N101" s="183" t="s">
        <v>44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141</v>
      </c>
      <c r="AT101" s="186" t="s">
        <v>136</v>
      </c>
      <c r="AU101" s="186" t="s">
        <v>83</v>
      </c>
      <c r="AY101" s="19" t="s">
        <v>134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81</v>
      </c>
      <c r="BK101" s="187">
        <f>ROUND(I101*H101,2)</f>
        <v>0</v>
      </c>
      <c r="BL101" s="19" t="s">
        <v>141</v>
      </c>
      <c r="BM101" s="186" t="s">
        <v>177</v>
      </c>
    </row>
    <row r="102" spans="2:63" s="12" customFormat="1" ht="22.9" customHeight="1">
      <c r="B102" s="159"/>
      <c r="C102" s="160"/>
      <c r="D102" s="161" t="s">
        <v>72</v>
      </c>
      <c r="E102" s="173" t="s">
        <v>967</v>
      </c>
      <c r="F102" s="173" t="s">
        <v>968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SUM(P103:P104)</f>
        <v>0</v>
      </c>
      <c r="Q102" s="167"/>
      <c r="R102" s="168">
        <f>SUM(R103:R104)</f>
        <v>0</v>
      </c>
      <c r="S102" s="167"/>
      <c r="T102" s="169">
        <f>SUM(T103:T104)</f>
        <v>0</v>
      </c>
      <c r="AR102" s="170" t="s">
        <v>81</v>
      </c>
      <c r="AT102" s="171" t="s">
        <v>72</v>
      </c>
      <c r="AU102" s="171" t="s">
        <v>81</v>
      </c>
      <c r="AY102" s="170" t="s">
        <v>134</v>
      </c>
      <c r="BK102" s="172">
        <f>SUM(BK103:BK104)</f>
        <v>0</v>
      </c>
    </row>
    <row r="103" spans="1:65" s="2" customFormat="1" ht="16.5" customHeight="1">
      <c r="A103" s="36"/>
      <c r="B103" s="37"/>
      <c r="C103" s="175" t="s">
        <v>141</v>
      </c>
      <c r="D103" s="175" t="s">
        <v>136</v>
      </c>
      <c r="E103" s="176" t="s">
        <v>961</v>
      </c>
      <c r="F103" s="177" t="s">
        <v>962</v>
      </c>
      <c r="G103" s="178" t="s">
        <v>241</v>
      </c>
      <c r="H103" s="179">
        <v>206</v>
      </c>
      <c r="I103" s="180"/>
      <c r="J103" s="181">
        <f>ROUND(I103*H103,2)</f>
        <v>0</v>
      </c>
      <c r="K103" s="177" t="s">
        <v>285</v>
      </c>
      <c r="L103" s="41"/>
      <c r="M103" s="182" t="s">
        <v>21</v>
      </c>
      <c r="N103" s="183" t="s">
        <v>44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141</v>
      </c>
      <c r="AT103" s="186" t="s">
        <v>136</v>
      </c>
      <c r="AU103" s="186" t="s">
        <v>83</v>
      </c>
      <c r="AY103" s="19" t="s">
        <v>134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81</v>
      </c>
      <c r="BK103" s="187">
        <f>ROUND(I103*H103,2)</f>
        <v>0</v>
      </c>
      <c r="BL103" s="19" t="s">
        <v>141</v>
      </c>
      <c r="BM103" s="186" t="s">
        <v>192</v>
      </c>
    </row>
    <row r="104" spans="1:65" s="2" customFormat="1" ht="16.5" customHeight="1">
      <c r="A104" s="36"/>
      <c r="B104" s="37"/>
      <c r="C104" s="175" t="s">
        <v>170</v>
      </c>
      <c r="D104" s="175" t="s">
        <v>136</v>
      </c>
      <c r="E104" s="176" t="s">
        <v>969</v>
      </c>
      <c r="F104" s="177" t="s">
        <v>970</v>
      </c>
      <c r="G104" s="178" t="s">
        <v>241</v>
      </c>
      <c r="H104" s="179">
        <v>206</v>
      </c>
      <c r="I104" s="180"/>
      <c r="J104" s="181">
        <f>ROUND(I104*H104,2)</f>
        <v>0</v>
      </c>
      <c r="K104" s="177" t="s">
        <v>285</v>
      </c>
      <c r="L104" s="41"/>
      <c r="M104" s="182" t="s">
        <v>21</v>
      </c>
      <c r="N104" s="183" t="s">
        <v>44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141</v>
      </c>
      <c r="AT104" s="186" t="s">
        <v>136</v>
      </c>
      <c r="AU104" s="186" t="s">
        <v>83</v>
      </c>
      <c r="AY104" s="19" t="s">
        <v>134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81</v>
      </c>
      <c r="BK104" s="187">
        <f>ROUND(I104*H104,2)</f>
        <v>0</v>
      </c>
      <c r="BL104" s="19" t="s">
        <v>141</v>
      </c>
      <c r="BM104" s="186" t="s">
        <v>205</v>
      </c>
    </row>
    <row r="105" spans="2:63" s="12" customFormat="1" ht="22.9" customHeight="1">
      <c r="B105" s="159"/>
      <c r="C105" s="160"/>
      <c r="D105" s="161" t="s">
        <v>72</v>
      </c>
      <c r="E105" s="173" t="s">
        <v>971</v>
      </c>
      <c r="F105" s="173" t="s">
        <v>972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SUM(P106:P107)</f>
        <v>0</v>
      </c>
      <c r="Q105" s="167"/>
      <c r="R105" s="168">
        <f>SUM(R106:R107)</f>
        <v>0</v>
      </c>
      <c r="S105" s="167"/>
      <c r="T105" s="169">
        <f>SUM(T106:T107)</f>
        <v>0</v>
      </c>
      <c r="AR105" s="170" t="s">
        <v>81</v>
      </c>
      <c r="AT105" s="171" t="s">
        <v>72</v>
      </c>
      <c r="AU105" s="171" t="s">
        <v>81</v>
      </c>
      <c r="AY105" s="170" t="s">
        <v>134</v>
      </c>
      <c r="BK105" s="172">
        <f>SUM(BK106:BK107)</f>
        <v>0</v>
      </c>
    </row>
    <row r="106" spans="1:65" s="2" customFormat="1" ht="16.5" customHeight="1">
      <c r="A106" s="36"/>
      <c r="B106" s="37"/>
      <c r="C106" s="175" t="s">
        <v>177</v>
      </c>
      <c r="D106" s="175" t="s">
        <v>136</v>
      </c>
      <c r="E106" s="176" t="s">
        <v>973</v>
      </c>
      <c r="F106" s="177" t="s">
        <v>974</v>
      </c>
      <c r="G106" s="178" t="s">
        <v>284</v>
      </c>
      <c r="H106" s="179">
        <v>860</v>
      </c>
      <c r="I106" s="180"/>
      <c r="J106" s="181">
        <f>ROUND(I106*H106,2)</f>
        <v>0</v>
      </c>
      <c r="K106" s="177" t="s">
        <v>285</v>
      </c>
      <c r="L106" s="41"/>
      <c r="M106" s="182" t="s">
        <v>21</v>
      </c>
      <c r="N106" s="183" t="s">
        <v>44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141</v>
      </c>
      <c r="AT106" s="186" t="s">
        <v>136</v>
      </c>
      <c r="AU106" s="186" t="s">
        <v>83</v>
      </c>
      <c r="AY106" s="19" t="s">
        <v>134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81</v>
      </c>
      <c r="BK106" s="187">
        <f>ROUND(I106*H106,2)</f>
        <v>0</v>
      </c>
      <c r="BL106" s="19" t="s">
        <v>141</v>
      </c>
      <c r="BM106" s="186" t="s">
        <v>218</v>
      </c>
    </row>
    <row r="107" spans="1:65" s="2" customFormat="1" ht="16.5" customHeight="1">
      <c r="A107" s="36"/>
      <c r="B107" s="37"/>
      <c r="C107" s="175" t="s">
        <v>186</v>
      </c>
      <c r="D107" s="175" t="s">
        <v>136</v>
      </c>
      <c r="E107" s="176" t="s">
        <v>975</v>
      </c>
      <c r="F107" s="177" t="s">
        <v>976</v>
      </c>
      <c r="G107" s="178" t="s">
        <v>284</v>
      </c>
      <c r="H107" s="179">
        <v>13</v>
      </c>
      <c r="I107" s="180"/>
      <c r="J107" s="181">
        <f>ROUND(I107*H107,2)</f>
        <v>0</v>
      </c>
      <c r="K107" s="177" t="s">
        <v>285</v>
      </c>
      <c r="L107" s="41"/>
      <c r="M107" s="182" t="s">
        <v>21</v>
      </c>
      <c r="N107" s="183" t="s">
        <v>44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141</v>
      </c>
      <c r="AT107" s="186" t="s">
        <v>136</v>
      </c>
      <c r="AU107" s="186" t="s">
        <v>83</v>
      </c>
      <c r="AY107" s="19" t="s">
        <v>134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81</v>
      </c>
      <c r="BK107" s="187">
        <f>ROUND(I107*H107,2)</f>
        <v>0</v>
      </c>
      <c r="BL107" s="19" t="s">
        <v>141</v>
      </c>
      <c r="BM107" s="186" t="s">
        <v>234</v>
      </c>
    </row>
    <row r="108" spans="2:63" s="12" customFormat="1" ht="22.9" customHeight="1">
      <c r="B108" s="159"/>
      <c r="C108" s="160"/>
      <c r="D108" s="161" t="s">
        <v>72</v>
      </c>
      <c r="E108" s="173" t="s">
        <v>977</v>
      </c>
      <c r="F108" s="173" t="s">
        <v>978</v>
      </c>
      <c r="G108" s="160"/>
      <c r="H108" s="160"/>
      <c r="I108" s="163"/>
      <c r="J108" s="174">
        <f>BK108</f>
        <v>0</v>
      </c>
      <c r="K108" s="160"/>
      <c r="L108" s="165"/>
      <c r="M108" s="166"/>
      <c r="N108" s="167"/>
      <c r="O108" s="167"/>
      <c r="P108" s="168">
        <f>SUM(P109:P111)</f>
        <v>0</v>
      </c>
      <c r="Q108" s="167"/>
      <c r="R108" s="168">
        <f>SUM(R109:R111)</f>
        <v>0</v>
      </c>
      <c r="S108" s="167"/>
      <c r="T108" s="169">
        <f>SUM(T109:T111)</f>
        <v>0</v>
      </c>
      <c r="AR108" s="170" t="s">
        <v>81</v>
      </c>
      <c r="AT108" s="171" t="s">
        <v>72</v>
      </c>
      <c r="AU108" s="171" t="s">
        <v>81</v>
      </c>
      <c r="AY108" s="170" t="s">
        <v>134</v>
      </c>
      <c r="BK108" s="172">
        <f>SUM(BK109:BK111)</f>
        <v>0</v>
      </c>
    </row>
    <row r="109" spans="1:65" s="2" customFormat="1" ht="16.5" customHeight="1">
      <c r="A109" s="36"/>
      <c r="B109" s="37"/>
      <c r="C109" s="175" t="s">
        <v>192</v>
      </c>
      <c r="D109" s="175" t="s">
        <v>136</v>
      </c>
      <c r="E109" s="176" t="s">
        <v>979</v>
      </c>
      <c r="F109" s="177" t="s">
        <v>980</v>
      </c>
      <c r="G109" s="178" t="s">
        <v>284</v>
      </c>
      <c r="H109" s="179">
        <v>860</v>
      </c>
      <c r="I109" s="180"/>
      <c r="J109" s="181">
        <f>ROUND(I109*H109,2)</f>
        <v>0</v>
      </c>
      <c r="K109" s="177" t="s">
        <v>285</v>
      </c>
      <c r="L109" s="41"/>
      <c r="M109" s="182" t="s">
        <v>21</v>
      </c>
      <c r="N109" s="183" t="s">
        <v>44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141</v>
      </c>
      <c r="AT109" s="186" t="s">
        <v>136</v>
      </c>
      <c r="AU109" s="186" t="s">
        <v>83</v>
      </c>
      <c r="AY109" s="19" t="s">
        <v>134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141</v>
      </c>
      <c r="BM109" s="186" t="s">
        <v>245</v>
      </c>
    </row>
    <row r="110" spans="1:65" s="2" customFormat="1" ht="16.5" customHeight="1">
      <c r="A110" s="36"/>
      <c r="B110" s="37"/>
      <c r="C110" s="175" t="s">
        <v>199</v>
      </c>
      <c r="D110" s="175" t="s">
        <v>136</v>
      </c>
      <c r="E110" s="176" t="s">
        <v>981</v>
      </c>
      <c r="F110" s="177" t="s">
        <v>982</v>
      </c>
      <c r="G110" s="178" t="s">
        <v>284</v>
      </c>
      <c r="H110" s="179">
        <v>13</v>
      </c>
      <c r="I110" s="180"/>
      <c r="J110" s="181">
        <f>ROUND(I110*H110,2)</f>
        <v>0</v>
      </c>
      <c r="K110" s="177" t="s">
        <v>285</v>
      </c>
      <c r="L110" s="41"/>
      <c r="M110" s="182" t="s">
        <v>21</v>
      </c>
      <c r="N110" s="183" t="s">
        <v>44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141</v>
      </c>
      <c r="AT110" s="186" t="s">
        <v>136</v>
      </c>
      <c r="AU110" s="186" t="s">
        <v>83</v>
      </c>
      <c r="AY110" s="19" t="s">
        <v>134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81</v>
      </c>
      <c r="BK110" s="187">
        <f>ROUND(I110*H110,2)</f>
        <v>0</v>
      </c>
      <c r="BL110" s="19" t="s">
        <v>141</v>
      </c>
      <c r="BM110" s="186" t="s">
        <v>257</v>
      </c>
    </row>
    <row r="111" spans="1:65" s="2" customFormat="1" ht="16.5" customHeight="1">
      <c r="A111" s="36"/>
      <c r="B111" s="37"/>
      <c r="C111" s="175" t="s">
        <v>205</v>
      </c>
      <c r="D111" s="175" t="s">
        <v>136</v>
      </c>
      <c r="E111" s="176" t="s">
        <v>983</v>
      </c>
      <c r="F111" s="177" t="s">
        <v>984</v>
      </c>
      <c r="G111" s="178" t="s">
        <v>284</v>
      </c>
      <c r="H111" s="179">
        <v>290</v>
      </c>
      <c r="I111" s="180"/>
      <c r="J111" s="181">
        <f>ROUND(I111*H111,2)</f>
        <v>0</v>
      </c>
      <c r="K111" s="177" t="s">
        <v>285</v>
      </c>
      <c r="L111" s="41"/>
      <c r="M111" s="182" t="s">
        <v>21</v>
      </c>
      <c r="N111" s="183" t="s">
        <v>44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141</v>
      </c>
      <c r="AT111" s="186" t="s">
        <v>136</v>
      </c>
      <c r="AU111" s="186" t="s">
        <v>83</v>
      </c>
      <c r="AY111" s="19" t="s">
        <v>134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81</v>
      </c>
      <c r="BK111" s="187">
        <f>ROUND(I111*H111,2)</f>
        <v>0</v>
      </c>
      <c r="BL111" s="19" t="s">
        <v>141</v>
      </c>
      <c r="BM111" s="186" t="s">
        <v>271</v>
      </c>
    </row>
    <row r="112" spans="2:63" s="12" customFormat="1" ht="22.9" customHeight="1">
      <c r="B112" s="159"/>
      <c r="C112" s="160"/>
      <c r="D112" s="161" t="s">
        <v>72</v>
      </c>
      <c r="E112" s="173" t="s">
        <v>985</v>
      </c>
      <c r="F112" s="173" t="s">
        <v>986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SUM(P113:P114)</f>
        <v>0</v>
      </c>
      <c r="Q112" s="167"/>
      <c r="R112" s="168">
        <f>SUM(R113:R114)</f>
        <v>0</v>
      </c>
      <c r="S112" s="167"/>
      <c r="T112" s="169">
        <f>SUM(T113:T114)</f>
        <v>0</v>
      </c>
      <c r="AR112" s="170" t="s">
        <v>81</v>
      </c>
      <c r="AT112" s="171" t="s">
        <v>72</v>
      </c>
      <c r="AU112" s="171" t="s">
        <v>81</v>
      </c>
      <c r="AY112" s="170" t="s">
        <v>134</v>
      </c>
      <c r="BK112" s="172">
        <f>SUM(BK113:BK114)</f>
        <v>0</v>
      </c>
    </row>
    <row r="113" spans="1:65" s="2" customFormat="1" ht="16.5" customHeight="1">
      <c r="A113" s="36"/>
      <c r="B113" s="37"/>
      <c r="C113" s="175" t="s">
        <v>212</v>
      </c>
      <c r="D113" s="175" t="s">
        <v>136</v>
      </c>
      <c r="E113" s="176" t="s">
        <v>987</v>
      </c>
      <c r="F113" s="177" t="s">
        <v>988</v>
      </c>
      <c r="G113" s="178" t="s">
        <v>284</v>
      </c>
      <c r="H113" s="179">
        <v>9</v>
      </c>
      <c r="I113" s="180"/>
      <c r="J113" s="181">
        <f>ROUND(I113*H113,2)</f>
        <v>0</v>
      </c>
      <c r="K113" s="177" t="s">
        <v>285</v>
      </c>
      <c r="L113" s="41"/>
      <c r="M113" s="182" t="s">
        <v>21</v>
      </c>
      <c r="N113" s="183" t="s">
        <v>44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141</v>
      </c>
      <c r="AT113" s="186" t="s">
        <v>136</v>
      </c>
      <c r="AU113" s="186" t="s">
        <v>83</v>
      </c>
      <c r="AY113" s="19" t="s">
        <v>134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81</v>
      </c>
      <c r="BK113" s="187">
        <f>ROUND(I113*H113,2)</f>
        <v>0</v>
      </c>
      <c r="BL113" s="19" t="s">
        <v>141</v>
      </c>
      <c r="BM113" s="186" t="s">
        <v>288</v>
      </c>
    </row>
    <row r="114" spans="1:65" s="2" customFormat="1" ht="16.5" customHeight="1">
      <c r="A114" s="36"/>
      <c r="B114" s="37"/>
      <c r="C114" s="175" t="s">
        <v>218</v>
      </c>
      <c r="D114" s="175" t="s">
        <v>136</v>
      </c>
      <c r="E114" s="176" t="s">
        <v>989</v>
      </c>
      <c r="F114" s="177" t="s">
        <v>990</v>
      </c>
      <c r="G114" s="178" t="s">
        <v>284</v>
      </c>
      <c r="H114" s="179">
        <v>13</v>
      </c>
      <c r="I114" s="180"/>
      <c r="J114" s="181">
        <f>ROUND(I114*H114,2)</f>
        <v>0</v>
      </c>
      <c r="K114" s="177" t="s">
        <v>285</v>
      </c>
      <c r="L114" s="41"/>
      <c r="M114" s="182" t="s">
        <v>21</v>
      </c>
      <c r="N114" s="183" t="s">
        <v>44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141</v>
      </c>
      <c r="AT114" s="186" t="s">
        <v>136</v>
      </c>
      <c r="AU114" s="186" t="s">
        <v>83</v>
      </c>
      <c r="AY114" s="19" t="s">
        <v>134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141</v>
      </c>
      <c r="BM114" s="186" t="s">
        <v>296</v>
      </c>
    </row>
    <row r="115" spans="2:63" s="12" customFormat="1" ht="22.9" customHeight="1">
      <c r="B115" s="159"/>
      <c r="C115" s="160"/>
      <c r="D115" s="161" t="s">
        <v>72</v>
      </c>
      <c r="E115" s="173" t="s">
        <v>991</v>
      </c>
      <c r="F115" s="173" t="s">
        <v>992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P116</f>
        <v>0</v>
      </c>
      <c r="Q115" s="167"/>
      <c r="R115" s="168">
        <f>R116</f>
        <v>0</v>
      </c>
      <c r="S115" s="167"/>
      <c r="T115" s="169">
        <f>T116</f>
        <v>0</v>
      </c>
      <c r="AR115" s="170" t="s">
        <v>81</v>
      </c>
      <c r="AT115" s="171" t="s">
        <v>72</v>
      </c>
      <c r="AU115" s="171" t="s">
        <v>81</v>
      </c>
      <c r="AY115" s="170" t="s">
        <v>134</v>
      </c>
      <c r="BK115" s="172">
        <f>BK116</f>
        <v>0</v>
      </c>
    </row>
    <row r="116" spans="1:65" s="2" customFormat="1" ht="16.5" customHeight="1">
      <c r="A116" s="36"/>
      <c r="B116" s="37"/>
      <c r="C116" s="175" t="s">
        <v>228</v>
      </c>
      <c r="D116" s="175" t="s">
        <v>136</v>
      </c>
      <c r="E116" s="176" t="s">
        <v>993</v>
      </c>
      <c r="F116" s="177" t="s">
        <v>994</v>
      </c>
      <c r="G116" s="178" t="s">
        <v>284</v>
      </c>
      <c r="H116" s="179">
        <v>990</v>
      </c>
      <c r="I116" s="180"/>
      <c r="J116" s="181">
        <f>ROUND(I116*H116,2)</f>
        <v>0</v>
      </c>
      <c r="K116" s="177" t="s">
        <v>285</v>
      </c>
      <c r="L116" s="41"/>
      <c r="M116" s="182" t="s">
        <v>21</v>
      </c>
      <c r="N116" s="183" t="s">
        <v>44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141</v>
      </c>
      <c r="AT116" s="186" t="s">
        <v>136</v>
      </c>
      <c r="AU116" s="186" t="s">
        <v>83</v>
      </c>
      <c r="AY116" s="19" t="s">
        <v>134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81</v>
      </c>
      <c r="BK116" s="187">
        <f>ROUND(I116*H116,2)</f>
        <v>0</v>
      </c>
      <c r="BL116" s="19" t="s">
        <v>141</v>
      </c>
      <c r="BM116" s="186" t="s">
        <v>310</v>
      </c>
    </row>
    <row r="117" spans="2:63" s="12" customFormat="1" ht="22.9" customHeight="1">
      <c r="B117" s="159"/>
      <c r="C117" s="160"/>
      <c r="D117" s="161" t="s">
        <v>72</v>
      </c>
      <c r="E117" s="173" t="s">
        <v>995</v>
      </c>
      <c r="F117" s="173" t="s">
        <v>996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P118</f>
        <v>0</v>
      </c>
      <c r="Q117" s="167"/>
      <c r="R117" s="168">
        <f>R118</f>
        <v>0</v>
      </c>
      <c r="S117" s="167"/>
      <c r="T117" s="169">
        <f>T118</f>
        <v>0</v>
      </c>
      <c r="AR117" s="170" t="s">
        <v>81</v>
      </c>
      <c r="AT117" s="171" t="s">
        <v>72</v>
      </c>
      <c r="AU117" s="171" t="s">
        <v>81</v>
      </c>
      <c r="AY117" s="170" t="s">
        <v>134</v>
      </c>
      <c r="BK117" s="172">
        <f>BK118</f>
        <v>0</v>
      </c>
    </row>
    <row r="118" spans="1:65" s="2" customFormat="1" ht="16.5" customHeight="1">
      <c r="A118" s="36"/>
      <c r="B118" s="37"/>
      <c r="C118" s="175" t="s">
        <v>234</v>
      </c>
      <c r="D118" s="175" t="s">
        <v>136</v>
      </c>
      <c r="E118" s="176" t="s">
        <v>997</v>
      </c>
      <c r="F118" s="177" t="s">
        <v>998</v>
      </c>
      <c r="G118" s="178" t="s">
        <v>241</v>
      </c>
      <c r="H118" s="179">
        <v>206</v>
      </c>
      <c r="I118" s="180"/>
      <c r="J118" s="181">
        <f>ROUND(I118*H118,2)</f>
        <v>0</v>
      </c>
      <c r="K118" s="177" t="s">
        <v>285</v>
      </c>
      <c r="L118" s="41"/>
      <c r="M118" s="182" t="s">
        <v>21</v>
      </c>
      <c r="N118" s="183" t="s">
        <v>44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141</v>
      </c>
      <c r="AT118" s="186" t="s">
        <v>136</v>
      </c>
      <c r="AU118" s="186" t="s">
        <v>83</v>
      </c>
      <c r="AY118" s="19" t="s">
        <v>134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81</v>
      </c>
      <c r="BK118" s="187">
        <f>ROUND(I118*H118,2)</f>
        <v>0</v>
      </c>
      <c r="BL118" s="19" t="s">
        <v>141</v>
      </c>
      <c r="BM118" s="186" t="s">
        <v>321</v>
      </c>
    </row>
    <row r="119" spans="2:63" s="12" customFormat="1" ht="22.9" customHeight="1">
      <c r="B119" s="159"/>
      <c r="C119" s="160"/>
      <c r="D119" s="161" t="s">
        <v>72</v>
      </c>
      <c r="E119" s="173" t="s">
        <v>999</v>
      </c>
      <c r="F119" s="173" t="s">
        <v>1000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SUM(P120:P132)</f>
        <v>0</v>
      </c>
      <c r="Q119" s="167"/>
      <c r="R119" s="168">
        <f>SUM(R120:R132)</f>
        <v>0</v>
      </c>
      <c r="S119" s="167"/>
      <c r="T119" s="169">
        <f>SUM(T120:T132)</f>
        <v>0</v>
      </c>
      <c r="AR119" s="170" t="s">
        <v>81</v>
      </c>
      <c r="AT119" s="171" t="s">
        <v>72</v>
      </c>
      <c r="AU119" s="171" t="s">
        <v>81</v>
      </c>
      <c r="AY119" s="170" t="s">
        <v>134</v>
      </c>
      <c r="BK119" s="172">
        <f>SUM(BK120:BK132)</f>
        <v>0</v>
      </c>
    </row>
    <row r="120" spans="1:65" s="2" customFormat="1" ht="16.5" customHeight="1">
      <c r="A120" s="36"/>
      <c r="B120" s="37"/>
      <c r="C120" s="238" t="s">
        <v>8</v>
      </c>
      <c r="D120" s="238" t="s">
        <v>303</v>
      </c>
      <c r="E120" s="239" t="s">
        <v>1001</v>
      </c>
      <c r="F120" s="240" t="s">
        <v>1002</v>
      </c>
      <c r="G120" s="241" t="s">
        <v>284</v>
      </c>
      <c r="H120" s="242">
        <v>9</v>
      </c>
      <c r="I120" s="243"/>
      <c r="J120" s="244">
        <f aca="true" t="shared" si="0" ref="J120:J132">ROUND(I120*H120,2)</f>
        <v>0</v>
      </c>
      <c r="K120" s="240" t="s">
        <v>285</v>
      </c>
      <c r="L120" s="245"/>
      <c r="M120" s="246" t="s">
        <v>21</v>
      </c>
      <c r="N120" s="247" t="s">
        <v>44</v>
      </c>
      <c r="O120" s="66"/>
      <c r="P120" s="184">
        <f aca="true" t="shared" si="1" ref="P120:P132">O120*H120</f>
        <v>0</v>
      </c>
      <c r="Q120" s="184">
        <v>0</v>
      </c>
      <c r="R120" s="184">
        <f aca="true" t="shared" si="2" ref="R120:R132">Q120*H120</f>
        <v>0</v>
      </c>
      <c r="S120" s="184">
        <v>0</v>
      </c>
      <c r="T120" s="185">
        <f aca="true" t="shared" si="3" ref="T120:T132"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192</v>
      </c>
      <c r="AT120" s="186" t="s">
        <v>303</v>
      </c>
      <c r="AU120" s="186" t="s">
        <v>83</v>
      </c>
      <c r="AY120" s="19" t="s">
        <v>134</v>
      </c>
      <c r="BE120" s="187">
        <f aca="true" t="shared" si="4" ref="BE120:BE132">IF(N120="základní",J120,0)</f>
        <v>0</v>
      </c>
      <c r="BF120" s="187">
        <f aca="true" t="shared" si="5" ref="BF120:BF132">IF(N120="snížená",J120,0)</f>
        <v>0</v>
      </c>
      <c r="BG120" s="187">
        <f aca="true" t="shared" si="6" ref="BG120:BG132">IF(N120="zákl. přenesená",J120,0)</f>
        <v>0</v>
      </c>
      <c r="BH120" s="187">
        <f aca="true" t="shared" si="7" ref="BH120:BH132">IF(N120="sníž. přenesená",J120,0)</f>
        <v>0</v>
      </c>
      <c r="BI120" s="187">
        <f aca="true" t="shared" si="8" ref="BI120:BI132">IF(N120="nulová",J120,0)</f>
        <v>0</v>
      </c>
      <c r="BJ120" s="19" t="s">
        <v>81</v>
      </c>
      <c r="BK120" s="187">
        <f aca="true" t="shared" si="9" ref="BK120:BK132">ROUND(I120*H120,2)</f>
        <v>0</v>
      </c>
      <c r="BL120" s="19" t="s">
        <v>141</v>
      </c>
      <c r="BM120" s="186" t="s">
        <v>332</v>
      </c>
    </row>
    <row r="121" spans="1:65" s="2" customFormat="1" ht="16.5" customHeight="1">
      <c r="A121" s="36"/>
      <c r="B121" s="37"/>
      <c r="C121" s="238" t="s">
        <v>245</v>
      </c>
      <c r="D121" s="238" t="s">
        <v>303</v>
      </c>
      <c r="E121" s="239" t="s">
        <v>1003</v>
      </c>
      <c r="F121" s="240" t="s">
        <v>1004</v>
      </c>
      <c r="G121" s="241" t="s">
        <v>284</v>
      </c>
      <c r="H121" s="242">
        <v>4</v>
      </c>
      <c r="I121" s="243"/>
      <c r="J121" s="244">
        <f t="shared" si="0"/>
        <v>0</v>
      </c>
      <c r="K121" s="240" t="s">
        <v>285</v>
      </c>
      <c r="L121" s="245"/>
      <c r="M121" s="246" t="s">
        <v>21</v>
      </c>
      <c r="N121" s="247" t="s">
        <v>44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192</v>
      </c>
      <c r="AT121" s="186" t="s">
        <v>303</v>
      </c>
      <c r="AU121" s="186" t="s">
        <v>83</v>
      </c>
      <c r="AY121" s="19" t="s">
        <v>134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81</v>
      </c>
      <c r="BK121" s="187">
        <f t="shared" si="9"/>
        <v>0</v>
      </c>
      <c r="BL121" s="19" t="s">
        <v>141</v>
      </c>
      <c r="BM121" s="186" t="s">
        <v>306</v>
      </c>
    </row>
    <row r="122" spans="1:65" s="2" customFormat="1" ht="16.5" customHeight="1">
      <c r="A122" s="36"/>
      <c r="B122" s="37"/>
      <c r="C122" s="238" t="s">
        <v>251</v>
      </c>
      <c r="D122" s="238" t="s">
        <v>303</v>
      </c>
      <c r="E122" s="239" t="s">
        <v>1005</v>
      </c>
      <c r="F122" s="240" t="s">
        <v>1006</v>
      </c>
      <c r="G122" s="241" t="s">
        <v>284</v>
      </c>
      <c r="H122" s="242">
        <v>210</v>
      </c>
      <c r="I122" s="243"/>
      <c r="J122" s="244">
        <f t="shared" si="0"/>
        <v>0</v>
      </c>
      <c r="K122" s="240" t="s">
        <v>285</v>
      </c>
      <c r="L122" s="245"/>
      <c r="M122" s="246" t="s">
        <v>21</v>
      </c>
      <c r="N122" s="247" t="s">
        <v>44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192</v>
      </c>
      <c r="AT122" s="186" t="s">
        <v>303</v>
      </c>
      <c r="AU122" s="186" t="s">
        <v>83</v>
      </c>
      <c r="AY122" s="19" t="s">
        <v>134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81</v>
      </c>
      <c r="BK122" s="187">
        <f t="shared" si="9"/>
        <v>0</v>
      </c>
      <c r="BL122" s="19" t="s">
        <v>141</v>
      </c>
      <c r="BM122" s="186" t="s">
        <v>356</v>
      </c>
    </row>
    <row r="123" spans="1:65" s="2" customFormat="1" ht="16.5" customHeight="1">
      <c r="A123" s="36"/>
      <c r="B123" s="37"/>
      <c r="C123" s="238" t="s">
        <v>257</v>
      </c>
      <c r="D123" s="238" t="s">
        <v>303</v>
      </c>
      <c r="E123" s="239" t="s">
        <v>1007</v>
      </c>
      <c r="F123" s="240" t="s">
        <v>1008</v>
      </c>
      <c r="G123" s="241" t="s">
        <v>284</v>
      </c>
      <c r="H123" s="242">
        <v>110</v>
      </c>
      <c r="I123" s="243"/>
      <c r="J123" s="244">
        <f t="shared" si="0"/>
        <v>0</v>
      </c>
      <c r="K123" s="240" t="s">
        <v>285</v>
      </c>
      <c r="L123" s="245"/>
      <c r="M123" s="246" t="s">
        <v>21</v>
      </c>
      <c r="N123" s="247" t="s">
        <v>44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192</v>
      </c>
      <c r="AT123" s="186" t="s">
        <v>303</v>
      </c>
      <c r="AU123" s="186" t="s">
        <v>83</v>
      </c>
      <c r="AY123" s="19" t="s">
        <v>134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81</v>
      </c>
      <c r="BK123" s="187">
        <f t="shared" si="9"/>
        <v>0</v>
      </c>
      <c r="BL123" s="19" t="s">
        <v>141</v>
      </c>
      <c r="BM123" s="186" t="s">
        <v>450</v>
      </c>
    </row>
    <row r="124" spans="1:65" s="2" customFormat="1" ht="16.5" customHeight="1">
      <c r="A124" s="36"/>
      <c r="B124" s="37"/>
      <c r="C124" s="238" t="s">
        <v>264</v>
      </c>
      <c r="D124" s="238" t="s">
        <v>303</v>
      </c>
      <c r="E124" s="239" t="s">
        <v>1009</v>
      </c>
      <c r="F124" s="240" t="s">
        <v>1010</v>
      </c>
      <c r="G124" s="241" t="s">
        <v>284</v>
      </c>
      <c r="H124" s="242">
        <v>150</v>
      </c>
      <c r="I124" s="243"/>
      <c r="J124" s="244">
        <f t="shared" si="0"/>
        <v>0</v>
      </c>
      <c r="K124" s="240" t="s">
        <v>285</v>
      </c>
      <c r="L124" s="245"/>
      <c r="M124" s="246" t="s">
        <v>21</v>
      </c>
      <c r="N124" s="247" t="s">
        <v>44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192</v>
      </c>
      <c r="AT124" s="186" t="s">
        <v>303</v>
      </c>
      <c r="AU124" s="186" t="s">
        <v>83</v>
      </c>
      <c r="AY124" s="19" t="s">
        <v>134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81</v>
      </c>
      <c r="BK124" s="187">
        <f t="shared" si="9"/>
        <v>0</v>
      </c>
      <c r="BL124" s="19" t="s">
        <v>141</v>
      </c>
      <c r="BM124" s="186" t="s">
        <v>455</v>
      </c>
    </row>
    <row r="125" spans="1:65" s="2" customFormat="1" ht="16.5" customHeight="1">
      <c r="A125" s="36"/>
      <c r="B125" s="37"/>
      <c r="C125" s="238" t="s">
        <v>271</v>
      </c>
      <c r="D125" s="238" t="s">
        <v>303</v>
      </c>
      <c r="E125" s="239" t="s">
        <v>1011</v>
      </c>
      <c r="F125" s="240" t="s">
        <v>1012</v>
      </c>
      <c r="G125" s="241" t="s">
        <v>284</v>
      </c>
      <c r="H125" s="242">
        <v>90</v>
      </c>
      <c r="I125" s="243"/>
      <c r="J125" s="244">
        <f t="shared" si="0"/>
        <v>0</v>
      </c>
      <c r="K125" s="240" t="s">
        <v>285</v>
      </c>
      <c r="L125" s="245"/>
      <c r="M125" s="246" t="s">
        <v>21</v>
      </c>
      <c r="N125" s="247" t="s">
        <v>44</v>
      </c>
      <c r="O125" s="66"/>
      <c r="P125" s="184">
        <f t="shared" si="1"/>
        <v>0</v>
      </c>
      <c r="Q125" s="184">
        <v>0</v>
      </c>
      <c r="R125" s="184">
        <f t="shared" si="2"/>
        <v>0</v>
      </c>
      <c r="S125" s="184">
        <v>0</v>
      </c>
      <c r="T125" s="185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192</v>
      </c>
      <c r="AT125" s="186" t="s">
        <v>303</v>
      </c>
      <c r="AU125" s="186" t="s">
        <v>83</v>
      </c>
      <c r="AY125" s="19" t="s">
        <v>134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19" t="s">
        <v>81</v>
      </c>
      <c r="BK125" s="187">
        <f t="shared" si="9"/>
        <v>0</v>
      </c>
      <c r="BL125" s="19" t="s">
        <v>141</v>
      </c>
      <c r="BM125" s="186" t="s">
        <v>458</v>
      </c>
    </row>
    <row r="126" spans="1:65" s="2" customFormat="1" ht="16.5" customHeight="1">
      <c r="A126" s="36"/>
      <c r="B126" s="37"/>
      <c r="C126" s="238" t="s">
        <v>7</v>
      </c>
      <c r="D126" s="238" t="s">
        <v>303</v>
      </c>
      <c r="E126" s="239" t="s">
        <v>1013</v>
      </c>
      <c r="F126" s="240" t="s">
        <v>1014</v>
      </c>
      <c r="G126" s="241" t="s">
        <v>284</v>
      </c>
      <c r="H126" s="242">
        <v>100</v>
      </c>
      <c r="I126" s="243"/>
      <c r="J126" s="244">
        <f t="shared" si="0"/>
        <v>0</v>
      </c>
      <c r="K126" s="240" t="s">
        <v>285</v>
      </c>
      <c r="L126" s="245"/>
      <c r="M126" s="246" t="s">
        <v>21</v>
      </c>
      <c r="N126" s="247" t="s">
        <v>44</v>
      </c>
      <c r="O126" s="66"/>
      <c r="P126" s="184">
        <f t="shared" si="1"/>
        <v>0</v>
      </c>
      <c r="Q126" s="184">
        <v>0</v>
      </c>
      <c r="R126" s="184">
        <f t="shared" si="2"/>
        <v>0</v>
      </c>
      <c r="S126" s="184">
        <v>0</v>
      </c>
      <c r="T126" s="185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192</v>
      </c>
      <c r="AT126" s="186" t="s">
        <v>303</v>
      </c>
      <c r="AU126" s="186" t="s">
        <v>83</v>
      </c>
      <c r="AY126" s="19" t="s">
        <v>134</v>
      </c>
      <c r="BE126" s="187">
        <f t="shared" si="4"/>
        <v>0</v>
      </c>
      <c r="BF126" s="187">
        <f t="shared" si="5"/>
        <v>0</v>
      </c>
      <c r="BG126" s="187">
        <f t="shared" si="6"/>
        <v>0</v>
      </c>
      <c r="BH126" s="187">
        <f t="shared" si="7"/>
        <v>0</v>
      </c>
      <c r="BI126" s="187">
        <f t="shared" si="8"/>
        <v>0</v>
      </c>
      <c r="BJ126" s="19" t="s">
        <v>81</v>
      </c>
      <c r="BK126" s="187">
        <f t="shared" si="9"/>
        <v>0</v>
      </c>
      <c r="BL126" s="19" t="s">
        <v>141</v>
      </c>
      <c r="BM126" s="186" t="s">
        <v>463</v>
      </c>
    </row>
    <row r="127" spans="1:65" s="2" customFormat="1" ht="16.5" customHeight="1">
      <c r="A127" s="36"/>
      <c r="B127" s="37"/>
      <c r="C127" s="238" t="s">
        <v>288</v>
      </c>
      <c r="D127" s="238" t="s">
        <v>303</v>
      </c>
      <c r="E127" s="239" t="s">
        <v>1015</v>
      </c>
      <c r="F127" s="240" t="s">
        <v>1016</v>
      </c>
      <c r="G127" s="241" t="s">
        <v>284</v>
      </c>
      <c r="H127" s="242">
        <v>50</v>
      </c>
      <c r="I127" s="243"/>
      <c r="J127" s="244">
        <f t="shared" si="0"/>
        <v>0</v>
      </c>
      <c r="K127" s="240" t="s">
        <v>285</v>
      </c>
      <c r="L127" s="245"/>
      <c r="M127" s="246" t="s">
        <v>21</v>
      </c>
      <c r="N127" s="247" t="s">
        <v>44</v>
      </c>
      <c r="O127" s="66"/>
      <c r="P127" s="184">
        <f t="shared" si="1"/>
        <v>0</v>
      </c>
      <c r="Q127" s="184">
        <v>0</v>
      </c>
      <c r="R127" s="184">
        <f t="shared" si="2"/>
        <v>0</v>
      </c>
      <c r="S127" s="184">
        <v>0</v>
      </c>
      <c r="T127" s="185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192</v>
      </c>
      <c r="AT127" s="186" t="s">
        <v>303</v>
      </c>
      <c r="AU127" s="186" t="s">
        <v>83</v>
      </c>
      <c r="AY127" s="19" t="s">
        <v>134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19" t="s">
        <v>81</v>
      </c>
      <c r="BK127" s="187">
        <f t="shared" si="9"/>
        <v>0</v>
      </c>
      <c r="BL127" s="19" t="s">
        <v>141</v>
      </c>
      <c r="BM127" s="186" t="s">
        <v>467</v>
      </c>
    </row>
    <row r="128" spans="1:65" s="2" customFormat="1" ht="16.5" customHeight="1">
      <c r="A128" s="36"/>
      <c r="B128" s="37"/>
      <c r="C128" s="238" t="s">
        <v>292</v>
      </c>
      <c r="D128" s="238" t="s">
        <v>303</v>
      </c>
      <c r="E128" s="239" t="s">
        <v>1017</v>
      </c>
      <c r="F128" s="240" t="s">
        <v>1018</v>
      </c>
      <c r="G128" s="241" t="s">
        <v>284</v>
      </c>
      <c r="H128" s="242">
        <v>95</v>
      </c>
      <c r="I128" s="243"/>
      <c r="J128" s="244">
        <f t="shared" si="0"/>
        <v>0</v>
      </c>
      <c r="K128" s="240" t="s">
        <v>285</v>
      </c>
      <c r="L128" s="245"/>
      <c r="M128" s="246" t="s">
        <v>21</v>
      </c>
      <c r="N128" s="247" t="s">
        <v>44</v>
      </c>
      <c r="O128" s="66"/>
      <c r="P128" s="184">
        <f t="shared" si="1"/>
        <v>0</v>
      </c>
      <c r="Q128" s="184">
        <v>0</v>
      </c>
      <c r="R128" s="184">
        <f t="shared" si="2"/>
        <v>0</v>
      </c>
      <c r="S128" s="184">
        <v>0</v>
      </c>
      <c r="T128" s="185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192</v>
      </c>
      <c r="AT128" s="186" t="s">
        <v>303</v>
      </c>
      <c r="AU128" s="186" t="s">
        <v>83</v>
      </c>
      <c r="AY128" s="19" t="s">
        <v>134</v>
      </c>
      <c r="BE128" s="187">
        <f t="shared" si="4"/>
        <v>0</v>
      </c>
      <c r="BF128" s="187">
        <f t="shared" si="5"/>
        <v>0</v>
      </c>
      <c r="BG128" s="187">
        <f t="shared" si="6"/>
        <v>0</v>
      </c>
      <c r="BH128" s="187">
        <f t="shared" si="7"/>
        <v>0</v>
      </c>
      <c r="BI128" s="187">
        <f t="shared" si="8"/>
        <v>0</v>
      </c>
      <c r="BJ128" s="19" t="s">
        <v>81</v>
      </c>
      <c r="BK128" s="187">
        <f t="shared" si="9"/>
        <v>0</v>
      </c>
      <c r="BL128" s="19" t="s">
        <v>141</v>
      </c>
      <c r="BM128" s="186" t="s">
        <v>472</v>
      </c>
    </row>
    <row r="129" spans="1:65" s="2" customFormat="1" ht="16.5" customHeight="1">
      <c r="A129" s="36"/>
      <c r="B129" s="37"/>
      <c r="C129" s="238" t="s">
        <v>296</v>
      </c>
      <c r="D129" s="238" t="s">
        <v>303</v>
      </c>
      <c r="E129" s="239" t="s">
        <v>1019</v>
      </c>
      <c r="F129" s="240" t="s">
        <v>1020</v>
      </c>
      <c r="G129" s="241" t="s">
        <v>284</v>
      </c>
      <c r="H129" s="242">
        <v>70</v>
      </c>
      <c r="I129" s="243"/>
      <c r="J129" s="244">
        <f t="shared" si="0"/>
        <v>0</v>
      </c>
      <c r="K129" s="240" t="s">
        <v>285</v>
      </c>
      <c r="L129" s="245"/>
      <c r="M129" s="246" t="s">
        <v>21</v>
      </c>
      <c r="N129" s="247" t="s">
        <v>44</v>
      </c>
      <c r="O129" s="66"/>
      <c r="P129" s="184">
        <f t="shared" si="1"/>
        <v>0</v>
      </c>
      <c r="Q129" s="184">
        <v>0</v>
      </c>
      <c r="R129" s="184">
        <f t="shared" si="2"/>
        <v>0</v>
      </c>
      <c r="S129" s="184">
        <v>0</v>
      </c>
      <c r="T129" s="185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192</v>
      </c>
      <c r="AT129" s="186" t="s">
        <v>303</v>
      </c>
      <c r="AU129" s="186" t="s">
        <v>83</v>
      </c>
      <c r="AY129" s="19" t="s">
        <v>134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19" t="s">
        <v>81</v>
      </c>
      <c r="BK129" s="187">
        <f t="shared" si="9"/>
        <v>0</v>
      </c>
      <c r="BL129" s="19" t="s">
        <v>141</v>
      </c>
      <c r="BM129" s="186" t="s">
        <v>478</v>
      </c>
    </row>
    <row r="130" spans="1:65" s="2" customFormat="1" ht="16.5" customHeight="1">
      <c r="A130" s="36"/>
      <c r="B130" s="37"/>
      <c r="C130" s="238" t="s">
        <v>302</v>
      </c>
      <c r="D130" s="238" t="s">
        <v>303</v>
      </c>
      <c r="E130" s="239" t="s">
        <v>1021</v>
      </c>
      <c r="F130" s="240" t="s">
        <v>1022</v>
      </c>
      <c r="G130" s="241" t="s">
        <v>284</v>
      </c>
      <c r="H130" s="242">
        <v>75</v>
      </c>
      <c r="I130" s="243"/>
      <c r="J130" s="244">
        <f t="shared" si="0"/>
        <v>0</v>
      </c>
      <c r="K130" s="240" t="s">
        <v>285</v>
      </c>
      <c r="L130" s="245"/>
      <c r="M130" s="246" t="s">
        <v>21</v>
      </c>
      <c r="N130" s="247" t="s">
        <v>44</v>
      </c>
      <c r="O130" s="66"/>
      <c r="P130" s="184">
        <f t="shared" si="1"/>
        <v>0</v>
      </c>
      <c r="Q130" s="184">
        <v>0</v>
      </c>
      <c r="R130" s="184">
        <f t="shared" si="2"/>
        <v>0</v>
      </c>
      <c r="S130" s="184">
        <v>0</v>
      </c>
      <c r="T130" s="185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192</v>
      </c>
      <c r="AT130" s="186" t="s">
        <v>303</v>
      </c>
      <c r="AU130" s="186" t="s">
        <v>83</v>
      </c>
      <c r="AY130" s="19" t="s">
        <v>134</v>
      </c>
      <c r="BE130" s="187">
        <f t="shared" si="4"/>
        <v>0</v>
      </c>
      <c r="BF130" s="187">
        <f t="shared" si="5"/>
        <v>0</v>
      </c>
      <c r="BG130" s="187">
        <f t="shared" si="6"/>
        <v>0</v>
      </c>
      <c r="BH130" s="187">
        <f t="shared" si="7"/>
        <v>0</v>
      </c>
      <c r="BI130" s="187">
        <f t="shared" si="8"/>
        <v>0</v>
      </c>
      <c r="BJ130" s="19" t="s">
        <v>81</v>
      </c>
      <c r="BK130" s="187">
        <f t="shared" si="9"/>
        <v>0</v>
      </c>
      <c r="BL130" s="19" t="s">
        <v>141</v>
      </c>
      <c r="BM130" s="186" t="s">
        <v>483</v>
      </c>
    </row>
    <row r="131" spans="1:65" s="2" customFormat="1" ht="16.5" customHeight="1">
      <c r="A131" s="36"/>
      <c r="B131" s="37"/>
      <c r="C131" s="238" t="s">
        <v>310</v>
      </c>
      <c r="D131" s="238" t="s">
        <v>303</v>
      </c>
      <c r="E131" s="239" t="s">
        <v>1023</v>
      </c>
      <c r="F131" s="240" t="s">
        <v>1024</v>
      </c>
      <c r="G131" s="241" t="s">
        <v>284</v>
      </c>
      <c r="H131" s="242">
        <v>100</v>
      </c>
      <c r="I131" s="243"/>
      <c r="J131" s="244">
        <f t="shared" si="0"/>
        <v>0</v>
      </c>
      <c r="K131" s="240" t="s">
        <v>285</v>
      </c>
      <c r="L131" s="245"/>
      <c r="M131" s="246" t="s">
        <v>21</v>
      </c>
      <c r="N131" s="247" t="s">
        <v>44</v>
      </c>
      <c r="O131" s="66"/>
      <c r="P131" s="184">
        <f t="shared" si="1"/>
        <v>0</v>
      </c>
      <c r="Q131" s="184">
        <v>0</v>
      </c>
      <c r="R131" s="184">
        <f t="shared" si="2"/>
        <v>0</v>
      </c>
      <c r="S131" s="184">
        <v>0</v>
      </c>
      <c r="T131" s="185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192</v>
      </c>
      <c r="AT131" s="186" t="s">
        <v>303</v>
      </c>
      <c r="AU131" s="186" t="s">
        <v>83</v>
      </c>
      <c r="AY131" s="19" t="s">
        <v>134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19" t="s">
        <v>81</v>
      </c>
      <c r="BK131" s="187">
        <f t="shared" si="9"/>
        <v>0</v>
      </c>
      <c r="BL131" s="19" t="s">
        <v>141</v>
      </c>
      <c r="BM131" s="186" t="s">
        <v>491</v>
      </c>
    </row>
    <row r="132" spans="1:65" s="2" customFormat="1" ht="16.5" customHeight="1">
      <c r="A132" s="36"/>
      <c r="B132" s="37"/>
      <c r="C132" s="238" t="s">
        <v>316</v>
      </c>
      <c r="D132" s="238" t="s">
        <v>303</v>
      </c>
      <c r="E132" s="239" t="s">
        <v>1025</v>
      </c>
      <c r="F132" s="240" t="s">
        <v>1026</v>
      </c>
      <c r="G132" s="241" t="s">
        <v>284</v>
      </c>
      <c r="H132" s="242">
        <v>100</v>
      </c>
      <c r="I132" s="243"/>
      <c r="J132" s="244">
        <f t="shared" si="0"/>
        <v>0</v>
      </c>
      <c r="K132" s="240" t="s">
        <v>285</v>
      </c>
      <c r="L132" s="245"/>
      <c r="M132" s="246" t="s">
        <v>21</v>
      </c>
      <c r="N132" s="247" t="s">
        <v>44</v>
      </c>
      <c r="O132" s="66"/>
      <c r="P132" s="184">
        <f t="shared" si="1"/>
        <v>0</v>
      </c>
      <c r="Q132" s="184">
        <v>0</v>
      </c>
      <c r="R132" s="184">
        <f t="shared" si="2"/>
        <v>0</v>
      </c>
      <c r="S132" s="184">
        <v>0</v>
      </c>
      <c r="T132" s="185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192</v>
      </c>
      <c r="AT132" s="186" t="s">
        <v>303</v>
      </c>
      <c r="AU132" s="186" t="s">
        <v>83</v>
      </c>
      <c r="AY132" s="19" t="s">
        <v>134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J132" s="19" t="s">
        <v>81</v>
      </c>
      <c r="BK132" s="187">
        <f t="shared" si="9"/>
        <v>0</v>
      </c>
      <c r="BL132" s="19" t="s">
        <v>141</v>
      </c>
      <c r="BM132" s="186" t="s">
        <v>496</v>
      </c>
    </row>
    <row r="133" spans="2:63" s="12" customFormat="1" ht="22.9" customHeight="1">
      <c r="B133" s="159"/>
      <c r="C133" s="160"/>
      <c r="D133" s="161" t="s">
        <v>72</v>
      </c>
      <c r="E133" s="173" t="s">
        <v>1027</v>
      </c>
      <c r="F133" s="173" t="s">
        <v>1028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SUM(P134:P137)</f>
        <v>0</v>
      </c>
      <c r="Q133" s="167"/>
      <c r="R133" s="168">
        <f>SUM(R134:R137)</f>
        <v>0</v>
      </c>
      <c r="S133" s="167"/>
      <c r="T133" s="169">
        <f>SUM(T134:T137)</f>
        <v>0</v>
      </c>
      <c r="AR133" s="170" t="s">
        <v>81</v>
      </c>
      <c r="AT133" s="171" t="s">
        <v>72</v>
      </c>
      <c r="AU133" s="171" t="s">
        <v>81</v>
      </c>
      <c r="AY133" s="170" t="s">
        <v>134</v>
      </c>
      <c r="BK133" s="172">
        <f>SUM(BK134:BK137)</f>
        <v>0</v>
      </c>
    </row>
    <row r="134" spans="1:65" s="2" customFormat="1" ht="16.5" customHeight="1">
      <c r="A134" s="36"/>
      <c r="B134" s="37"/>
      <c r="C134" s="238" t="s">
        <v>321</v>
      </c>
      <c r="D134" s="238" t="s">
        <v>303</v>
      </c>
      <c r="E134" s="239" t="s">
        <v>1029</v>
      </c>
      <c r="F134" s="240" t="s">
        <v>1030</v>
      </c>
      <c r="G134" s="241" t="s">
        <v>151</v>
      </c>
      <c r="H134" s="242">
        <v>20.6</v>
      </c>
      <c r="I134" s="243"/>
      <c r="J134" s="244">
        <f>ROUND(I134*H134,2)</f>
        <v>0</v>
      </c>
      <c r="K134" s="240" t="s">
        <v>285</v>
      </c>
      <c r="L134" s="245"/>
      <c r="M134" s="246" t="s">
        <v>21</v>
      </c>
      <c r="N134" s="247" t="s">
        <v>44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192</v>
      </c>
      <c r="AT134" s="186" t="s">
        <v>303</v>
      </c>
      <c r="AU134" s="186" t="s">
        <v>83</v>
      </c>
      <c r="AY134" s="19" t="s">
        <v>134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81</v>
      </c>
      <c r="BK134" s="187">
        <f>ROUND(I134*H134,2)</f>
        <v>0</v>
      </c>
      <c r="BL134" s="19" t="s">
        <v>141</v>
      </c>
      <c r="BM134" s="186" t="s">
        <v>500</v>
      </c>
    </row>
    <row r="135" spans="1:65" s="2" customFormat="1" ht="16.5" customHeight="1">
      <c r="A135" s="36"/>
      <c r="B135" s="37"/>
      <c r="C135" s="238" t="s">
        <v>327</v>
      </c>
      <c r="D135" s="238" t="s">
        <v>303</v>
      </c>
      <c r="E135" s="239" t="s">
        <v>1031</v>
      </c>
      <c r="F135" s="240" t="s">
        <v>1032</v>
      </c>
      <c r="G135" s="241" t="s">
        <v>1033</v>
      </c>
      <c r="H135" s="242">
        <v>30</v>
      </c>
      <c r="I135" s="243"/>
      <c r="J135" s="244">
        <f>ROUND(I135*H135,2)</f>
        <v>0</v>
      </c>
      <c r="K135" s="240" t="s">
        <v>285</v>
      </c>
      <c r="L135" s="245"/>
      <c r="M135" s="246" t="s">
        <v>21</v>
      </c>
      <c r="N135" s="247" t="s">
        <v>44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192</v>
      </c>
      <c r="AT135" s="186" t="s">
        <v>303</v>
      </c>
      <c r="AU135" s="186" t="s">
        <v>83</v>
      </c>
      <c r="AY135" s="19" t="s">
        <v>134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81</v>
      </c>
      <c r="BK135" s="187">
        <f>ROUND(I135*H135,2)</f>
        <v>0</v>
      </c>
      <c r="BL135" s="19" t="s">
        <v>141</v>
      </c>
      <c r="BM135" s="186" t="s">
        <v>507</v>
      </c>
    </row>
    <row r="136" spans="1:65" s="2" customFormat="1" ht="16.5" customHeight="1">
      <c r="A136" s="36"/>
      <c r="B136" s="37"/>
      <c r="C136" s="238" t="s">
        <v>332</v>
      </c>
      <c r="D136" s="238" t="s">
        <v>303</v>
      </c>
      <c r="E136" s="239" t="s">
        <v>1034</v>
      </c>
      <c r="F136" s="240" t="s">
        <v>1035</v>
      </c>
      <c r="G136" s="241" t="s">
        <v>284</v>
      </c>
      <c r="H136" s="242">
        <v>990</v>
      </c>
      <c r="I136" s="243"/>
      <c r="J136" s="244">
        <f>ROUND(I136*H136,2)</f>
        <v>0</v>
      </c>
      <c r="K136" s="240" t="s">
        <v>285</v>
      </c>
      <c r="L136" s="245"/>
      <c r="M136" s="246" t="s">
        <v>21</v>
      </c>
      <c r="N136" s="247" t="s">
        <v>44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192</v>
      </c>
      <c r="AT136" s="186" t="s">
        <v>303</v>
      </c>
      <c r="AU136" s="186" t="s">
        <v>83</v>
      </c>
      <c r="AY136" s="19" t="s">
        <v>134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81</v>
      </c>
      <c r="BK136" s="187">
        <f>ROUND(I136*H136,2)</f>
        <v>0</v>
      </c>
      <c r="BL136" s="19" t="s">
        <v>141</v>
      </c>
      <c r="BM136" s="186" t="s">
        <v>510</v>
      </c>
    </row>
    <row r="137" spans="1:65" s="2" customFormat="1" ht="16.5" customHeight="1">
      <c r="A137" s="36"/>
      <c r="B137" s="37"/>
      <c r="C137" s="238" t="s">
        <v>337</v>
      </c>
      <c r="D137" s="238" t="s">
        <v>303</v>
      </c>
      <c r="E137" s="239" t="s">
        <v>1036</v>
      </c>
      <c r="F137" s="240" t="s">
        <v>1037</v>
      </c>
      <c r="G137" s="241" t="s">
        <v>151</v>
      </c>
      <c r="H137" s="242">
        <v>2</v>
      </c>
      <c r="I137" s="243"/>
      <c r="J137" s="244">
        <f>ROUND(I137*H137,2)</f>
        <v>0</v>
      </c>
      <c r="K137" s="240" t="s">
        <v>285</v>
      </c>
      <c r="L137" s="245"/>
      <c r="M137" s="246" t="s">
        <v>21</v>
      </c>
      <c r="N137" s="247" t="s">
        <v>44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192</v>
      </c>
      <c r="AT137" s="186" t="s">
        <v>303</v>
      </c>
      <c r="AU137" s="186" t="s">
        <v>83</v>
      </c>
      <c r="AY137" s="19" t="s">
        <v>134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81</v>
      </c>
      <c r="BK137" s="187">
        <f>ROUND(I137*H137,2)</f>
        <v>0</v>
      </c>
      <c r="BL137" s="19" t="s">
        <v>141</v>
      </c>
      <c r="BM137" s="186" t="s">
        <v>518</v>
      </c>
    </row>
    <row r="138" spans="2:63" s="12" customFormat="1" ht="25.9" customHeight="1">
      <c r="B138" s="159"/>
      <c r="C138" s="160"/>
      <c r="D138" s="161" t="s">
        <v>72</v>
      </c>
      <c r="E138" s="162" t="s">
        <v>1038</v>
      </c>
      <c r="F138" s="162" t="s">
        <v>1039</v>
      </c>
      <c r="G138" s="160"/>
      <c r="H138" s="160"/>
      <c r="I138" s="163"/>
      <c r="J138" s="164">
        <f>BK138</f>
        <v>0</v>
      </c>
      <c r="K138" s="160"/>
      <c r="L138" s="165"/>
      <c r="M138" s="166"/>
      <c r="N138" s="167"/>
      <c r="O138" s="167"/>
      <c r="P138" s="168">
        <f>P139+P143+P147+P154+P160+P164</f>
        <v>0</v>
      </c>
      <c r="Q138" s="167"/>
      <c r="R138" s="168">
        <f>R139+R143+R147+R154+R160+R164</f>
        <v>0</v>
      </c>
      <c r="S138" s="167"/>
      <c r="T138" s="169">
        <f>T139+T143+T147+T154+T160+T164</f>
        <v>0</v>
      </c>
      <c r="AR138" s="170" t="s">
        <v>81</v>
      </c>
      <c r="AT138" s="171" t="s">
        <v>72</v>
      </c>
      <c r="AU138" s="171" t="s">
        <v>73</v>
      </c>
      <c r="AY138" s="170" t="s">
        <v>134</v>
      </c>
      <c r="BK138" s="172">
        <f>BK139+BK143+BK147+BK154+BK160+BK164</f>
        <v>0</v>
      </c>
    </row>
    <row r="139" spans="2:63" s="12" customFormat="1" ht="22.9" customHeight="1">
      <c r="B139" s="159"/>
      <c r="C139" s="160"/>
      <c r="D139" s="161" t="s">
        <v>72</v>
      </c>
      <c r="E139" s="173" t="s">
        <v>1040</v>
      </c>
      <c r="F139" s="173" t="s">
        <v>1041</v>
      </c>
      <c r="G139" s="160"/>
      <c r="H139" s="160"/>
      <c r="I139" s="163"/>
      <c r="J139" s="174">
        <f>BK139</f>
        <v>0</v>
      </c>
      <c r="K139" s="160"/>
      <c r="L139" s="165"/>
      <c r="M139" s="166"/>
      <c r="N139" s="167"/>
      <c r="O139" s="167"/>
      <c r="P139" s="168">
        <f>SUM(P140:P142)</f>
        <v>0</v>
      </c>
      <c r="Q139" s="167"/>
      <c r="R139" s="168">
        <f>SUM(R140:R142)</f>
        <v>0</v>
      </c>
      <c r="S139" s="167"/>
      <c r="T139" s="169">
        <f>SUM(T140:T142)</f>
        <v>0</v>
      </c>
      <c r="AR139" s="170" t="s">
        <v>81</v>
      </c>
      <c r="AT139" s="171" t="s">
        <v>72</v>
      </c>
      <c r="AU139" s="171" t="s">
        <v>81</v>
      </c>
      <c r="AY139" s="170" t="s">
        <v>134</v>
      </c>
      <c r="BK139" s="172">
        <f>SUM(BK140:BK142)</f>
        <v>0</v>
      </c>
    </row>
    <row r="140" spans="1:65" s="2" customFormat="1" ht="16.5" customHeight="1">
      <c r="A140" s="36"/>
      <c r="B140" s="37"/>
      <c r="C140" s="238" t="s">
        <v>306</v>
      </c>
      <c r="D140" s="238" t="s">
        <v>303</v>
      </c>
      <c r="E140" s="239" t="s">
        <v>1042</v>
      </c>
      <c r="F140" s="240" t="s">
        <v>1043</v>
      </c>
      <c r="G140" s="241" t="s">
        <v>284</v>
      </c>
      <c r="H140" s="242">
        <v>1</v>
      </c>
      <c r="I140" s="243"/>
      <c r="J140" s="244">
        <f>ROUND(I140*H140,2)</f>
        <v>0</v>
      </c>
      <c r="K140" s="240" t="s">
        <v>285</v>
      </c>
      <c r="L140" s="245"/>
      <c r="M140" s="246" t="s">
        <v>21</v>
      </c>
      <c r="N140" s="247" t="s">
        <v>44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192</v>
      </c>
      <c r="AT140" s="186" t="s">
        <v>303</v>
      </c>
      <c r="AU140" s="186" t="s">
        <v>83</v>
      </c>
      <c r="AY140" s="19" t="s">
        <v>134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141</v>
      </c>
      <c r="BM140" s="186" t="s">
        <v>1044</v>
      </c>
    </row>
    <row r="141" spans="1:65" s="2" customFormat="1" ht="16.5" customHeight="1">
      <c r="A141" s="36"/>
      <c r="B141" s="37"/>
      <c r="C141" s="238" t="s">
        <v>350</v>
      </c>
      <c r="D141" s="238" t="s">
        <v>303</v>
      </c>
      <c r="E141" s="239" t="s">
        <v>1045</v>
      </c>
      <c r="F141" s="240" t="s">
        <v>1046</v>
      </c>
      <c r="G141" s="241" t="s">
        <v>284</v>
      </c>
      <c r="H141" s="242">
        <v>1</v>
      </c>
      <c r="I141" s="243"/>
      <c r="J141" s="244">
        <f>ROUND(I141*H141,2)</f>
        <v>0</v>
      </c>
      <c r="K141" s="240" t="s">
        <v>285</v>
      </c>
      <c r="L141" s="245"/>
      <c r="M141" s="246" t="s">
        <v>21</v>
      </c>
      <c r="N141" s="247" t="s">
        <v>44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192</v>
      </c>
      <c r="AT141" s="186" t="s">
        <v>303</v>
      </c>
      <c r="AU141" s="186" t="s">
        <v>83</v>
      </c>
      <c r="AY141" s="19" t="s">
        <v>134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81</v>
      </c>
      <c r="BK141" s="187">
        <f>ROUND(I141*H141,2)</f>
        <v>0</v>
      </c>
      <c r="BL141" s="19" t="s">
        <v>141</v>
      </c>
      <c r="BM141" s="186" t="s">
        <v>1047</v>
      </c>
    </row>
    <row r="142" spans="1:65" s="2" customFormat="1" ht="16.5" customHeight="1">
      <c r="A142" s="36"/>
      <c r="B142" s="37"/>
      <c r="C142" s="238" t="s">
        <v>356</v>
      </c>
      <c r="D142" s="238" t="s">
        <v>303</v>
      </c>
      <c r="E142" s="239" t="s">
        <v>1048</v>
      </c>
      <c r="F142" s="240" t="s">
        <v>1049</v>
      </c>
      <c r="G142" s="241" t="s">
        <v>284</v>
      </c>
      <c r="H142" s="242">
        <v>1</v>
      </c>
      <c r="I142" s="243"/>
      <c r="J142" s="244">
        <f>ROUND(I142*H142,2)</f>
        <v>0</v>
      </c>
      <c r="K142" s="240" t="s">
        <v>285</v>
      </c>
      <c r="L142" s="245"/>
      <c r="M142" s="246" t="s">
        <v>21</v>
      </c>
      <c r="N142" s="247" t="s">
        <v>44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192</v>
      </c>
      <c r="AT142" s="186" t="s">
        <v>303</v>
      </c>
      <c r="AU142" s="186" t="s">
        <v>83</v>
      </c>
      <c r="AY142" s="19" t="s">
        <v>134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81</v>
      </c>
      <c r="BK142" s="187">
        <f>ROUND(I142*H142,2)</f>
        <v>0</v>
      </c>
      <c r="BL142" s="19" t="s">
        <v>141</v>
      </c>
      <c r="BM142" s="186" t="s">
        <v>1050</v>
      </c>
    </row>
    <row r="143" spans="2:63" s="12" customFormat="1" ht="22.9" customHeight="1">
      <c r="B143" s="159"/>
      <c r="C143" s="160"/>
      <c r="D143" s="161" t="s">
        <v>72</v>
      </c>
      <c r="E143" s="173" t="s">
        <v>1051</v>
      </c>
      <c r="F143" s="173" t="s">
        <v>1052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SUM(P144:P146)</f>
        <v>0</v>
      </c>
      <c r="Q143" s="167"/>
      <c r="R143" s="168">
        <f>SUM(R144:R146)</f>
        <v>0</v>
      </c>
      <c r="S143" s="167"/>
      <c r="T143" s="169">
        <f>SUM(T144:T146)</f>
        <v>0</v>
      </c>
      <c r="AR143" s="170" t="s">
        <v>81</v>
      </c>
      <c r="AT143" s="171" t="s">
        <v>72</v>
      </c>
      <c r="AU143" s="171" t="s">
        <v>81</v>
      </c>
      <c r="AY143" s="170" t="s">
        <v>134</v>
      </c>
      <c r="BK143" s="172">
        <f>SUM(BK144:BK146)</f>
        <v>0</v>
      </c>
    </row>
    <row r="144" spans="1:65" s="2" customFormat="1" ht="16.5" customHeight="1">
      <c r="A144" s="36"/>
      <c r="B144" s="37"/>
      <c r="C144" s="238" t="s">
        <v>530</v>
      </c>
      <c r="D144" s="238" t="s">
        <v>303</v>
      </c>
      <c r="E144" s="239" t="s">
        <v>1053</v>
      </c>
      <c r="F144" s="240" t="s">
        <v>1054</v>
      </c>
      <c r="G144" s="241" t="s">
        <v>284</v>
      </c>
      <c r="H144" s="242">
        <v>2</v>
      </c>
      <c r="I144" s="243"/>
      <c r="J144" s="244">
        <f>ROUND(I144*H144,2)</f>
        <v>0</v>
      </c>
      <c r="K144" s="240" t="s">
        <v>285</v>
      </c>
      <c r="L144" s="245"/>
      <c r="M144" s="246" t="s">
        <v>21</v>
      </c>
      <c r="N144" s="247" t="s">
        <v>44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192</v>
      </c>
      <c r="AT144" s="186" t="s">
        <v>303</v>
      </c>
      <c r="AU144" s="186" t="s">
        <v>83</v>
      </c>
      <c r="AY144" s="19" t="s">
        <v>134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81</v>
      </c>
      <c r="BK144" s="187">
        <f>ROUND(I144*H144,2)</f>
        <v>0</v>
      </c>
      <c r="BL144" s="19" t="s">
        <v>141</v>
      </c>
      <c r="BM144" s="186" t="s">
        <v>1055</v>
      </c>
    </row>
    <row r="145" spans="1:65" s="2" customFormat="1" ht="16.5" customHeight="1">
      <c r="A145" s="36"/>
      <c r="B145" s="37"/>
      <c r="C145" s="238" t="s">
        <v>450</v>
      </c>
      <c r="D145" s="238" t="s">
        <v>303</v>
      </c>
      <c r="E145" s="239" t="s">
        <v>1056</v>
      </c>
      <c r="F145" s="240" t="s">
        <v>1057</v>
      </c>
      <c r="G145" s="241" t="s">
        <v>284</v>
      </c>
      <c r="H145" s="242">
        <v>1</v>
      </c>
      <c r="I145" s="243"/>
      <c r="J145" s="244">
        <f>ROUND(I145*H145,2)</f>
        <v>0</v>
      </c>
      <c r="K145" s="240" t="s">
        <v>285</v>
      </c>
      <c r="L145" s="245"/>
      <c r="M145" s="246" t="s">
        <v>21</v>
      </c>
      <c r="N145" s="247" t="s">
        <v>44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192</v>
      </c>
      <c r="AT145" s="186" t="s">
        <v>303</v>
      </c>
      <c r="AU145" s="186" t="s">
        <v>83</v>
      </c>
      <c r="AY145" s="19" t="s">
        <v>134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81</v>
      </c>
      <c r="BK145" s="187">
        <f>ROUND(I145*H145,2)</f>
        <v>0</v>
      </c>
      <c r="BL145" s="19" t="s">
        <v>141</v>
      </c>
      <c r="BM145" s="186" t="s">
        <v>1058</v>
      </c>
    </row>
    <row r="146" spans="1:65" s="2" customFormat="1" ht="16.5" customHeight="1">
      <c r="A146" s="36"/>
      <c r="B146" s="37"/>
      <c r="C146" s="238" t="s">
        <v>544</v>
      </c>
      <c r="D146" s="238" t="s">
        <v>303</v>
      </c>
      <c r="E146" s="239" t="s">
        <v>1059</v>
      </c>
      <c r="F146" s="240" t="s">
        <v>1060</v>
      </c>
      <c r="G146" s="241" t="s">
        <v>324</v>
      </c>
      <c r="H146" s="242">
        <v>1</v>
      </c>
      <c r="I146" s="243"/>
      <c r="J146" s="244">
        <f>ROUND(I146*H146,2)</f>
        <v>0</v>
      </c>
      <c r="K146" s="240" t="s">
        <v>285</v>
      </c>
      <c r="L146" s="245"/>
      <c r="M146" s="246" t="s">
        <v>21</v>
      </c>
      <c r="N146" s="247" t="s">
        <v>44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192</v>
      </c>
      <c r="AT146" s="186" t="s">
        <v>303</v>
      </c>
      <c r="AU146" s="186" t="s">
        <v>83</v>
      </c>
      <c r="AY146" s="19" t="s">
        <v>134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81</v>
      </c>
      <c r="BK146" s="187">
        <f>ROUND(I146*H146,2)</f>
        <v>0</v>
      </c>
      <c r="BL146" s="19" t="s">
        <v>141</v>
      </c>
      <c r="BM146" s="186" t="s">
        <v>1061</v>
      </c>
    </row>
    <row r="147" spans="2:63" s="12" customFormat="1" ht="22.9" customHeight="1">
      <c r="B147" s="159"/>
      <c r="C147" s="160"/>
      <c r="D147" s="161" t="s">
        <v>72</v>
      </c>
      <c r="E147" s="173" t="s">
        <v>1062</v>
      </c>
      <c r="F147" s="173" t="s">
        <v>1063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SUM(P148:P153)</f>
        <v>0</v>
      </c>
      <c r="Q147" s="167"/>
      <c r="R147" s="168">
        <f>SUM(R148:R153)</f>
        <v>0</v>
      </c>
      <c r="S147" s="167"/>
      <c r="T147" s="169">
        <f>SUM(T148:T153)</f>
        <v>0</v>
      </c>
      <c r="AR147" s="170" t="s">
        <v>81</v>
      </c>
      <c r="AT147" s="171" t="s">
        <v>72</v>
      </c>
      <c r="AU147" s="171" t="s">
        <v>81</v>
      </c>
      <c r="AY147" s="170" t="s">
        <v>134</v>
      </c>
      <c r="BK147" s="172">
        <f>SUM(BK148:BK153)</f>
        <v>0</v>
      </c>
    </row>
    <row r="148" spans="1:65" s="2" customFormat="1" ht="16.5" customHeight="1">
      <c r="A148" s="36"/>
      <c r="B148" s="37"/>
      <c r="C148" s="238" t="s">
        <v>455</v>
      </c>
      <c r="D148" s="238" t="s">
        <v>303</v>
      </c>
      <c r="E148" s="239" t="s">
        <v>1064</v>
      </c>
      <c r="F148" s="240" t="s">
        <v>1065</v>
      </c>
      <c r="G148" s="241" t="s">
        <v>284</v>
      </c>
      <c r="H148" s="242">
        <v>4</v>
      </c>
      <c r="I148" s="243"/>
      <c r="J148" s="244">
        <f aca="true" t="shared" si="10" ref="J148:J153">ROUND(I148*H148,2)</f>
        <v>0</v>
      </c>
      <c r="K148" s="240" t="s">
        <v>285</v>
      </c>
      <c r="L148" s="245"/>
      <c r="M148" s="246" t="s">
        <v>21</v>
      </c>
      <c r="N148" s="247" t="s">
        <v>44</v>
      </c>
      <c r="O148" s="66"/>
      <c r="P148" s="184">
        <f aca="true" t="shared" si="11" ref="P148:P153">O148*H148</f>
        <v>0</v>
      </c>
      <c r="Q148" s="184">
        <v>0</v>
      </c>
      <c r="R148" s="184">
        <f aca="true" t="shared" si="12" ref="R148:R153">Q148*H148</f>
        <v>0</v>
      </c>
      <c r="S148" s="184">
        <v>0</v>
      </c>
      <c r="T148" s="185">
        <f aca="true" t="shared" si="13" ref="T148:T153"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192</v>
      </c>
      <c r="AT148" s="186" t="s">
        <v>303</v>
      </c>
      <c r="AU148" s="186" t="s">
        <v>83</v>
      </c>
      <c r="AY148" s="19" t="s">
        <v>134</v>
      </c>
      <c r="BE148" s="187">
        <f aca="true" t="shared" si="14" ref="BE148:BE153">IF(N148="základní",J148,0)</f>
        <v>0</v>
      </c>
      <c r="BF148" s="187">
        <f aca="true" t="shared" si="15" ref="BF148:BF153">IF(N148="snížená",J148,0)</f>
        <v>0</v>
      </c>
      <c r="BG148" s="187">
        <f aca="true" t="shared" si="16" ref="BG148:BG153">IF(N148="zákl. přenesená",J148,0)</f>
        <v>0</v>
      </c>
      <c r="BH148" s="187">
        <f aca="true" t="shared" si="17" ref="BH148:BH153">IF(N148="sníž. přenesená",J148,0)</f>
        <v>0</v>
      </c>
      <c r="BI148" s="187">
        <f aca="true" t="shared" si="18" ref="BI148:BI153">IF(N148="nulová",J148,0)</f>
        <v>0</v>
      </c>
      <c r="BJ148" s="19" t="s">
        <v>81</v>
      </c>
      <c r="BK148" s="187">
        <f aca="true" t="shared" si="19" ref="BK148:BK153">ROUND(I148*H148,2)</f>
        <v>0</v>
      </c>
      <c r="BL148" s="19" t="s">
        <v>141</v>
      </c>
      <c r="BM148" s="186" t="s">
        <v>1066</v>
      </c>
    </row>
    <row r="149" spans="1:65" s="2" customFormat="1" ht="16.5" customHeight="1">
      <c r="A149" s="36"/>
      <c r="B149" s="37"/>
      <c r="C149" s="238" t="s">
        <v>555</v>
      </c>
      <c r="D149" s="238" t="s">
        <v>303</v>
      </c>
      <c r="E149" s="239" t="s">
        <v>1067</v>
      </c>
      <c r="F149" s="240" t="s">
        <v>1068</v>
      </c>
      <c r="G149" s="241" t="s">
        <v>284</v>
      </c>
      <c r="H149" s="242">
        <v>14</v>
      </c>
      <c r="I149" s="243"/>
      <c r="J149" s="244">
        <f t="shared" si="10"/>
        <v>0</v>
      </c>
      <c r="K149" s="240" t="s">
        <v>285</v>
      </c>
      <c r="L149" s="245"/>
      <c r="M149" s="246" t="s">
        <v>21</v>
      </c>
      <c r="N149" s="247" t="s">
        <v>44</v>
      </c>
      <c r="O149" s="66"/>
      <c r="P149" s="184">
        <f t="shared" si="11"/>
        <v>0</v>
      </c>
      <c r="Q149" s="184">
        <v>0</v>
      </c>
      <c r="R149" s="184">
        <f t="shared" si="12"/>
        <v>0</v>
      </c>
      <c r="S149" s="184">
        <v>0</v>
      </c>
      <c r="T149" s="185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192</v>
      </c>
      <c r="AT149" s="186" t="s">
        <v>303</v>
      </c>
      <c r="AU149" s="186" t="s">
        <v>83</v>
      </c>
      <c r="AY149" s="19" t="s">
        <v>134</v>
      </c>
      <c r="BE149" s="187">
        <f t="shared" si="14"/>
        <v>0</v>
      </c>
      <c r="BF149" s="187">
        <f t="shared" si="15"/>
        <v>0</v>
      </c>
      <c r="BG149" s="187">
        <f t="shared" si="16"/>
        <v>0</v>
      </c>
      <c r="BH149" s="187">
        <f t="shared" si="17"/>
        <v>0</v>
      </c>
      <c r="BI149" s="187">
        <f t="shared" si="18"/>
        <v>0</v>
      </c>
      <c r="BJ149" s="19" t="s">
        <v>81</v>
      </c>
      <c r="BK149" s="187">
        <f t="shared" si="19"/>
        <v>0</v>
      </c>
      <c r="BL149" s="19" t="s">
        <v>141</v>
      </c>
      <c r="BM149" s="186" t="s">
        <v>1069</v>
      </c>
    </row>
    <row r="150" spans="1:65" s="2" customFormat="1" ht="16.5" customHeight="1">
      <c r="A150" s="36"/>
      <c r="B150" s="37"/>
      <c r="C150" s="238" t="s">
        <v>458</v>
      </c>
      <c r="D150" s="238" t="s">
        <v>303</v>
      </c>
      <c r="E150" s="239" t="s">
        <v>1070</v>
      </c>
      <c r="F150" s="240" t="s">
        <v>1071</v>
      </c>
      <c r="G150" s="241" t="s">
        <v>284</v>
      </c>
      <c r="H150" s="242">
        <v>20</v>
      </c>
      <c r="I150" s="243"/>
      <c r="J150" s="244">
        <f t="shared" si="10"/>
        <v>0</v>
      </c>
      <c r="K150" s="240" t="s">
        <v>285</v>
      </c>
      <c r="L150" s="245"/>
      <c r="M150" s="246" t="s">
        <v>21</v>
      </c>
      <c r="N150" s="247" t="s">
        <v>44</v>
      </c>
      <c r="O150" s="66"/>
      <c r="P150" s="184">
        <f t="shared" si="11"/>
        <v>0</v>
      </c>
      <c r="Q150" s="184">
        <v>0</v>
      </c>
      <c r="R150" s="184">
        <f t="shared" si="12"/>
        <v>0</v>
      </c>
      <c r="S150" s="184">
        <v>0</v>
      </c>
      <c r="T150" s="185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192</v>
      </c>
      <c r="AT150" s="186" t="s">
        <v>303</v>
      </c>
      <c r="AU150" s="186" t="s">
        <v>83</v>
      </c>
      <c r="AY150" s="19" t="s">
        <v>134</v>
      </c>
      <c r="BE150" s="187">
        <f t="shared" si="14"/>
        <v>0</v>
      </c>
      <c r="BF150" s="187">
        <f t="shared" si="15"/>
        <v>0</v>
      </c>
      <c r="BG150" s="187">
        <f t="shared" si="16"/>
        <v>0</v>
      </c>
      <c r="BH150" s="187">
        <f t="shared" si="17"/>
        <v>0</v>
      </c>
      <c r="BI150" s="187">
        <f t="shared" si="18"/>
        <v>0</v>
      </c>
      <c r="BJ150" s="19" t="s">
        <v>81</v>
      </c>
      <c r="BK150" s="187">
        <f t="shared" si="19"/>
        <v>0</v>
      </c>
      <c r="BL150" s="19" t="s">
        <v>141</v>
      </c>
      <c r="BM150" s="186" t="s">
        <v>1072</v>
      </c>
    </row>
    <row r="151" spans="1:65" s="2" customFormat="1" ht="16.5" customHeight="1">
      <c r="A151" s="36"/>
      <c r="B151" s="37"/>
      <c r="C151" s="238" t="s">
        <v>566</v>
      </c>
      <c r="D151" s="238" t="s">
        <v>303</v>
      </c>
      <c r="E151" s="239" t="s">
        <v>1073</v>
      </c>
      <c r="F151" s="240" t="s">
        <v>1074</v>
      </c>
      <c r="G151" s="241" t="s">
        <v>324</v>
      </c>
      <c r="H151" s="242">
        <v>1</v>
      </c>
      <c r="I151" s="243"/>
      <c r="J151" s="244">
        <f t="shared" si="10"/>
        <v>0</v>
      </c>
      <c r="K151" s="240" t="s">
        <v>285</v>
      </c>
      <c r="L151" s="245"/>
      <c r="M151" s="246" t="s">
        <v>21</v>
      </c>
      <c r="N151" s="247" t="s">
        <v>44</v>
      </c>
      <c r="O151" s="66"/>
      <c r="P151" s="184">
        <f t="shared" si="11"/>
        <v>0</v>
      </c>
      <c r="Q151" s="184">
        <v>0</v>
      </c>
      <c r="R151" s="184">
        <f t="shared" si="12"/>
        <v>0</v>
      </c>
      <c r="S151" s="184">
        <v>0</v>
      </c>
      <c r="T151" s="185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192</v>
      </c>
      <c r="AT151" s="186" t="s">
        <v>303</v>
      </c>
      <c r="AU151" s="186" t="s">
        <v>83</v>
      </c>
      <c r="AY151" s="19" t="s">
        <v>134</v>
      </c>
      <c r="BE151" s="187">
        <f t="shared" si="14"/>
        <v>0</v>
      </c>
      <c r="BF151" s="187">
        <f t="shared" si="15"/>
        <v>0</v>
      </c>
      <c r="BG151" s="187">
        <f t="shared" si="16"/>
        <v>0</v>
      </c>
      <c r="BH151" s="187">
        <f t="shared" si="17"/>
        <v>0</v>
      </c>
      <c r="BI151" s="187">
        <f t="shared" si="18"/>
        <v>0</v>
      </c>
      <c r="BJ151" s="19" t="s">
        <v>81</v>
      </c>
      <c r="BK151" s="187">
        <f t="shared" si="19"/>
        <v>0</v>
      </c>
      <c r="BL151" s="19" t="s">
        <v>141</v>
      </c>
      <c r="BM151" s="186" t="s">
        <v>1075</v>
      </c>
    </row>
    <row r="152" spans="1:65" s="2" customFormat="1" ht="16.5" customHeight="1">
      <c r="A152" s="36"/>
      <c r="B152" s="37"/>
      <c r="C152" s="238" t="s">
        <v>463</v>
      </c>
      <c r="D152" s="238" t="s">
        <v>303</v>
      </c>
      <c r="E152" s="239" t="s">
        <v>1076</v>
      </c>
      <c r="F152" s="240" t="s">
        <v>1077</v>
      </c>
      <c r="G152" s="241" t="s">
        <v>324</v>
      </c>
      <c r="H152" s="242">
        <v>1</v>
      </c>
      <c r="I152" s="243"/>
      <c r="J152" s="244">
        <f t="shared" si="10"/>
        <v>0</v>
      </c>
      <c r="K152" s="240" t="s">
        <v>285</v>
      </c>
      <c r="L152" s="245"/>
      <c r="M152" s="246" t="s">
        <v>21</v>
      </c>
      <c r="N152" s="247" t="s">
        <v>44</v>
      </c>
      <c r="O152" s="66"/>
      <c r="P152" s="184">
        <f t="shared" si="11"/>
        <v>0</v>
      </c>
      <c r="Q152" s="184">
        <v>0</v>
      </c>
      <c r="R152" s="184">
        <f t="shared" si="12"/>
        <v>0</v>
      </c>
      <c r="S152" s="184">
        <v>0</v>
      </c>
      <c r="T152" s="185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192</v>
      </c>
      <c r="AT152" s="186" t="s">
        <v>303</v>
      </c>
      <c r="AU152" s="186" t="s">
        <v>83</v>
      </c>
      <c r="AY152" s="19" t="s">
        <v>134</v>
      </c>
      <c r="BE152" s="187">
        <f t="shared" si="14"/>
        <v>0</v>
      </c>
      <c r="BF152" s="187">
        <f t="shared" si="15"/>
        <v>0</v>
      </c>
      <c r="BG152" s="187">
        <f t="shared" si="16"/>
        <v>0</v>
      </c>
      <c r="BH152" s="187">
        <f t="shared" si="17"/>
        <v>0</v>
      </c>
      <c r="BI152" s="187">
        <f t="shared" si="18"/>
        <v>0</v>
      </c>
      <c r="BJ152" s="19" t="s">
        <v>81</v>
      </c>
      <c r="BK152" s="187">
        <f t="shared" si="19"/>
        <v>0</v>
      </c>
      <c r="BL152" s="19" t="s">
        <v>141</v>
      </c>
      <c r="BM152" s="186" t="s">
        <v>1078</v>
      </c>
    </row>
    <row r="153" spans="1:65" s="2" customFormat="1" ht="16.5" customHeight="1">
      <c r="A153" s="36"/>
      <c r="B153" s="37"/>
      <c r="C153" s="238" t="s">
        <v>577</v>
      </c>
      <c r="D153" s="238" t="s">
        <v>303</v>
      </c>
      <c r="E153" s="239" t="s">
        <v>1079</v>
      </c>
      <c r="F153" s="240" t="s">
        <v>1080</v>
      </c>
      <c r="G153" s="241" t="s">
        <v>324</v>
      </c>
      <c r="H153" s="242">
        <v>1</v>
      </c>
      <c r="I153" s="243"/>
      <c r="J153" s="244">
        <f t="shared" si="10"/>
        <v>0</v>
      </c>
      <c r="K153" s="240" t="s">
        <v>285</v>
      </c>
      <c r="L153" s="245"/>
      <c r="M153" s="246" t="s">
        <v>21</v>
      </c>
      <c r="N153" s="247" t="s">
        <v>44</v>
      </c>
      <c r="O153" s="66"/>
      <c r="P153" s="184">
        <f t="shared" si="11"/>
        <v>0</v>
      </c>
      <c r="Q153" s="184">
        <v>0</v>
      </c>
      <c r="R153" s="184">
        <f t="shared" si="12"/>
        <v>0</v>
      </c>
      <c r="S153" s="184">
        <v>0</v>
      </c>
      <c r="T153" s="185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192</v>
      </c>
      <c r="AT153" s="186" t="s">
        <v>303</v>
      </c>
      <c r="AU153" s="186" t="s">
        <v>83</v>
      </c>
      <c r="AY153" s="19" t="s">
        <v>134</v>
      </c>
      <c r="BE153" s="187">
        <f t="shared" si="14"/>
        <v>0</v>
      </c>
      <c r="BF153" s="187">
        <f t="shared" si="15"/>
        <v>0</v>
      </c>
      <c r="BG153" s="187">
        <f t="shared" si="16"/>
        <v>0</v>
      </c>
      <c r="BH153" s="187">
        <f t="shared" si="17"/>
        <v>0</v>
      </c>
      <c r="BI153" s="187">
        <f t="shared" si="18"/>
        <v>0</v>
      </c>
      <c r="BJ153" s="19" t="s">
        <v>81</v>
      </c>
      <c r="BK153" s="187">
        <f t="shared" si="19"/>
        <v>0</v>
      </c>
      <c r="BL153" s="19" t="s">
        <v>141</v>
      </c>
      <c r="BM153" s="186" t="s">
        <v>1081</v>
      </c>
    </row>
    <row r="154" spans="2:63" s="12" customFormat="1" ht="22.9" customHeight="1">
      <c r="B154" s="159"/>
      <c r="C154" s="160"/>
      <c r="D154" s="161" t="s">
        <v>72</v>
      </c>
      <c r="E154" s="173" t="s">
        <v>1082</v>
      </c>
      <c r="F154" s="173" t="s">
        <v>1083</v>
      </c>
      <c r="G154" s="160"/>
      <c r="H154" s="160"/>
      <c r="I154" s="163"/>
      <c r="J154" s="174">
        <f>BK154</f>
        <v>0</v>
      </c>
      <c r="K154" s="160"/>
      <c r="L154" s="165"/>
      <c r="M154" s="166"/>
      <c r="N154" s="167"/>
      <c r="O154" s="167"/>
      <c r="P154" s="168">
        <f>SUM(P155:P159)</f>
        <v>0</v>
      </c>
      <c r="Q154" s="167"/>
      <c r="R154" s="168">
        <f>SUM(R155:R159)</f>
        <v>0</v>
      </c>
      <c r="S154" s="167"/>
      <c r="T154" s="169">
        <f>SUM(T155:T159)</f>
        <v>0</v>
      </c>
      <c r="AR154" s="170" t="s">
        <v>81</v>
      </c>
      <c r="AT154" s="171" t="s">
        <v>72</v>
      </c>
      <c r="AU154" s="171" t="s">
        <v>81</v>
      </c>
      <c r="AY154" s="170" t="s">
        <v>134</v>
      </c>
      <c r="BK154" s="172">
        <f>SUM(BK155:BK159)</f>
        <v>0</v>
      </c>
    </row>
    <row r="155" spans="1:65" s="2" customFormat="1" ht="16.5" customHeight="1">
      <c r="A155" s="36"/>
      <c r="B155" s="37"/>
      <c r="C155" s="238" t="s">
        <v>467</v>
      </c>
      <c r="D155" s="238" t="s">
        <v>303</v>
      </c>
      <c r="E155" s="239" t="s">
        <v>1084</v>
      </c>
      <c r="F155" s="240" t="s">
        <v>1085</v>
      </c>
      <c r="G155" s="241" t="s">
        <v>284</v>
      </c>
      <c r="H155" s="242">
        <v>105</v>
      </c>
      <c r="I155" s="243"/>
      <c r="J155" s="244">
        <f>ROUND(I155*H155,2)</f>
        <v>0</v>
      </c>
      <c r="K155" s="240" t="s">
        <v>285</v>
      </c>
      <c r="L155" s="245"/>
      <c r="M155" s="246" t="s">
        <v>21</v>
      </c>
      <c r="N155" s="247" t="s">
        <v>44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192</v>
      </c>
      <c r="AT155" s="186" t="s">
        <v>303</v>
      </c>
      <c r="AU155" s="186" t="s">
        <v>83</v>
      </c>
      <c r="AY155" s="19" t="s">
        <v>134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81</v>
      </c>
      <c r="BK155" s="187">
        <f>ROUND(I155*H155,2)</f>
        <v>0</v>
      </c>
      <c r="BL155" s="19" t="s">
        <v>141</v>
      </c>
      <c r="BM155" s="186" t="s">
        <v>1086</v>
      </c>
    </row>
    <row r="156" spans="1:65" s="2" customFormat="1" ht="16.5" customHeight="1">
      <c r="A156" s="36"/>
      <c r="B156" s="37"/>
      <c r="C156" s="238" t="s">
        <v>584</v>
      </c>
      <c r="D156" s="238" t="s">
        <v>303</v>
      </c>
      <c r="E156" s="239" t="s">
        <v>1087</v>
      </c>
      <c r="F156" s="240" t="s">
        <v>1088</v>
      </c>
      <c r="G156" s="241" t="s">
        <v>284</v>
      </c>
      <c r="H156" s="242">
        <v>19</v>
      </c>
      <c r="I156" s="243"/>
      <c r="J156" s="244">
        <f>ROUND(I156*H156,2)</f>
        <v>0</v>
      </c>
      <c r="K156" s="240" t="s">
        <v>285</v>
      </c>
      <c r="L156" s="245"/>
      <c r="M156" s="246" t="s">
        <v>21</v>
      </c>
      <c r="N156" s="247" t="s">
        <v>44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192</v>
      </c>
      <c r="AT156" s="186" t="s">
        <v>303</v>
      </c>
      <c r="AU156" s="186" t="s">
        <v>83</v>
      </c>
      <c r="AY156" s="19" t="s">
        <v>134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81</v>
      </c>
      <c r="BK156" s="187">
        <f>ROUND(I156*H156,2)</f>
        <v>0</v>
      </c>
      <c r="BL156" s="19" t="s">
        <v>141</v>
      </c>
      <c r="BM156" s="186" t="s">
        <v>1089</v>
      </c>
    </row>
    <row r="157" spans="1:65" s="2" customFormat="1" ht="16.5" customHeight="1">
      <c r="A157" s="36"/>
      <c r="B157" s="37"/>
      <c r="C157" s="238" t="s">
        <v>472</v>
      </c>
      <c r="D157" s="238" t="s">
        <v>303</v>
      </c>
      <c r="E157" s="239" t="s">
        <v>1090</v>
      </c>
      <c r="F157" s="240" t="s">
        <v>1091</v>
      </c>
      <c r="G157" s="241" t="s">
        <v>324</v>
      </c>
      <c r="H157" s="242">
        <v>1</v>
      </c>
      <c r="I157" s="243"/>
      <c r="J157" s="244">
        <f>ROUND(I157*H157,2)</f>
        <v>0</v>
      </c>
      <c r="K157" s="240" t="s">
        <v>285</v>
      </c>
      <c r="L157" s="245"/>
      <c r="M157" s="246" t="s">
        <v>21</v>
      </c>
      <c r="N157" s="247" t="s">
        <v>44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192</v>
      </c>
      <c r="AT157" s="186" t="s">
        <v>303</v>
      </c>
      <c r="AU157" s="186" t="s">
        <v>83</v>
      </c>
      <c r="AY157" s="19" t="s">
        <v>134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81</v>
      </c>
      <c r="BK157" s="187">
        <f>ROUND(I157*H157,2)</f>
        <v>0</v>
      </c>
      <c r="BL157" s="19" t="s">
        <v>141</v>
      </c>
      <c r="BM157" s="186" t="s">
        <v>1092</v>
      </c>
    </row>
    <row r="158" spans="1:65" s="2" customFormat="1" ht="16.5" customHeight="1">
      <c r="A158" s="36"/>
      <c r="B158" s="37"/>
      <c r="C158" s="238" t="s">
        <v>594</v>
      </c>
      <c r="D158" s="238" t="s">
        <v>303</v>
      </c>
      <c r="E158" s="239" t="s">
        <v>1093</v>
      </c>
      <c r="F158" s="240" t="s">
        <v>1094</v>
      </c>
      <c r="G158" s="241" t="s">
        <v>324</v>
      </c>
      <c r="H158" s="242">
        <v>1</v>
      </c>
      <c r="I158" s="243"/>
      <c r="J158" s="244">
        <f>ROUND(I158*H158,2)</f>
        <v>0</v>
      </c>
      <c r="K158" s="240" t="s">
        <v>285</v>
      </c>
      <c r="L158" s="245"/>
      <c r="M158" s="246" t="s">
        <v>21</v>
      </c>
      <c r="N158" s="247" t="s">
        <v>44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192</v>
      </c>
      <c r="AT158" s="186" t="s">
        <v>303</v>
      </c>
      <c r="AU158" s="186" t="s">
        <v>83</v>
      </c>
      <c r="AY158" s="19" t="s">
        <v>134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81</v>
      </c>
      <c r="BK158" s="187">
        <f>ROUND(I158*H158,2)</f>
        <v>0</v>
      </c>
      <c r="BL158" s="19" t="s">
        <v>141</v>
      </c>
      <c r="BM158" s="186" t="s">
        <v>1095</v>
      </c>
    </row>
    <row r="159" spans="1:65" s="2" customFormat="1" ht="16.5" customHeight="1">
      <c r="A159" s="36"/>
      <c r="B159" s="37"/>
      <c r="C159" s="238" t="s">
        <v>478</v>
      </c>
      <c r="D159" s="238" t="s">
        <v>303</v>
      </c>
      <c r="E159" s="239" t="s">
        <v>1096</v>
      </c>
      <c r="F159" s="240" t="s">
        <v>1097</v>
      </c>
      <c r="G159" s="241" t="s">
        <v>324</v>
      </c>
      <c r="H159" s="242">
        <v>1</v>
      </c>
      <c r="I159" s="243"/>
      <c r="J159" s="244">
        <f>ROUND(I159*H159,2)</f>
        <v>0</v>
      </c>
      <c r="K159" s="240" t="s">
        <v>285</v>
      </c>
      <c r="L159" s="245"/>
      <c r="M159" s="246" t="s">
        <v>21</v>
      </c>
      <c r="N159" s="247" t="s">
        <v>44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192</v>
      </c>
      <c r="AT159" s="186" t="s">
        <v>303</v>
      </c>
      <c r="AU159" s="186" t="s">
        <v>83</v>
      </c>
      <c r="AY159" s="19" t="s">
        <v>134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81</v>
      </c>
      <c r="BK159" s="187">
        <f>ROUND(I159*H159,2)</f>
        <v>0</v>
      </c>
      <c r="BL159" s="19" t="s">
        <v>141</v>
      </c>
      <c r="BM159" s="186" t="s">
        <v>1098</v>
      </c>
    </row>
    <row r="160" spans="2:63" s="12" customFormat="1" ht="22.9" customHeight="1">
      <c r="B160" s="159"/>
      <c r="C160" s="160"/>
      <c r="D160" s="161" t="s">
        <v>72</v>
      </c>
      <c r="E160" s="173" t="s">
        <v>1099</v>
      </c>
      <c r="F160" s="173" t="s">
        <v>1100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SUM(P161:P163)</f>
        <v>0</v>
      </c>
      <c r="Q160" s="167"/>
      <c r="R160" s="168">
        <f>SUM(R161:R163)</f>
        <v>0</v>
      </c>
      <c r="S160" s="167"/>
      <c r="T160" s="169">
        <f>SUM(T161:T163)</f>
        <v>0</v>
      </c>
      <c r="AR160" s="170" t="s">
        <v>81</v>
      </c>
      <c r="AT160" s="171" t="s">
        <v>72</v>
      </c>
      <c r="AU160" s="171" t="s">
        <v>81</v>
      </c>
      <c r="AY160" s="170" t="s">
        <v>134</v>
      </c>
      <c r="BK160" s="172">
        <f>SUM(BK161:BK163)</f>
        <v>0</v>
      </c>
    </row>
    <row r="161" spans="1:65" s="2" customFormat="1" ht="16.5" customHeight="1">
      <c r="A161" s="36"/>
      <c r="B161" s="37"/>
      <c r="C161" s="238" t="s">
        <v>605</v>
      </c>
      <c r="D161" s="238" t="s">
        <v>303</v>
      </c>
      <c r="E161" s="239" t="s">
        <v>1101</v>
      </c>
      <c r="F161" s="240" t="s">
        <v>1102</v>
      </c>
      <c r="G161" s="241" t="s">
        <v>324</v>
      </c>
      <c r="H161" s="242">
        <v>1</v>
      </c>
      <c r="I161" s="243"/>
      <c r="J161" s="244">
        <f>ROUND(I161*H161,2)</f>
        <v>0</v>
      </c>
      <c r="K161" s="240" t="s">
        <v>285</v>
      </c>
      <c r="L161" s="245"/>
      <c r="M161" s="246" t="s">
        <v>21</v>
      </c>
      <c r="N161" s="247" t="s">
        <v>44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192</v>
      </c>
      <c r="AT161" s="186" t="s">
        <v>303</v>
      </c>
      <c r="AU161" s="186" t="s">
        <v>83</v>
      </c>
      <c r="AY161" s="19" t="s">
        <v>134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81</v>
      </c>
      <c r="BK161" s="187">
        <f>ROUND(I161*H161,2)</f>
        <v>0</v>
      </c>
      <c r="BL161" s="19" t="s">
        <v>141</v>
      </c>
      <c r="BM161" s="186" t="s">
        <v>1103</v>
      </c>
    </row>
    <row r="162" spans="1:65" s="2" customFormat="1" ht="16.5" customHeight="1">
      <c r="A162" s="36"/>
      <c r="B162" s="37"/>
      <c r="C162" s="238" t="s">
        <v>483</v>
      </c>
      <c r="D162" s="238" t="s">
        <v>303</v>
      </c>
      <c r="E162" s="239" t="s">
        <v>1104</v>
      </c>
      <c r="F162" s="240" t="s">
        <v>1105</v>
      </c>
      <c r="G162" s="241" t="s">
        <v>324</v>
      </c>
      <c r="H162" s="242">
        <v>1</v>
      </c>
      <c r="I162" s="243"/>
      <c r="J162" s="244">
        <f>ROUND(I162*H162,2)</f>
        <v>0</v>
      </c>
      <c r="K162" s="240" t="s">
        <v>285</v>
      </c>
      <c r="L162" s="245"/>
      <c r="M162" s="246" t="s">
        <v>21</v>
      </c>
      <c r="N162" s="247" t="s">
        <v>44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192</v>
      </c>
      <c r="AT162" s="186" t="s">
        <v>303</v>
      </c>
      <c r="AU162" s="186" t="s">
        <v>83</v>
      </c>
      <c r="AY162" s="19" t="s">
        <v>134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81</v>
      </c>
      <c r="BK162" s="187">
        <f>ROUND(I162*H162,2)</f>
        <v>0</v>
      </c>
      <c r="BL162" s="19" t="s">
        <v>141</v>
      </c>
      <c r="BM162" s="186" t="s">
        <v>1106</v>
      </c>
    </row>
    <row r="163" spans="1:65" s="2" customFormat="1" ht="16.5" customHeight="1">
      <c r="A163" s="36"/>
      <c r="B163" s="37"/>
      <c r="C163" s="238" t="s">
        <v>616</v>
      </c>
      <c r="D163" s="238" t="s">
        <v>303</v>
      </c>
      <c r="E163" s="239" t="s">
        <v>1107</v>
      </c>
      <c r="F163" s="240" t="s">
        <v>1108</v>
      </c>
      <c r="G163" s="241" t="s">
        <v>324</v>
      </c>
      <c r="H163" s="242">
        <v>1</v>
      </c>
      <c r="I163" s="243"/>
      <c r="J163" s="244">
        <f>ROUND(I163*H163,2)</f>
        <v>0</v>
      </c>
      <c r="K163" s="240" t="s">
        <v>285</v>
      </c>
      <c r="L163" s="245"/>
      <c r="M163" s="246" t="s">
        <v>21</v>
      </c>
      <c r="N163" s="247" t="s">
        <v>44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192</v>
      </c>
      <c r="AT163" s="186" t="s">
        <v>303</v>
      </c>
      <c r="AU163" s="186" t="s">
        <v>83</v>
      </c>
      <c r="AY163" s="19" t="s">
        <v>134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81</v>
      </c>
      <c r="BK163" s="187">
        <f>ROUND(I163*H163,2)</f>
        <v>0</v>
      </c>
      <c r="BL163" s="19" t="s">
        <v>141</v>
      </c>
      <c r="BM163" s="186" t="s">
        <v>1109</v>
      </c>
    </row>
    <row r="164" spans="2:63" s="12" customFormat="1" ht="22.9" customHeight="1">
      <c r="B164" s="159"/>
      <c r="C164" s="160"/>
      <c r="D164" s="161" t="s">
        <v>72</v>
      </c>
      <c r="E164" s="173" t="s">
        <v>1110</v>
      </c>
      <c r="F164" s="173" t="s">
        <v>1111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SUM(P165:P168)</f>
        <v>0</v>
      </c>
      <c r="Q164" s="167"/>
      <c r="R164" s="168">
        <f>SUM(R165:R168)</f>
        <v>0</v>
      </c>
      <c r="S164" s="167"/>
      <c r="T164" s="169">
        <f>SUM(T165:T168)</f>
        <v>0</v>
      </c>
      <c r="AR164" s="170" t="s">
        <v>81</v>
      </c>
      <c r="AT164" s="171" t="s">
        <v>72</v>
      </c>
      <c r="AU164" s="171" t="s">
        <v>81</v>
      </c>
      <c r="AY164" s="170" t="s">
        <v>134</v>
      </c>
      <c r="BK164" s="172">
        <f>SUM(BK165:BK168)</f>
        <v>0</v>
      </c>
    </row>
    <row r="165" spans="1:65" s="2" customFormat="1" ht="16.5" customHeight="1">
      <c r="A165" s="36"/>
      <c r="B165" s="37"/>
      <c r="C165" s="175" t="s">
        <v>491</v>
      </c>
      <c r="D165" s="175" t="s">
        <v>136</v>
      </c>
      <c r="E165" s="176" t="s">
        <v>1112</v>
      </c>
      <c r="F165" s="177" t="s">
        <v>1113</v>
      </c>
      <c r="G165" s="178" t="s">
        <v>324</v>
      </c>
      <c r="H165" s="179">
        <v>1</v>
      </c>
      <c r="I165" s="180"/>
      <c r="J165" s="181">
        <f>ROUND(I165*H165,2)</f>
        <v>0</v>
      </c>
      <c r="K165" s="177" t="s">
        <v>285</v>
      </c>
      <c r="L165" s="41"/>
      <c r="M165" s="182" t="s">
        <v>21</v>
      </c>
      <c r="N165" s="183" t="s">
        <v>44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141</v>
      </c>
      <c r="AT165" s="186" t="s">
        <v>136</v>
      </c>
      <c r="AU165" s="186" t="s">
        <v>83</v>
      </c>
      <c r="AY165" s="19" t="s">
        <v>134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81</v>
      </c>
      <c r="BK165" s="187">
        <f>ROUND(I165*H165,2)</f>
        <v>0</v>
      </c>
      <c r="BL165" s="19" t="s">
        <v>141</v>
      </c>
      <c r="BM165" s="186" t="s">
        <v>1114</v>
      </c>
    </row>
    <row r="166" spans="1:65" s="2" customFormat="1" ht="16.5" customHeight="1">
      <c r="A166" s="36"/>
      <c r="B166" s="37"/>
      <c r="C166" s="175" t="s">
        <v>627</v>
      </c>
      <c r="D166" s="175" t="s">
        <v>136</v>
      </c>
      <c r="E166" s="176" t="s">
        <v>1115</v>
      </c>
      <c r="F166" s="177" t="s">
        <v>1116</v>
      </c>
      <c r="G166" s="178" t="s">
        <v>324</v>
      </c>
      <c r="H166" s="179">
        <v>1</v>
      </c>
      <c r="I166" s="180"/>
      <c r="J166" s="181">
        <f>ROUND(I166*H166,2)</f>
        <v>0</v>
      </c>
      <c r="K166" s="177" t="s">
        <v>285</v>
      </c>
      <c r="L166" s="41"/>
      <c r="M166" s="182" t="s">
        <v>21</v>
      </c>
      <c r="N166" s="183" t="s">
        <v>44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141</v>
      </c>
      <c r="AT166" s="186" t="s">
        <v>136</v>
      </c>
      <c r="AU166" s="186" t="s">
        <v>83</v>
      </c>
      <c r="AY166" s="19" t="s">
        <v>134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81</v>
      </c>
      <c r="BK166" s="187">
        <f>ROUND(I166*H166,2)</f>
        <v>0</v>
      </c>
      <c r="BL166" s="19" t="s">
        <v>141</v>
      </c>
      <c r="BM166" s="186" t="s">
        <v>1117</v>
      </c>
    </row>
    <row r="167" spans="1:65" s="2" customFormat="1" ht="16.5" customHeight="1">
      <c r="A167" s="36"/>
      <c r="B167" s="37"/>
      <c r="C167" s="175" t="s">
        <v>496</v>
      </c>
      <c r="D167" s="175" t="s">
        <v>136</v>
      </c>
      <c r="E167" s="176" t="s">
        <v>1118</v>
      </c>
      <c r="F167" s="177" t="s">
        <v>1119</v>
      </c>
      <c r="G167" s="178" t="s">
        <v>324</v>
      </c>
      <c r="H167" s="179">
        <v>1</v>
      </c>
      <c r="I167" s="180"/>
      <c r="J167" s="181">
        <f>ROUND(I167*H167,2)</f>
        <v>0</v>
      </c>
      <c r="K167" s="177" t="s">
        <v>285</v>
      </c>
      <c r="L167" s="41"/>
      <c r="M167" s="182" t="s">
        <v>21</v>
      </c>
      <c r="N167" s="183" t="s">
        <v>44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141</v>
      </c>
      <c r="AT167" s="186" t="s">
        <v>136</v>
      </c>
      <c r="AU167" s="186" t="s">
        <v>83</v>
      </c>
      <c r="AY167" s="19" t="s">
        <v>134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81</v>
      </c>
      <c r="BK167" s="187">
        <f>ROUND(I167*H167,2)</f>
        <v>0</v>
      </c>
      <c r="BL167" s="19" t="s">
        <v>141</v>
      </c>
      <c r="BM167" s="186" t="s">
        <v>1120</v>
      </c>
    </row>
    <row r="168" spans="1:65" s="2" customFormat="1" ht="16.5" customHeight="1">
      <c r="A168" s="36"/>
      <c r="B168" s="37"/>
      <c r="C168" s="175" t="s">
        <v>637</v>
      </c>
      <c r="D168" s="175" t="s">
        <v>136</v>
      </c>
      <c r="E168" s="176" t="s">
        <v>1121</v>
      </c>
      <c r="F168" s="177" t="s">
        <v>1122</v>
      </c>
      <c r="G168" s="178" t="s">
        <v>284</v>
      </c>
      <c r="H168" s="179">
        <v>10</v>
      </c>
      <c r="I168" s="180"/>
      <c r="J168" s="181">
        <f>ROUND(I168*H168,2)</f>
        <v>0</v>
      </c>
      <c r="K168" s="177" t="s">
        <v>285</v>
      </c>
      <c r="L168" s="41"/>
      <c r="M168" s="252" t="s">
        <v>21</v>
      </c>
      <c r="N168" s="253" t="s">
        <v>44</v>
      </c>
      <c r="O168" s="254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141</v>
      </c>
      <c r="AT168" s="186" t="s">
        <v>136</v>
      </c>
      <c r="AU168" s="186" t="s">
        <v>83</v>
      </c>
      <c r="AY168" s="19" t="s">
        <v>134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81</v>
      </c>
      <c r="BK168" s="187">
        <f>ROUND(I168*H168,2)</f>
        <v>0</v>
      </c>
      <c r="BL168" s="19" t="s">
        <v>141</v>
      </c>
      <c r="BM168" s="186" t="s">
        <v>1123</v>
      </c>
    </row>
    <row r="169" spans="1:31" s="2" customFormat="1" ht="6.95" customHeight="1">
      <c r="A169" s="36"/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41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sheetProtection algorithmName="SHA-512" hashValue="GDEilDjMwGW+8c0wP1cxRK4TkwSVjtgrPkT31IuwTcfrGeZx0mkpz95cY8akmYYuYonTIruV3eaWc+SPkQMm7w==" saltValue="p6kM0uixmcqFI+sCSR2mqqY/V8tBU8/5Oc1h7zExUECDcQ6tdOuDlbYETNuVb16pueqTxtpoNjkW1oUByqDC/Q==" spinCount="100000" sheet="1" objects="1" scenarios="1" formatColumns="0" formatRows="0" autoFilter="0"/>
  <autoFilter ref="C95:K16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1124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1125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1"/>
      <c r="B27" s="112"/>
      <c r="C27" s="111"/>
      <c r="D27" s="111"/>
      <c r="E27" s="387" t="s">
        <v>363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ROUND((SUM(BE85:BE123)),2)</f>
        <v>0</v>
      </c>
      <c r="G33" s="36"/>
      <c r="H33" s="36"/>
      <c r="I33" s="120">
        <v>0.21</v>
      </c>
      <c r="J33" s="119">
        <f>ROUND(((SUM(BE85:BE123))*I33),2)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ROUND((SUM(BF85:BF123)),2)</f>
        <v>0</v>
      </c>
      <c r="G34" s="36"/>
      <c r="H34" s="36"/>
      <c r="I34" s="120">
        <v>0.15</v>
      </c>
      <c r="J34" s="119">
        <f>ROUND(((SUM(BF85:BF123))*I34),2)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ROUND((SUM(BG85:BG123)),2)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ROUND((SUM(BH85:BH123)),2)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ROUND((SUM(BI85:BI123)),2)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2021/24-03 - SO 03-Přeložka plynu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L.Švarzberger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1126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9" customFormat="1" ht="24.95" customHeight="1">
      <c r="B61" s="136"/>
      <c r="C61" s="137"/>
      <c r="D61" s="138" t="s">
        <v>1127</v>
      </c>
      <c r="E61" s="139"/>
      <c r="F61" s="139"/>
      <c r="G61" s="139"/>
      <c r="H61" s="139"/>
      <c r="I61" s="139"/>
      <c r="J61" s="140">
        <f>J104</f>
        <v>0</v>
      </c>
      <c r="K61" s="137"/>
      <c r="L61" s="141"/>
    </row>
    <row r="62" spans="2:12" s="9" customFormat="1" ht="24.95" customHeight="1">
      <c r="B62" s="136"/>
      <c r="C62" s="137"/>
      <c r="D62" s="138" t="s">
        <v>1128</v>
      </c>
      <c r="E62" s="139"/>
      <c r="F62" s="139"/>
      <c r="G62" s="139"/>
      <c r="H62" s="139"/>
      <c r="I62" s="139"/>
      <c r="J62" s="140">
        <f>J107</f>
        <v>0</v>
      </c>
      <c r="K62" s="137"/>
      <c r="L62" s="141"/>
    </row>
    <row r="63" spans="2:12" s="9" customFormat="1" ht="24.95" customHeight="1">
      <c r="B63" s="136"/>
      <c r="C63" s="137"/>
      <c r="D63" s="138" t="s">
        <v>1129</v>
      </c>
      <c r="E63" s="139"/>
      <c r="F63" s="139"/>
      <c r="G63" s="139"/>
      <c r="H63" s="139"/>
      <c r="I63" s="139"/>
      <c r="J63" s="140">
        <f>J114</f>
        <v>0</v>
      </c>
      <c r="K63" s="137"/>
      <c r="L63" s="141"/>
    </row>
    <row r="64" spans="2:12" s="9" customFormat="1" ht="24.95" customHeight="1">
      <c r="B64" s="136"/>
      <c r="C64" s="137"/>
      <c r="D64" s="138" t="s">
        <v>1130</v>
      </c>
      <c r="E64" s="139"/>
      <c r="F64" s="139"/>
      <c r="G64" s="139"/>
      <c r="H64" s="139"/>
      <c r="I64" s="139"/>
      <c r="J64" s="140">
        <f>J117</f>
        <v>0</v>
      </c>
      <c r="K64" s="137"/>
      <c r="L64" s="141"/>
    </row>
    <row r="65" spans="2:12" s="9" customFormat="1" ht="24.95" customHeight="1">
      <c r="B65" s="136"/>
      <c r="C65" s="137"/>
      <c r="D65" s="138" t="s">
        <v>1131</v>
      </c>
      <c r="E65" s="139"/>
      <c r="F65" s="139"/>
      <c r="G65" s="139"/>
      <c r="H65" s="139"/>
      <c r="I65" s="139"/>
      <c r="J65" s="140">
        <f>J119</f>
        <v>0</v>
      </c>
      <c r="K65" s="137"/>
      <c r="L65" s="141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119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8" t="str">
        <f>E7</f>
        <v>Kulturní dům Milovice - úpravy okolí</v>
      </c>
      <c r="F75" s="389"/>
      <c r="G75" s="389"/>
      <c r="H75" s="38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104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1" t="str">
        <f>E9</f>
        <v>2021/24-03 - SO 03-Přeložka plynu</v>
      </c>
      <c r="F77" s="390"/>
      <c r="G77" s="390"/>
      <c r="H77" s="390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 xml:space="preserve"> </v>
      </c>
      <c r="G79" s="38"/>
      <c r="H79" s="38"/>
      <c r="I79" s="31" t="s">
        <v>24</v>
      </c>
      <c r="J79" s="61" t="str">
        <f>IF(J12="","",J12)</f>
        <v>2. 11. 2021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26</v>
      </c>
      <c r="D81" s="38"/>
      <c r="E81" s="38"/>
      <c r="F81" s="29" t="str">
        <f>E15</f>
        <v>Město Milovice</v>
      </c>
      <c r="G81" s="38"/>
      <c r="H81" s="38"/>
      <c r="I81" s="31" t="s">
        <v>32</v>
      </c>
      <c r="J81" s="34" t="str">
        <f>E21</f>
        <v>HEXAPLAN INTERNATIONAL spol. s 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35</v>
      </c>
      <c r="J82" s="34" t="str">
        <f>E24</f>
        <v>L.Švarzberger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120</v>
      </c>
      <c r="D84" s="151" t="s">
        <v>58</v>
      </c>
      <c r="E84" s="151" t="s">
        <v>54</v>
      </c>
      <c r="F84" s="151" t="s">
        <v>55</v>
      </c>
      <c r="G84" s="151" t="s">
        <v>121</v>
      </c>
      <c r="H84" s="151" t="s">
        <v>122</v>
      </c>
      <c r="I84" s="151" t="s">
        <v>123</v>
      </c>
      <c r="J84" s="151" t="s">
        <v>109</v>
      </c>
      <c r="K84" s="152" t="s">
        <v>124</v>
      </c>
      <c r="L84" s="153"/>
      <c r="M84" s="70" t="s">
        <v>21</v>
      </c>
      <c r="N84" s="71" t="s">
        <v>43</v>
      </c>
      <c r="O84" s="71" t="s">
        <v>125</v>
      </c>
      <c r="P84" s="71" t="s">
        <v>126</v>
      </c>
      <c r="Q84" s="71" t="s">
        <v>127</v>
      </c>
      <c r="R84" s="71" t="s">
        <v>128</v>
      </c>
      <c r="S84" s="71" t="s">
        <v>129</v>
      </c>
      <c r="T84" s="72" t="s">
        <v>130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131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P86+P104+P107+P114+P117+P119</f>
        <v>0</v>
      </c>
      <c r="Q85" s="74"/>
      <c r="R85" s="156">
        <f>R86+R104+R107+R114+R117+R119</f>
        <v>0</v>
      </c>
      <c r="S85" s="74"/>
      <c r="T85" s="157">
        <f>T86+T104+T107+T114+T117+T119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72</v>
      </c>
      <c r="AU85" s="19" t="s">
        <v>110</v>
      </c>
      <c r="BK85" s="158">
        <f>BK86+BK104+BK107+BK114+BK117+BK119</f>
        <v>0</v>
      </c>
    </row>
    <row r="86" spans="2:63" s="12" customFormat="1" ht="25.9" customHeight="1">
      <c r="B86" s="159"/>
      <c r="C86" s="160"/>
      <c r="D86" s="161" t="s">
        <v>72</v>
      </c>
      <c r="E86" s="162" t="s">
        <v>81</v>
      </c>
      <c r="F86" s="162" t="s">
        <v>135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SUM(P87:P103)</f>
        <v>0</v>
      </c>
      <c r="Q86" s="167"/>
      <c r="R86" s="168">
        <f>SUM(R87:R103)</f>
        <v>0</v>
      </c>
      <c r="S86" s="167"/>
      <c r="T86" s="169">
        <f>SUM(T87:T103)</f>
        <v>0</v>
      </c>
      <c r="AR86" s="170" t="s">
        <v>81</v>
      </c>
      <c r="AT86" s="171" t="s">
        <v>72</v>
      </c>
      <c r="AU86" s="171" t="s">
        <v>73</v>
      </c>
      <c r="AY86" s="170" t="s">
        <v>134</v>
      </c>
      <c r="BK86" s="172">
        <f>SUM(BK87:BK103)</f>
        <v>0</v>
      </c>
    </row>
    <row r="87" spans="1:65" s="2" customFormat="1" ht="16.5" customHeight="1">
      <c r="A87" s="36"/>
      <c r="B87" s="37"/>
      <c r="C87" s="175" t="s">
        <v>81</v>
      </c>
      <c r="D87" s="175" t="s">
        <v>136</v>
      </c>
      <c r="E87" s="176" t="s">
        <v>1132</v>
      </c>
      <c r="F87" s="177" t="s">
        <v>1133</v>
      </c>
      <c r="G87" s="178" t="s">
        <v>151</v>
      </c>
      <c r="H87" s="179">
        <v>80.72</v>
      </c>
      <c r="I87" s="180"/>
      <c r="J87" s="181">
        <f>ROUND(I87*H87,2)</f>
        <v>0</v>
      </c>
      <c r="K87" s="177" t="s">
        <v>285</v>
      </c>
      <c r="L87" s="41"/>
      <c r="M87" s="182" t="s">
        <v>21</v>
      </c>
      <c r="N87" s="183" t="s">
        <v>44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141</v>
      </c>
      <c r="AT87" s="186" t="s">
        <v>136</v>
      </c>
      <c r="AU87" s="186" t="s">
        <v>81</v>
      </c>
      <c r="AY87" s="19" t="s">
        <v>134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81</v>
      </c>
      <c r="BK87" s="187">
        <f>ROUND(I87*H87,2)</f>
        <v>0</v>
      </c>
      <c r="BL87" s="19" t="s">
        <v>141</v>
      </c>
      <c r="BM87" s="186" t="s">
        <v>83</v>
      </c>
    </row>
    <row r="88" spans="1:65" s="2" customFormat="1" ht="16.5" customHeight="1">
      <c r="A88" s="36"/>
      <c r="B88" s="37"/>
      <c r="C88" s="175" t="s">
        <v>83</v>
      </c>
      <c r="D88" s="175" t="s">
        <v>136</v>
      </c>
      <c r="E88" s="176" t="s">
        <v>1134</v>
      </c>
      <c r="F88" s="177" t="s">
        <v>1135</v>
      </c>
      <c r="G88" s="178" t="s">
        <v>241</v>
      </c>
      <c r="H88" s="179">
        <v>7.5</v>
      </c>
      <c r="I88" s="180"/>
      <c r="J88" s="181">
        <f>ROUND(I88*H88,2)</f>
        <v>0</v>
      </c>
      <c r="K88" s="177" t="s">
        <v>285</v>
      </c>
      <c r="L88" s="41"/>
      <c r="M88" s="182" t="s">
        <v>21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141</v>
      </c>
      <c r="AT88" s="186" t="s">
        <v>136</v>
      </c>
      <c r="AU88" s="186" t="s">
        <v>81</v>
      </c>
      <c r="AY88" s="19" t="s">
        <v>134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141</v>
      </c>
      <c r="BM88" s="186" t="s">
        <v>141</v>
      </c>
    </row>
    <row r="89" spans="1:65" s="2" customFormat="1" ht="16.5" customHeight="1">
      <c r="A89" s="36"/>
      <c r="B89" s="37"/>
      <c r="C89" s="175" t="s">
        <v>148</v>
      </c>
      <c r="D89" s="175" t="s">
        <v>136</v>
      </c>
      <c r="E89" s="176" t="s">
        <v>1136</v>
      </c>
      <c r="F89" s="177" t="s">
        <v>1137</v>
      </c>
      <c r="G89" s="178" t="s">
        <v>241</v>
      </c>
      <c r="H89" s="179">
        <v>7.5</v>
      </c>
      <c r="I89" s="180"/>
      <c r="J89" s="181">
        <f>ROUND(I89*H89,2)</f>
        <v>0</v>
      </c>
      <c r="K89" s="177" t="s">
        <v>285</v>
      </c>
      <c r="L89" s="41"/>
      <c r="M89" s="182" t="s">
        <v>21</v>
      </c>
      <c r="N89" s="183" t="s">
        <v>44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141</v>
      </c>
      <c r="AT89" s="186" t="s">
        <v>136</v>
      </c>
      <c r="AU89" s="186" t="s">
        <v>81</v>
      </c>
      <c r="AY89" s="19" t="s">
        <v>134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81</v>
      </c>
      <c r="BK89" s="187">
        <f>ROUND(I89*H89,2)</f>
        <v>0</v>
      </c>
      <c r="BL89" s="19" t="s">
        <v>141</v>
      </c>
      <c r="BM89" s="186" t="s">
        <v>177</v>
      </c>
    </row>
    <row r="90" spans="1:65" s="2" customFormat="1" ht="16.5" customHeight="1">
      <c r="A90" s="36"/>
      <c r="B90" s="37"/>
      <c r="C90" s="175" t="s">
        <v>141</v>
      </c>
      <c r="D90" s="175" t="s">
        <v>136</v>
      </c>
      <c r="E90" s="176" t="s">
        <v>1138</v>
      </c>
      <c r="F90" s="177" t="s">
        <v>1139</v>
      </c>
      <c r="G90" s="178" t="s">
        <v>151</v>
      </c>
      <c r="H90" s="179">
        <v>88.22</v>
      </c>
      <c r="I90" s="180"/>
      <c r="J90" s="181">
        <f>ROUND(I90*H90,2)</f>
        <v>0</v>
      </c>
      <c r="K90" s="177" t="s">
        <v>285</v>
      </c>
      <c r="L90" s="41"/>
      <c r="M90" s="182" t="s">
        <v>21</v>
      </c>
      <c r="N90" s="183" t="s">
        <v>44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141</v>
      </c>
      <c r="AT90" s="186" t="s">
        <v>136</v>
      </c>
      <c r="AU90" s="186" t="s">
        <v>81</v>
      </c>
      <c r="AY90" s="19" t="s">
        <v>134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141</v>
      </c>
      <c r="BM90" s="186" t="s">
        <v>192</v>
      </c>
    </row>
    <row r="91" spans="2:51" s="13" customFormat="1" ht="11.25">
      <c r="B91" s="193"/>
      <c r="C91" s="194"/>
      <c r="D91" s="195" t="s">
        <v>145</v>
      </c>
      <c r="E91" s="196" t="s">
        <v>21</v>
      </c>
      <c r="F91" s="197" t="s">
        <v>1140</v>
      </c>
      <c r="G91" s="194"/>
      <c r="H91" s="198">
        <v>88.22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145</v>
      </c>
      <c r="AU91" s="204" t="s">
        <v>81</v>
      </c>
      <c r="AV91" s="13" t="s">
        <v>83</v>
      </c>
      <c r="AW91" s="13" t="s">
        <v>34</v>
      </c>
      <c r="AX91" s="13" t="s">
        <v>73</v>
      </c>
      <c r="AY91" s="204" t="s">
        <v>134</v>
      </c>
    </row>
    <row r="92" spans="2:51" s="16" customFormat="1" ht="11.25">
      <c r="B92" s="226"/>
      <c r="C92" s="227"/>
      <c r="D92" s="195" t="s">
        <v>145</v>
      </c>
      <c r="E92" s="228" t="s">
        <v>21</v>
      </c>
      <c r="F92" s="229" t="s">
        <v>169</v>
      </c>
      <c r="G92" s="227"/>
      <c r="H92" s="230">
        <v>88.22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145</v>
      </c>
      <c r="AU92" s="236" t="s">
        <v>81</v>
      </c>
      <c r="AV92" s="16" t="s">
        <v>141</v>
      </c>
      <c r="AW92" s="16" t="s">
        <v>34</v>
      </c>
      <c r="AX92" s="16" t="s">
        <v>81</v>
      </c>
      <c r="AY92" s="236" t="s">
        <v>134</v>
      </c>
    </row>
    <row r="93" spans="1:65" s="2" customFormat="1" ht="16.5" customHeight="1">
      <c r="A93" s="36"/>
      <c r="B93" s="37"/>
      <c r="C93" s="175" t="s">
        <v>170</v>
      </c>
      <c r="D93" s="175" t="s">
        <v>136</v>
      </c>
      <c r="E93" s="176" t="s">
        <v>1141</v>
      </c>
      <c r="F93" s="177" t="s">
        <v>1142</v>
      </c>
      <c r="G93" s="178" t="s">
        <v>151</v>
      </c>
      <c r="H93" s="179">
        <v>26.658</v>
      </c>
      <c r="I93" s="180"/>
      <c r="J93" s="181">
        <f>ROUND(I93*H93,2)</f>
        <v>0</v>
      </c>
      <c r="K93" s="177" t="s">
        <v>285</v>
      </c>
      <c r="L93" s="41"/>
      <c r="M93" s="182" t="s">
        <v>21</v>
      </c>
      <c r="N93" s="183" t="s">
        <v>44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141</v>
      </c>
      <c r="AT93" s="186" t="s">
        <v>136</v>
      </c>
      <c r="AU93" s="186" t="s">
        <v>81</v>
      </c>
      <c r="AY93" s="19" t="s">
        <v>134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81</v>
      </c>
      <c r="BK93" s="187">
        <f>ROUND(I93*H93,2)</f>
        <v>0</v>
      </c>
      <c r="BL93" s="19" t="s">
        <v>141</v>
      </c>
      <c r="BM93" s="186" t="s">
        <v>205</v>
      </c>
    </row>
    <row r="94" spans="2:51" s="13" customFormat="1" ht="11.25">
      <c r="B94" s="193"/>
      <c r="C94" s="194"/>
      <c r="D94" s="195" t="s">
        <v>145</v>
      </c>
      <c r="E94" s="196" t="s">
        <v>21</v>
      </c>
      <c r="F94" s="197" t="s">
        <v>1143</v>
      </c>
      <c r="G94" s="194"/>
      <c r="H94" s="198">
        <v>26.658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145</v>
      </c>
      <c r="AU94" s="204" t="s">
        <v>81</v>
      </c>
      <c r="AV94" s="13" t="s">
        <v>83</v>
      </c>
      <c r="AW94" s="13" t="s">
        <v>34</v>
      </c>
      <c r="AX94" s="13" t="s">
        <v>73</v>
      </c>
      <c r="AY94" s="204" t="s">
        <v>134</v>
      </c>
    </row>
    <row r="95" spans="2:51" s="16" customFormat="1" ht="11.25">
      <c r="B95" s="226"/>
      <c r="C95" s="227"/>
      <c r="D95" s="195" t="s">
        <v>145</v>
      </c>
      <c r="E95" s="228" t="s">
        <v>21</v>
      </c>
      <c r="F95" s="229" t="s">
        <v>169</v>
      </c>
      <c r="G95" s="227"/>
      <c r="H95" s="230">
        <v>26.658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145</v>
      </c>
      <c r="AU95" s="236" t="s">
        <v>81</v>
      </c>
      <c r="AV95" s="16" t="s">
        <v>141</v>
      </c>
      <c r="AW95" s="16" t="s">
        <v>34</v>
      </c>
      <c r="AX95" s="16" t="s">
        <v>81</v>
      </c>
      <c r="AY95" s="236" t="s">
        <v>134</v>
      </c>
    </row>
    <row r="96" spans="1:65" s="2" customFormat="1" ht="16.5" customHeight="1">
      <c r="A96" s="36"/>
      <c r="B96" s="37"/>
      <c r="C96" s="175" t="s">
        <v>177</v>
      </c>
      <c r="D96" s="175" t="s">
        <v>136</v>
      </c>
      <c r="E96" s="176" t="s">
        <v>1144</v>
      </c>
      <c r="F96" s="177" t="s">
        <v>1145</v>
      </c>
      <c r="G96" s="178" t="s">
        <v>151</v>
      </c>
      <c r="H96" s="179">
        <v>26.658</v>
      </c>
      <c r="I96" s="180"/>
      <c r="J96" s="181">
        <f aca="true" t="shared" si="0" ref="J96:J101">ROUND(I96*H96,2)</f>
        <v>0</v>
      </c>
      <c r="K96" s="177" t="s">
        <v>285</v>
      </c>
      <c r="L96" s="41"/>
      <c r="M96" s="182" t="s">
        <v>21</v>
      </c>
      <c r="N96" s="183" t="s">
        <v>44</v>
      </c>
      <c r="O96" s="66"/>
      <c r="P96" s="184">
        <f aca="true" t="shared" si="1" ref="P96:P101">O96*H96</f>
        <v>0</v>
      </c>
      <c r="Q96" s="184">
        <v>0</v>
      </c>
      <c r="R96" s="184">
        <f aca="true" t="shared" si="2" ref="R96:R101">Q96*H96</f>
        <v>0</v>
      </c>
      <c r="S96" s="184">
        <v>0</v>
      </c>
      <c r="T96" s="185">
        <f aca="true" t="shared" si="3" ref="T96:T101"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141</v>
      </c>
      <c r="AT96" s="186" t="s">
        <v>136</v>
      </c>
      <c r="AU96" s="186" t="s">
        <v>81</v>
      </c>
      <c r="AY96" s="19" t="s">
        <v>134</v>
      </c>
      <c r="BE96" s="187">
        <f aca="true" t="shared" si="4" ref="BE96:BE101">IF(N96="základní",J96,0)</f>
        <v>0</v>
      </c>
      <c r="BF96" s="187">
        <f aca="true" t="shared" si="5" ref="BF96:BF101">IF(N96="snížená",J96,0)</f>
        <v>0</v>
      </c>
      <c r="BG96" s="187">
        <f aca="true" t="shared" si="6" ref="BG96:BG101">IF(N96="zákl. přenesená",J96,0)</f>
        <v>0</v>
      </c>
      <c r="BH96" s="187">
        <f aca="true" t="shared" si="7" ref="BH96:BH101">IF(N96="sníž. přenesená",J96,0)</f>
        <v>0</v>
      </c>
      <c r="BI96" s="187">
        <f aca="true" t="shared" si="8" ref="BI96:BI101">IF(N96="nulová",J96,0)</f>
        <v>0</v>
      </c>
      <c r="BJ96" s="19" t="s">
        <v>81</v>
      </c>
      <c r="BK96" s="187">
        <f aca="true" t="shared" si="9" ref="BK96:BK101">ROUND(I96*H96,2)</f>
        <v>0</v>
      </c>
      <c r="BL96" s="19" t="s">
        <v>141</v>
      </c>
      <c r="BM96" s="186" t="s">
        <v>218</v>
      </c>
    </row>
    <row r="97" spans="1:65" s="2" customFormat="1" ht="16.5" customHeight="1">
      <c r="A97" s="36"/>
      <c r="B97" s="37"/>
      <c r="C97" s="175" t="s">
        <v>186</v>
      </c>
      <c r="D97" s="175" t="s">
        <v>136</v>
      </c>
      <c r="E97" s="176" t="s">
        <v>1146</v>
      </c>
      <c r="F97" s="177" t="s">
        <v>1147</v>
      </c>
      <c r="G97" s="178" t="s">
        <v>151</v>
      </c>
      <c r="H97" s="179">
        <v>26.658</v>
      </c>
      <c r="I97" s="180"/>
      <c r="J97" s="181">
        <f t="shared" si="0"/>
        <v>0</v>
      </c>
      <c r="K97" s="177" t="s">
        <v>285</v>
      </c>
      <c r="L97" s="41"/>
      <c r="M97" s="182" t="s">
        <v>21</v>
      </c>
      <c r="N97" s="183" t="s">
        <v>44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141</v>
      </c>
      <c r="AT97" s="186" t="s">
        <v>136</v>
      </c>
      <c r="AU97" s="186" t="s">
        <v>81</v>
      </c>
      <c r="AY97" s="19" t="s">
        <v>134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81</v>
      </c>
      <c r="BK97" s="187">
        <f t="shared" si="9"/>
        <v>0</v>
      </c>
      <c r="BL97" s="19" t="s">
        <v>141</v>
      </c>
      <c r="BM97" s="186" t="s">
        <v>234</v>
      </c>
    </row>
    <row r="98" spans="1:65" s="2" customFormat="1" ht="16.5" customHeight="1">
      <c r="A98" s="36"/>
      <c r="B98" s="37"/>
      <c r="C98" s="175" t="s">
        <v>192</v>
      </c>
      <c r="D98" s="175" t="s">
        <v>136</v>
      </c>
      <c r="E98" s="176" t="s">
        <v>1148</v>
      </c>
      <c r="F98" s="177" t="s">
        <v>1149</v>
      </c>
      <c r="G98" s="178" t="s">
        <v>151</v>
      </c>
      <c r="H98" s="179">
        <v>61.563</v>
      </c>
      <c r="I98" s="180"/>
      <c r="J98" s="181">
        <f t="shared" si="0"/>
        <v>0</v>
      </c>
      <c r="K98" s="177" t="s">
        <v>285</v>
      </c>
      <c r="L98" s="41"/>
      <c r="M98" s="182" t="s">
        <v>21</v>
      </c>
      <c r="N98" s="183" t="s">
        <v>44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141</v>
      </c>
      <c r="AT98" s="186" t="s">
        <v>136</v>
      </c>
      <c r="AU98" s="186" t="s">
        <v>81</v>
      </c>
      <c r="AY98" s="19" t="s">
        <v>134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81</v>
      </c>
      <c r="BK98" s="187">
        <f t="shared" si="9"/>
        <v>0</v>
      </c>
      <c r="BL98" s="19" t="s">
        <v>141</v>
      </c>
      <c r="BM98" s="186" t="s">
        <v>245</v>
      </c>
    </row>
    <row r="99" spans="1:65" s="2" customFormat="1" ht="16.5" customHeight="1">
      <c r="A99" s="36"/>
      <c r="B99" s="37"/>
      <c r="C99" s="175" t="s">
        <v>199</v>
      </c>
      <c r="D99" s="175" t="s">
        <v>136</v>
      </c>
      <c r="E99" s="176" t="s">
        <v>1150</v>
      </c>
      <c r="F99" s="177" t="s">
        <v>1151</v>
      </c>
      <c r="G99" s="178" t="s">
        <v>151</v>
      </c>
      <c r="H99" s="179">
        <v>11.61</v>
      </c>
      <c r="I99" s="180"/>
      <c r="J99" s="181">
        <f t="shared" si="0"/>
        <v>0</v>
      </c>
      <c r="K99" s="177" t="s">
        <v>285</v>
      </c>
      <c r="L99" s="41"/>
      <c r="M99" s="182" t="s">
        <v>21</v>
      </c>
      <c r="N99" s="183" t="s">
        <v>44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141</v>
      </c>
      <c r="AT99" s="186" t="s">
        <v>136</v>
      </c>
      <c r="AU99" s="186" t="s">
        <v>81</v>
      </c>
      <c r="AY99" s="19" t="s">
        <v>134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81</v>
      </c>
      <c r="BK99" s="187">
        <f t="shared" si="9"/>
        <v>0</v>
      </c>
      <c r="BL99" s="19" t="s">
        <v>141</v>
      </c>
      <c r="BM99" s="186" t="s">
        <v>257</v>
      </c>
    </row>
    <row r="100" spans="1:65" s="2" customFormat="1" ht="16.5" customHeight="1">
      <c r="A100" s="36"/>
      <c r="B100" s="37"/>
      <c r="C100" s="175" t="s">
        <v>205</v>
      </c>
      <c r="D100" s="175" t="s">
        <v>136</v>
      </c>
      <c r="E100" s="176" t="s">
        <v>1152</v>
      </c>
      <c r="F100" s="177" t="s">
        <v>1153</v>
      </c>
      <c r="G100" s="178" t="s">
        <v>151</v>
      </c>
      <c r="H100" s="179">
        <v>11.61</v>
      </c>
      <c r="I100" s="180"/>
      <c r="J100" s="181">
        <f t="shared" si="0"/>
        <v>0</v>
      </c>
      <c r="K100" s="177" t="s">
        <v>285</v>
      </c>
      <c r="L100" s="41"/>
      <c r="M100" s="182" t="s">
        <v>21</v>
      </c>
      <c r="N100" s="183" t="s">
        <v>44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141</v>
      </c>
      <c r="AT100" s="186" t="s">
        <v>136</v>
      </c>
      <c r="AU100" s="186" t="s">
        <v>81</v>
      </c>
      <c r="AY100" s="19" t="s">
        <v>134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81</v>
      </c>
      <c r="BK100" s="187">
        <f t="shared" si="9"/>
        <v>0</v>
      </c>
      <c r="BL100" s="19" t="s">
        <v>141</v>
      </c>
      <c r="BM100" s="186" t="s">
        <v>271</v>
      </c>
    </row>
    <row r="101" spans="1:65" s="2" customFormat="1" ht="16.5" customHeight="1">
      <c r="A101" s="36"/>
      <c r="B101" s="37"/>
      <c r="C101" s="175" t="s">
        <v>212</v>
      </c>
      <c r="D101" s="175" t="s">
        <v>136</v>
      </c>
      <c r="E101" s="176" t="s">
        <v>1154</v>
      </c>
      <c r="F101" s="177" t="s">
        <v>1155</v>
      </c>
      <c r="G101" s="178" t="s">
        <v>151</v>
      </c>
      <c r="H101" s="179">
        <v>26.658</v>
      </c>
      <c r="I101" s="180"/>
      <c r="J101" s="181">
        <f t="shared" si="0"/>
        <v>0</v>
      </c>
      <c r="K101" s="177" t="s">
        <v>285</v>
      </c>
      <c r="L101" s="41"/>
      <c r="M101" s="182" t="s">
        <v>21</v>
      </c>
      <c r="N101" s="183" t="s">
        <v>44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141</v>
      </c>
      <c r="AT101" s="186" t="s">
        <v>136</v>
      </c>
      <c r="AU101" s="186" t="s">
        <v>81</v>
      </c>
      <c r="AY101" s="19" t="s">
        <v>134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81</v>
      </c>
      <c r="BK101" s="187">
        <f t="shared" si="9"/>
        <v>0</v>
      </c>
      <c r="BL101" s="19" t="s">
        <v>141</v>
      </c>
      <c r="BM101" s="186" t="s">
        <v>288</v>
      </c>
    </row>
    <row r="102" spans="2:51" s="13" customFormat="1" ht="11.25">
      <c r="B102" s="193"/>
      <c r="C102" s="194"/>
      <c r="D102" s="195" t="s">
        <v>145</v>
      </c>
      <c r="E102" s="196" t="s">
        <v>21</v>
      </c>
      <c r="F102" s="197" t="s">
        <v>1156</v>
      </c>
      <c r="G102" s="194"/>
      <c r="H102" s="198">
        <v>26.658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145</v>
      </c>
      <c r="AU102" s="204" t="s">
        <v>81</v>
      </c>
      <c r="AV102" s="13" t="s">
        <v>83</v>
      </c>
      <c r="AW102" s="13" t="s">
        <v>34</v>
      </c>
      <c r="AX102" s="13" t="s">
        <v>73</v>
      </c>
      <c r="AY102" s="204" t="s">
        <v>134</v>
      </c>
    </row>
    <row r="103" spans="2:51" s="14" customFormat="1" ht="11.25">
      <c r="B103" s="205"/>
      <c r="C103" s="206"/>
      <c r="D103" s="195" t="s">
        <v>145</v>
      </c>
      <c r="E103" s="207" t="s">
        <v>21</v>
      </c>
      <c r="F103" s="208" t="s">
        <v>147</v>
      </c>
      <c r="G103" s="206"/>
      <c r="H103" s="209">
        <v>26.658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145</v>
      </c>
      <c r="AU103" s="215" t="s">
        <v>81</v>
      </c>
      <c r="AV103" s="14" t="s">
        <v>148</v>
      </c>
      <c r="AW103" s="14" t="s">
        <v>34</v>
      </c>
      <c r="AX103" s="14" t="s">
        <v>81</v>
      </c>
      <c r="AY103" s="215" t="s">
        <v>134</v>
      </c>
    </row>
    <row r="104" spans="2:63" s="12" customFormat="1" ht="25.9" customHeight="1">
      <c r="B104" s="159"/>
      <c r="C104" s="160"/>
      <c r="D104" s="161" t="s">
        <v>72</v>
      </c>
      <c r="E104" s="162" t="s">
        <v>584</v>
      </c>
      <c r="F104" s="162" t="s">
        <v>1157</v>
      </c>
      <c r="G104" s="160"/>
      <c r="H104" s="160"/>
      <c r="I104" s="163"/>
      <c r="J104" s="16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81</v>
      </c>
      <c r="AT104" s="171" t="s">
        <v>72</v>
      </c>
      <c r="AU104" s="171" t="s">
        <v>73</v>
      </c>
      <c r="AY104" s="170" t="s">
        <v>134</v>
      </c>
      <c r="BK104" s="172">
        <f>SUM(BK105:BK106)</f>
        <v>0</v>
      </c>
    </row>
    <row r="105" spans="1:65" s="2" customFormat="1" ht="16.5" customHeight="1">
      <c r="A105" s="36"/>
      <c r="B105" s="37"/>
      <c r="C105" s="175" t="s">
        <v>218</v>
      </c>
      <c r="D105" s="175" t="s">
        <v>136</v>
      </c>
      <c r="E105" s="176" t="s">
        <v>1158</v>
      </c>
      <c r="F105" s="177" t="s">
        <v>1159</v>
      </c>
      <c r="G105" s="178" t="s">
        <v>151</v>
      </c>
      <c r="H105" s="179">
        <v>3.87</v>
      </c>
      <c r="I105" s="180"/>
      <c r="J105" s="181">
        <f>ROUND(I105*H105,2)</f>
        <v>0</v>
      </c>
      <c r="K105" s="177" t="s">
        <v>285</v>
      </c>
      <c r="L105" s="41"/>
      <c r="M105" s="182" t="s">
        <v>21</v>
      </c>
      <c r="N105" s="183" t="s">
        <v>44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141</v>
      </c>
      <c r="AT105" s="186" t="s">
        <v>136</v>
      </c>
      <c r="AU105" s="186" t="s">
        <v>81</v>
      </c>
      <c r="AY105" s="19" t="s">
        <v>134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141</v>
      </c>
      <c r="BM105" s="186" t="s">
        <v>296</v>
      </c>
    </row>
    <row r="106" spans="1:65" s="2" customFormat="1" ht="16.5" customHeight="1">
      <c r="A106" s="36"/>
      <c r="B106" s="37"/>
      <c r="C106" s="175" t="s">
        <v>228</v>
      </c>
      <c r="D106" s="175" t="s">
        <v>136</v>
      </c>
      <c r="E106" s="176" t="s">
        <v>1160</v>
      </c>
      <c r="F106" s="177" t="s">
        <v>1161</v>
      </c>
      <c r="G106" s="178" t="s">
        <v>151</v>
      </c>
      <c r="H106" s="179">
        <v>0.113</v>
      </c>
      <c r="I106" s="180"/>
      <c r="J106" s="181">
        <f>ROUND(I106*H106,2)</f>
        <v>0</v>
      </c>
      <c r="K106" s="177" t="s">
        <v>285</v>
      </c>
      <c r="L106" s="41"/>
      <c r="M106" s="182" t="s">
        <v>21</v>
      </c>
      <c r="N106" s="183" t="s">
        <v>44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141</v>
      </c>
      <c r="AT106" s="186" t="s">
        <v>136</v>
      </c>
      <c r="AU106" s="186" t="s">
        <v>81</v>
      </c>
      <c r="AY106" s="19" t="s">
        <v>134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81</v>
      </c>
      <c r="BK106" s="187">
        <f>ROUND(I106*H106,2)</f>
        <v>0</v>
      </c>
      <c r="BL106" s="19" t="s">
        <v>141</v>
      </c>
      <c r="BM106" s="186" t="s">
        <v>310</v>
      </c>
    </row>
    <row r="107" spans="2:63" s="12" customFormat="1" ht="25.9" customHeight="1">
      <c r="B107" s="159"/>
      <c r="C107" s="160"/>
      <c r="D107" s="161" t="s">
        <v>72</v>
      </c>
      <c r="E107" s="162" t="s">
        <v>833</v>
      </c>
      <c r="F107" s="162" t="s">
        <v>1162</v>
      </c>
      <c r="G107" s="160"/>
      <c r="H107" s="160"/>
      <c r="I107" s="163"/>
      <c r="J107" s="164">
        <f>BK107</f>
        <v>0</v>
      </c>
      <c r="K107" s="160"/>
      <c r="L107" s="165"/>
      <c r="M107" s="166"/>
      <c r="N107" s="167"/>
      <c r="O107" s="167"/>
      <c r="P107" s="168">
        <f>SUM(P108:P113)</f>
        <v>0</v>
      </c>
      <c r="Q107" s="167"/>
      <c r="R107" s="168">
        <f>SUM(R108:R113)</f>
        <v>0</v>
      </c>
      <c r="S107" s="167"/>
      <c r="T107" s="169">
        <f>SUM(T108:T113)</f>
        <v>0</v>
      </c>
      <c r="AR107" s="170" t="s">
        <v>81</v>
      </c>
      <c r="AT107" s="171" t="s">
        <v>72</v>
      </c>
      <c r="AU107" s="171" t="s">
        <v>73</v>
      </c>
      <c r="AY107" s="170" t="s">
        <v>134</v>
      </c>
      <c r="BK107" s="172">
        <f>SUM(BK108:BK113)</f>
        <v>0</v>
      </c>
    </row>
    <row r="108" spans="1:65" s="2" customFormat="1" ht="16.5" customHeight="1">
      <c r="A108" s="36"/>
      <c r="B108" s="37"/>
      <c r="C108" s="175" t="s">
        <v>234</v>
      </c>
      <c r="D108" s="175" t="s">
        <v>136</v>
      </c>
      <c r="E108" s="176" t="s">
        <v>1163</v>
      </c>
      <c r="F108" s="177" t="s">
        <v>1164</v>
      </c>
      <c r="G108" s="178" t="s">
        <v>139</v>
      </c>
      <c r="H108" s="179">
        <v>2</v>
      </c>
      <c r="I108" s="180"/>
      <c r="J108" s="181">
        <f aca="true" t="shared" si="10" ref="J108:J113">ROUND(I108*H108,2)</f>
        <v>0</v>
      </c>
      <c r="K108" s="177" t="s">
        <v>285</v>
      </c>
      <c r="L108" s="41"/>
      <c r="M108" s="182" t="s">
        <v>21</v>
      </c>
      <c r="N108" s="183" t="s">
        <v>44</v>
      </c>
      <c r="O108" s="66"/>
      <c r="P108" s="184">
        <f aca="true" t="shared" si="11" ref="P108:P113">O108*H108</f>
        <v>0</v>
      </c>
      <c r="Q108" s="184">
        <v>0</v>
      </c>
      <c r="R108" s="184">
        <f aca="true" t="shared" si="12" ref="R108:R113">Q108*H108</f>
        <v>0</v>
      </c>
      <c r="S108" s="184">
        <v>0</v>
      </c>
      <c r="T108" s="185">
        <f aca="true" t="shared" si="13" ref="T108:T113"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141</v>
      </c>
      <c r="AT108" s="186" t="s">
        <v>136</v>
      </c>
      <c r="AU108" s="186" t="s">
        <v>81</v>
      </c>
      <c r="AY108" s="19" t="s">
        <v>134</v>
      </c>
      <c r="BE108" s="187">
        <f aca="true" t="shared" si="14" ref="BE108:BE113">IF(N108="základní",J108,0)</f>
        <v>0</v>
      </c>
      <c r="BF108" s="187">
        <f aca="true" t="shared" si="15" ref="BF108:BF113">IF(N108="snížená",J108,0)</f>
        <v>0</v>
      </c>
      <c r="BG108" s="187">
        <f aca="true" t="shared" si="16" ref="BG108:BG113">IF(N108="zákl. přenesená",J108,0)</f>
        <v>0</v>
      </c>
      <c r="BH108" s="187">
        <f aca="true" t="shared" si="17" ref="BH108:BH113">IF(N108="sníž. přenesená",J108,0)</f>
        <v>0</v>
      </c>
      <c r="BI108" s="187">
        <f aca="true" t="shared" si="18" ref="BI108:BI113">IF(N108="nulová",J108,0)</f>
        <v>0</v>
      </c>
      <c r="BJ108" s="19" t="s">
        <v>81</v>
      </c>
      <c r="BK108" s="187">
        <f aca="true" t="shared" si="19" ref="BK108:BK113">ROUND(I108*H108,2)</f>
        <v>0</v>
      </c>
      <c r="BL108" s="19" t="s">
        <v>141</v>
      </c>
      <c r="BM108" s="186" t="s">
        <v>321</v>
      </c>
    </row>
    <row r="109" spans="1:65" s="2" customFormat="1" ht="16.5" customHeight="1">
      <c r="A109" s="36"/>
      <c r="B109" s="37"/>
      <c r="C109" s="175" t="s">
        <v>8</v>
      </c>
      <c r="D109" s="175" t="s">
        <v>136</v>
      </c>
      <c r="E109" s="176" t="s">
        <v>1165</v>
      </c>
      <c r="F109" s="177" t="s">
        <v>1166</v>
      </c>
      <c r="G109" s="178" t="s">
        <v>139</v>
      </c>
      <c r="H109" s="179">
        <v>2</v>
      </c>
      <c r="I109" s="180"/>
      <c r="J109" s="181">
        <f t="shared" si="10"/>
        <v>0</v>
      </c>
      <c r="K109" s="177" t="s">
        <v>285</v>
      </c>
      <c r="L109" s="41"/>
      <c r="M109" s="182" t="s">
        <v>21</v>
      </c>
      <c r="N109" s="183" t="s">
        <v>44</v>
      </c>
      <c r="O109" s="66"/>
      <c r="P109" s="184">
        <f t="shared" si="11"/>
        <v>0</v>
      </c>
      <c r="Q109" s="184">
        <v>0</v>
      </c>
      <c r="R109" s="184">
        <f t="shared" si="12"/>
        <v>0</v>
      </c>
      <c r="S109" s="184">
        <v>0</v>
      </c>
      <c r="T109" s="185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141</v>
      </c>
      <c r="AT109" s="186" t="s">
        <v>136</v>
      </c>
      <c r="AU109" s="186" t="s">
        <v>81</v>
      </c>
      <c r="AY109" s="19" t="s">
        <v>134</v>
      </c>
      <c r="BE109" s="187">
        <f t="shared" si="14"/>
        <v>0</v>
      </c>
      <c r="BF109" s="187">
        <f t="shared" si="15"/>
        <v>0</v>
      </c>
      <c r="BG109" s="187">
        <f t="shared" si="16"/>
        <v>0</v>
      </c>
      <c r="BH109" s="187">
        <f t="shared" si="17"/>
        <v>0</v>
      </c>
      <c r="BI109" s="187">
        <f t="shared" si="18"/>
        <v>0</v>
      </c>
      <c r="BJ109" s="19" t="s">
        <v>81</v>
      </c>
      <c r="BK109" s="187">
        <f t="shared" si="19"/>
        <v>0</v>
      </c>
      <c r="BL109" s="19" t="s">
        <v>141</v>
      </c>
      <c r="BM109" s="186" t="s">
        <v>332</v>
      </c>
    </row>
    <row r="110" spans="1:65" s="2" customFormat="1" ht="16.5" customHeight="1">
      <c r="A110" s="36"/>
      <c r="B110" s="37"/>
      <c r="C110" s="175" t="s">
        <v>245</v>
      </c>
      <c r="D110" s="175" t="s">
        <v>136</v>
      </c>
      <c r="E110" s="176" t="s">
        <v>1167</v>
      </c>
      <c r="F110" s="177" t="s">
        <v>1168</v>
      </c>
      <c r="G110" s="178" t="s">
        <v>517</v>
      </c>
      <c r="H110" s="179">
        <v>1</v>
      </c>
      <c r="I110" s="180"/>
      <c r="J110" s="181">
        <f t="shared" si="10"/>
        <v>0</v>
      </c>
      <c r="K110" s="177" t="s">
        <v>285</v>
      </c>
      <c r="L110" s="41"/>
      <c r="M110" s="182" t="s">
        <v>21</v>
      </c>
      <c r="N110" s="183" t="s">
        <v>44</v>
      </c>
      <c r="O110" s="66"/>
      <c r="P110" s="184">
        <f t="shared" si="11"/>
        <v>0</v>
      </c>
      <c r="Q110" s="184">
        <v>0</v>
      </c>
      <c r="R110" s="184">
        <f t="shared" si="12"/>
        <v>0</v>
      </c>
      <c r="S110" s="184">
        <v>0</v>
      </c>
      <c r="T110" s="185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141</v>
      </c>
      <c r="AT110" s="186" t="s">
        <v>136</v>
      </c>
      <c r="AU110" s="186" t="s">
        <v>81</v>
      </c>
      <c r="AY110" s="19" t="s">
        <v>134</v>
      </c>
      <c r="BE110" s="187">
        <f t="shared" si="14"/>
        <v>0</v>
      </c>
      <c r="BF110" s="187">
        <f t="shared" si="15"/>
        <v>0</v>
      </c>
      <c r="BG110" s="187">
        <f t="shared" si="16"/>
        <v>0</v>
      </c>
      <c r="BH110" s="187">
        <f t="shared" si="17"/>
        <v>0</v>
      </c>
      <c r="BI110" s="187">
        <f t="shared" si="18"/>
        <v>0</v>
      </c>
      <c r="BJ110" s="19" t="s">
        <v>81</v>
      </c>
      <c r="BK110" s="187">
        <f t="shared" si="19"/>
        <v>0</v>
      </c>
      <c r="BL110" s="19" t="s">
        <v>141</v>
      </c>
      <c r="BM110" s="186" t="s">
        <v>306</v>
      </c>
    </row>
    <row r="111" spans="1:65" s="2" customFormat="1" ht="16.5" customHeight="1">
      <c r="A111" s="36"/>
      <c r="B111" s="37"/>
      <c r="C111" s="175" t="s">
        <v>251</v>
      </c>
      <c r="D111" s="175" t="s">
        <v>136</v>
      </c>
      <c r="E111" s="176" t="s">
        <v>1169</v>
      </c>
      <c r="F111" s="177" t="s">
        <v>1170</v>
      </c>
      <c r="G111" s="178" t="s">
        <v>139</v>
      </c>
      <c r="H111" s="179">
        <v>44.5</v>
      </c>
      <c r="I111" s="180"/>
      <c r="J111" s="181">
        <f t="shared" si="10"/>
        <v>0</v>
      </c>
      <c r="K111" s="177" t="s">
        <v>285</v>
      </c>
      <c r="L111" s="41"/>
      <c r="M111" s="182" t="s">
        <v>21</v>
      </c>
      <c r="N111" s="183" t="s">
        <v>44</v>
      </c>
      <c r="O111" s="66"/>
      <c r="P111" s="184">
        <f t="shared" si="11"/>
        <v>0</v>
      </c>
      <c r="Q111" s="184">
        <v>0</v>
      </c>
      <c r="R111" s="184">
        <f t="shared" si="12"/>
        <v>0</v>
      </c>
      <c r="S111" s="184">
        <v>0</v>
      </c>
      <c r="T111" s="185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141</v>
      </c>
      <c r="AT111" s="186" t="s">
        <v>136</v>
      </c>
      <c r="AU111" s="186" t="s">
        <v>81</v>
      </c>
      <c r="AY111" s="19" t="s">
        <v>134</v>
      </c>
      <c r="BE111" s="187">
        <f t="shared" si="14"/>
        <v>0</v>
      </c>
      <c r="BF111" s="187">
        <f t="shared" si="15"/>
        <v>0</v>
      </c>
      <c r="BG111" s="187">
        <f t="shared" si="16"/>
        <v>0</v>
      </c>
      <c r="BH111" s="187">
        <f t="shared" si="17"/>
        <v>0</v>
      </c>
      <c r="BI111" s="187">
        <f t="shared" si="18"/>
        <v>0</v>
      </c>
      <c r="BJ111" s="19" t="s">
        <v>81</v>
      </c>
      <c r="BK111" s="187">
        <f t="shared" si="19"/>
        <v>0</v>
      </c>
      <c r="BL111" s="19" t="s">
        <v>141</v>
      </c>
      <c r="BM111" s="186" t="s">
        <v>356</v>
      </c>
    </row>
    <row r="112" spans="1:65" s="2" customFormat="1" ht="16.5" customHeight="1">
      <c r="A112" s="36"/>
      <c r="B112" s="37"/>
      <c r="C112" s="175" t="s">
        <v>257</v>
      </c>
      <c r="D112" s="175" t="s">
        <v>136</v>
      </c>
      <c r="E112" s="176" t="s">
        <v>1171</v>
      </c>
      <c r="F112" s="177" t="s">
        <v>1172</v>
      </c>
      <c r="G112" s="178" t="s">
        <v>139</v>
      </c>
      <c r="H112" s="179">
        <v>6.6</v>
      </c>
      <c r="I112" s="180"/>
      <c r="J112" s="181">
        <f t="shared" si="10"/>
        <v>0</v>
      </c>
      <c r="K112" s="177" t="s">
        <v>285</v>
      </c>
      <c r="L112" s="41"/>
      <c r="M112" s="182" t="s">
        <v>21</v>
      </c>
      <c r="N112" s="183" t="s">
        <v>44</v>
      </c>
      <c r="O112" s="66"/>
      <c r="P112" s="184">
        <f t="shared" si="11"/>
        <v>0</v>
      </c>
      <c r="Q112" s="184">
        <v>0</v>
      </c>
      <c r="R112" s="184">
        <f t="shared" si="12"/>
        <v>0</v>
      </c>
      <c r="S112" s="184">
        <v>0</v>
      </c>
      <c r="T112" s="185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141</v>
      </c>
      <c r="AT112" s="186" t="s">
        <v>136</v>
      </c>
      <c r="AU112" s="186" t="s">
        <v>81</v>
      </c>
      <c r="AY112" s="19" t="s">
        <v>134</v>
      </c>
      <c r="BE112" s="187">
        <f t="shared" si="14"/>
        <v>0</v>
      </c>
      <c r="BF112" s="187">
        <f t="shared" si="15"/>
        <v>0</v>
      </c>
      <c r="BG112" s="187">
        <f t="shared" si="16"/>
        <v>0</v>
      </c>
      <c r="BH112" s="187">
        <f t="shared" si="17"/>
        <v>0</v>
      </c>
      <c r="BI112" s="187">
        <f t="shared" si="18"/>
        <v>0</v>
      </c>
      <c r="BJ112" s="19" t="s">
        <v>81</v>
      </c>
      <c r="BK112" s="187">
        <f t="shared" si="19"/>
        <v>0</v>
      </c>
      <c r="BL112" s="19" t="s">
        <v>141</v>
      </c>
      <c r="BM112" s="186" t="s">
        <v>450</v>
      </c>
    </row>
    <row r="113" spans="1:65" s="2" customFormat="1" ht="16.5" customHeight="1">
      <c r="A113" s="36"/>
      <c r="B113" s="37"/>
      <c r="C113" s="175" t="s">
        <v>264</v>
      </c>
      <c r="D113" s="175" t="s">
        <v>136</v>
      </c>
      <c r="E113" s="176" t="s">
        <v>1173</v>
      </c>
      <c r="F113" s="177" t="s">
        <v>1174</v>
      </c>
      <c r="G113" s="178" t="s">
        <v>284</v>
      </c>
      <c r="H113" s="179">
        <v>1</v>
      </c>
      <c r="I113" s="180"/>
      <c r="J113" s="181">
        <f t="shared" si="10"/>
        <v>0</v>
      </c>
      <c r="K113" s="177" t="s">
        <v>285</v>
      </c>
      <c r="L113" s="41"/>
      <c r="M113" s="182" t="s">
        <v>21</v>
      </c>
      <c r="N113" s="183" t="s">
        <v>44</v>
      </c>
      <c r="O113" s="66"/>
      <c r="P113" s="184">
        <f t="shared" si="11"/>
        <v>0</v>
      </c>
      <c r="Q113" s="184">
        <v>0</v>
      </c>
      <c r="R113" s="184">
        <f t="shared" si="12"/>
        <v>0</v>
      </c>
      <c r="S113" s="184">
        <v>0</v>
      </c>
      <c r="T113" s="185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141</v>
      </c>
      <c r="AT113" s="186" t="s">
        <v>136</v>
      </c>
      <c r="AU113" s="186" t="s">
        <v>81</v>
      </c>
      <c r="AY113" s="19" t="s">
        <v>134</v>
      </c>
      <c r="BE113" s="187">
        <f t="shared" si="14"/>
        <v>0</v>
      </c>
      <c r="BF113" s="187">
        <f t="shared" si="15"/>
        <v>0</v>
      </c>
      <c r="BG113" s="187">
        <f t="shared" si="16"/>
        <v>0</v>
      </c>
      <c r="BH113" s="187">
        <f t="shared" si="17"/>
        <v>0</v>
      </c>
      <c r="BI113" s="187">
        <f t="shared" si="18"/>
        <v>0</v>
      </c>
      <c r="BJ113" s="19" t="s">
        <v>81</v>
      </c>
      <c r="BK113" s="187">
        <f t="shared" si="19"/>
        <v>0</v>
      </c>
      <c r="BL113" s="19" t="s">
        <v>141</v>
      </c>
      <c r="BM113" s="186" t="s">
        <v>455</v>
      </c>
    </row>
    <row r="114" spans="2:63" s="12" customFormat="1" ht="25.9" customHeight="1">
      <c r="B114" s="159"/>
      <c r="C114" s="160"/>
      <c r="D114" s="161" t="s">
        <v>72</v>
      </c>
      <c r="E114" s="162" t="s">
        <v>1175</v>
      </c>
      <c r="F114" s="162" t="s">
        <v>1176</v>
      </c>
      <c r="G114" s="160"/>
      <c r="H114" s="160"/>
      <c r="I114" s="163"/>
      <c r="J114" s="164">
        <f>BK114</f>
        <v>0</v>
      </c>
      <c r="K114" s="160"/>
      <c r="L114" s="165"/>
      <c r="M114" s="166"/>
      <c r="N114" s="167"/>
      <c r="O114" s="167"/>
      <c r="P114" s="168">
        <f>SUM(P115:P116)</f>
        <v>0</v>
      </c>
      <c r="Q114" s="167"/>
      <c r="R114" s="168">
        <f>SUM(R115:R116)</f>
        <v>0</v>
      </c>
      <c r="S114" s="167"/>
      <c r="T114" s="169">
        <f>SUM(T115:T116)</f>
        <v>0</v>
      </c>
      <c r="AR114" s="170" t="s">
        <v>83</v>
      </c>
      <c r="AT114" s="171" t="s">
        <v>72</v>
      </c>
      <c r="AU114" s="171" t="s">
        <v>73</v>
      </c>
      <c r="AY114" s="170" t="s">
        <v>134</v>
      </c>
      <c r="BK114" s="172">
        <f>SUM(BK115:BK116)</f>
        <v>0</v>
      </c>
    </row>
    <row r="115" spans="1:65" s="2" customFormat="1" ht="16.5" customHeight="1">
      <c r="A115" s="36"/>
      <c r="B115" s="37"/>
      <c r="C115" s="175" t="s">
        <v>271</v>
      </c>
      <c r="D115" s="175" t="s">
        <v>136</v>
      </c>
      <c r="E115" s="176" t="s">
        <v>1177</v>
      </c>
      <c r="F115" s="177" t="s">
        <v>1178</v>
      </c>
      <c r="G115" s="178" t="s">
        <v>517</v>
      </c>
      <c r="H115" s="179">
        <v>1</v>
      </c>
      <c r="I115" s="180"/>
      <c r="J115" s="181">
        <f>ROUND(I115*H115,2)</f>
        <v>0</v>
      </c>
      <c r="K115" s="177" t="s">
        <v>285</v>
      </c>
      <c r="L115" s="41"/>
      <c r="M115" s="182" t="s">
        <v>21</v>
      </c>
      <c r="N115" s="183" t="s">
        <v>44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245</v>
      </c>
      <c r="AT115" s="186" t="s">
        <v>136</v>
      </c>
      <c r="AU115" s="186" t="s">
        <v>81</v>
      </c>
      <c r="AY115" s="19" t="s">
        <v>134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81</v>
      </c>
      <c r="BK115" s="187">
        <f>ROUND(I115*H115,2)</f>
        <v>0</v>
      </c>
      <c r="BL115" s="19" t="s">
        <v>245</v>
      </c>
      <c r="BM115" s="186" t="s">
        <v>458</v>
      </c>
    </row>
    <row r="116" spans="1:65" s="2" customFormat="1" ht="16.5" customHeight="1">
      <c r="A116" s="36"/>
      <c r="B116" s="37"/>
      <c r="C116" s="175" t="s">
        <v>7</v>
      </c>
      <c r="D116" s="175" t="s">
        <v>136</v>
      </c>
      <c r="E116" s="176" t="s">
        <v>1179</v>
      </c>
      <c r="F116" s="177" t="s">
        <v>1180</v>
      </c>
      <c r="G116" s="178" t="s">
        <v>284</v>
      </c>
      <c r="H116" s="179">
        <v>1</v>
      </c>
      <c r="I116" s="180"/>
      <c r="J116" s="181">
        <f>ROUND(I116*H116,2)</f>
        <v>0</v>
      </c>
      <c r="K116" s="177" t="s">
        <v>285</v>
      </c>
      <c r="L116" s="41"/>
      <c r="M116" s="182" t="s">
        <v>21</v>
      </c>
      <c r="N116" s="183" t="s">
        <v>44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245</v>
      </c>
      <c r="AT116" s="186" t="s">
        <v>136</v>
      </c>
      <c r="AU116" s="186" t="s">
        <v>81</v>
      </c>
      <c r="AY116" s="19" t="s">
        <v>134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81</v>
      </c>
      <c r="BK116" s="187">
        <f>ROUND(I116*H116,2)</f>
        <v>0</v>
      </c>
      <c r="BL116" s="19" t="s">
        <v>245</v>
      </c>
      <c r="BM116" s="186" t="s">
        <v>463</v>
      </c>
    </row>
    <row r="117" spans="2:63" s="12" customFormat="1" ht="25.9" customHeight="1">
      <c r="B117" s="159"/>
      <c r="C117" s="160"/>
      <c r="D117" s="161" t="s">
        <v>72</v>
      </c>
      <c r="E117" s="162" t="s">
        <v>1181</v>
      </c>
      <c r="F117" s="162" t="s">
        <v>1182</v>
      </c>
      <c r="G117" s="160"/>
      <c r="H117" s="160"/>
      <c r="I117" s="163"/>
      <c r="J117" s="164">
        <f>BK117</f>
        <v>0</v>
      </c>
      <c r="K117" s="160"/>
      <c r="L117" s="165"/>
      <c r="M117" s="166"/>
      <c r="N117" s="167"/>
      <c r="O117" s="167"/>
      <c r="P117" s="168">
        <f>P118</f>
        <v>0</v>
      </c>
      <c r="Q117" s="167"/>
      <c r="R117" s="168">
        <f>R118</f>
        <v>0</v>
      </c>
      <c r="S117" s="167"/>
      <c r="T117" s="169">
        <f>T118</f>
        <v>0</v>
      </c>
      <c r="AR117" s="170" t="s">
        <v>83</v>
      </c>
      <c r="AT117" s="171" t="s">
        <v>72</v>
      </c>
      <c r="AU117" s="171" t="s">
        <v>73</v>
      </c>
      <c r="AY117" s="170" t="s">
        <v>134</v>
      </c>
      <c r="BK117" s="172">
        <f>BK118</f>
        <v>0</v>
      </c>
    </row>
    <row r="118" spans="1:65" s="2" customFormat="1" ht="16.5" customHeight="1">
      <c r="A118" s="36"/>
      <c r="B118" s="37"/>
      <c r="C118" s="175" t="s">
        <v>288</v>
      </c>
      <c r="D118" s="175" t="s">
        <v>136</v>
      </c>
      <c r="E118" s="176" t="s">
        <v>1183</v>
      </c>
      <c r="F118" s="177" t="s">
        <v>1184</v>
      </c>
      <c r="G118" s="178" t="s">
        <v>1185</v>
      </c>
      <c r="H118" s="179">
        <v>8</v>
      </c>
      <c r="I118" s="180"/>
      <c r="J118" s="181">
        <f>ROUND(I118*H118,2)</f>
        <v>0</v>
      </c>
      <c r="K118" s="177" t="s">
        <v>285</v>
      </c>
      <c r="L118" s="41"/>
      <c r="M118" s="182" t="s">
        <v>21</v>
      </c>
      <c r="N118" s="183" t="s">
        <v>44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245</v>
      </c>
      <c r="AT118" s="186" t="s">
        <v>136</v>
      </c>
      <c r="AU118" s="186" t="s">
        <v>81</v>
      </c>
      <c r="AY118" s="19" t="s">
        <v>134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81</v>
      </c>
      <c r="BK118" s="187">
        <f>ROUND(I118*H118,2)</f>
        <v>0</v>
      </c>
      <c r="BL118" s="19" t="s">
        <v>245</v>
      </c>
      <c r="BM118" s="186" t="s">
        <v>467</v>
      </c>
    </row>
    <row r="119" spans="2:63" s="12" customFormat="1" ht="25.9" customHeight="1">
      <c r="B119" s="159"/>
      <c r="C119" s="160"/>
      <c r="D119" s="161" t="s">
        <v>72</v>
      </c>
      <c r="E119" s="162" t="s">
        <v>1186</v>
      </c>
      <c r="F119" s="162" t="s">
        <v>1187</v>
      </c>
      <c r="G119" s="160"/>
      <c r="H119" s="160"/>
      <c r="I119" s="163"/>
      <c r="J119" s="164">
        <f>BK119</f>
        <v>0</v>
      </c>
      <c r="K119" s="160"/>
      <c r="L119" s="165"/>
      <c r="M119" s="166"/>
      <c r="N119" s="167"/>
      <c r="O119" s="167"/>
      <c r="P119" s="168">
        <f>SUM(P120:P123)</f>
        <v>0</v>
      </c>
      <c r="Q119" s="167"/>
      <c r="R119" s="168">
        <f>SUM(R120:R123)</f>
        <v>0</v>
      </c>
      <c r="S119" s="167"/>
      <c r="T119" s="169">
        <f>SUM(T120:T123)</f>
        <v>0</v>
      </c>
      <c r="AR119" s="170" t="s">
        <v>81</v>
      </c>
      <c r="AT119" s="171" t="s">
        <v>72</v>
      </c>
      <c r="AU119" s="171" t="s">
        <v>73</v>
      </c>
      <c r="AY119" s="170" t="s">
        <v>134</v>
      </c>
      <c r="BK119" s="172">
        <f>SUM(BK120:BK123)</f>
        <v>0</v>
      </c>
    </row>
    <row r="120" spans="1:65" s="2" customFormat="1" ht="16.5" customHeight="1">
      <c r="A120" s="36"/>
      <c r="B120" s="37"/>
      <c r="C120" s="175" t="s">
        <v>292</v>
      </c>
      <c r="D120" s="175" t="s">
        <v>136</v>
      </c>
      <c r="E120" s="176" t="s">
        <v>1188</v>
      </c>
      <c r="F120" s="177" t="s">
        <v>1189</v>
      </c>
      <c r="G120" s="178" t="s">
        <v>1190</v>
      </c>
      <c r="H120" s="179">
        <v>1</v>
      </c>
      <c r="I120" s="180"/>
      <c r="J120" s="181">
        <f>ROUND(I120*H120,2)</f>
        <v>0</v>
      </c>
      <c r="K120" s="177" t="s">
        <v>285</v>
      </c>
      <c r="L120" s="41"/>
      <c r="M120" s="182" t="s">
        <v>21</v>
      </c>
      <c r="N120" s="183" t="s">
        <v>44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141</v>
      </c>
      <c r="AT120" s="186" t="s">
        <v>136</v>
      </c>
      <c r="AU120" s="186" t="s">
        <v>81</v>
      </c>
      <c r="AY120" s="19" t="s">
        <v>134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81</v>
      </c>
      <c r="BK120" s="187">
        <f>ROUND(I120*H120,2)</f>
        <v>0</v>
      </c>
      <c r="BL120" s="19" t="s">
        <v>141</v>
      </c>
      <c r="BM120" s="186" t="s">
        <v>472</v>
      </c>
    </row>
    <row r="121" spans="1:65" s="2" customFormat="1" ht="16.5" customHeight="1">
      <c r="A121" s="36"/>
      <c r="B121" s="37"/>
      <c r="C121" s="175" t="s">
        <v>296</v>
      </c>
      <c r="D121" s="175" t="s">
        <v>136</v>
      </c>
      <c r="E121" s="176" t="s">
        <v>1191</v>
      </c>
      <c r="F121" s="177" t="s">
        <v>1192</v>
      </c>
      <c r="G121" s="178" t="s">
        <v>139</v>
      </c>
      <c r="H121" s="179">
        <v>44.5</v>
      </c>
      <c r="I121" s="180"/>
      <c r="J121" s="181">
        <f>ROUND(I121*H121,2)</f>
        <v>0</v>
      </c>
      <c r="K121" s="177" t="s">
        <v>285</v>
      </c>
      <c r="L121" s="41"/>
      <c r="M121" s="182" t="s">
        <v>21</v>
      </c>
      <c r="N121" s="183" t="s">
        <v>44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141</v>
      </c>
      <c r="AT121" s="186" t="s">
        <v>136</v>
      </c>
      <c r="AU121" s="186" t="s">
        <v>81</v>
      </c>
      <c r="AY121" s="19" t="s">
        <v>134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81</v>
      </c>
      <c r="BK121" s="187">
        <f>ROUND(I121*H121,2)</f>
        <v>0</v>
      </c>
      <c r="BL121" s="19" t="s">
        <v>141</v>
      </c>
      <c r="BM121" s="186" t="s">
        <v>478</v>
      </c>
    </row>
    <row r="122" spans="1:65" s="2" customFormat="1" ht="16.5" customHeight="1">
      <c r="A122" s="36"/>
      <c r="B122" s="37"/>
      <c r="C122" s="175" t="s">
        <v>302</v>
      </c>
      <c r="D122" s="175" t="s">
        <v>136</v>
      </c>
      <c r="E122" s="176" t="s">
        <v>1193</v>
      </c>
      <c r="F122" s="177" t="s">
        <v>1194</v>
      </c>
      <c r="G122" s="178" t="s">
        <v>139</v>
      </c>
      <c r="H122" s="179">
        <v>44.5</v>
      </c>
      <c r="I122" s="180"/>
      <c r="J122" s="181">
        <f>ROUND(I122*H122,2)</f>
        <v>0</v>
      </c>
      <c r="K122" s="177" t="s">
        <v>285</v>
      </c>
      <c r="L122" s="41"/>
      <c r="M122" s="182" t="s">
        <v>21</v>
      </c>
      <c r="N122" s="183" t="s">
        <v>44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141</v>
      </c>
      <c r="AT122" s="186" t="s">
        <v>136</v>
      </c>
      <c r="AU122" s="186" t="s">
        <v>81</v>
      </c>
      <c r="AY122" s="19" t="s">
        <v>134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81</v>
      </c>
      <c r="BK122" s="187">
        <f>ROUND(I122*H122,2)</f>
        <v>0</v>
      </c>
      <c r="BL122" s="19" t="s">
        <v>141</v>
      </c>
      <c r="BM122" s="186" t="s">
        <v>483</v>
      </c>
    </row>
    <row r="123" spans="1:65" s="2" customFormat="1" ht="16.5" customHeight="1">
      <c r="A123" s="36"/>
      <c r="B123" s="37"/>
      <c r="C123" s="175" t="s">
        <v>310</v>
      </c>
      <c r="D123" s="175" t="s">
        <v>136</v>
      </c>
      <c r="E123" s="176" t="s">
        <v>1195</v>
      </c>
      <c r="F123" s="177" t="s">
        <v>1196</v>
      </c>
      <c r="G123" s="178" t="s">
        <v>517</v>
      </c>
      <c r="H123" s="179">
        <v>6</v>
      </c>
      <c r="I123" s="180"/>
      <c r="J123" s="181">
        <f>ROUND(I123*H123,2)</f>
        <v>0</v>
      </c>
      <c r="K123" s="177" t="s">
        <v>285</v>
      </c>
      <c r="L123" s="41"/>
      <c r="M123" s="252" t="s">
        <v>21</v>
      </c>
      <c r="N123" s="253" t="s">
        <v>44</v>
      </c>
      <c r="O123" s="254"/>
      <c r="P123" s="255">
        <f>O123*H123</f>
        <v>0</v>
      </c>
      <c r="Q123" s="255">
        <v>0</v>
      </c>
      <c r="R123" s="255">
        <f>Q123*H123</f>
        <v>0</v>
      </c>
      <c r="S123" s="255">
        <v>0</v>
      </c>
      <c r="T123" s="25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141</v>
      </c>
      <c r="AT123" s="186" t="s">
        <v>136</v>
      </c>
      <c r="AU123" s="186" t="s">
        <v>81</v>
      </c>
      <c r="AY123" s="19" t="s">
        <v>134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81</v>
      </c>
      <c r="BK123" s="187">
        <f>ROUND(I123*H123,2)</f>
        <v>0</v>
      </c>
      <c r="BL123" s="19" t="s">
        <v>141</v>
      </c>
      <c r="BM123" s="186" t="s">
        <v>491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4N4hcg7kTEQBdC6pWDe3m1NTd5Er3kK6R3DAAlBOwR6rzRogzG7eb0exNnLBvGGd8hPdpZRVnMEDCH/lImgpvg==" saltValue="GPrCH500PSKV/rAqWaDsRTmGZNaQdSBMFvAWSpGinDRVdLaY4T2pp6ouh6o6qb/tQKkHvuPhiJQj2J+hGbrcLw==" spinCount="100000" sheet="1" objects="1" scenarios="1" formatColumns="0" formatRows="0" autoFilter="0"/>
  <autoFilter ref="C84:K12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95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1197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1198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1"/>
      <c r="B27" s="112"/>
      <c r="C27" s="111"/>
      <c r="D27" s="111"/>
      <c r="E27" s="387" t="s">
        <v>363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ROUND((SUM(BE84:BE113)),2)</f>
        <v>0</v>
      </c>
      <c r="G33" s="36"/>
      <c r="H33" s="36"/>
      <c r="I33" s="120">
        <v>0.21</v>
      </c>
      <c r="J33" s="119">
        <f>ROUND(((SUM(BE84:BE113))*I33),2)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ROUND((SUM(BF84:BF113)),2)</f>
        <v>0</v>
      </c>
      <c r="G34" s="36"/>
      <c r="H34" s="36"/>
      <c r="I34" s="120">
        <v>0.15</v>
      </c>
      <c r="J34" s="119">
        <f>ROUND(((SUM(BF84:BF113))*I34),2)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ROUND((SUM(BG84:BG113)),2)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ROUND((SUM(BH84:BH113)),2)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ROUND((SUM(BI84:BI113)),2)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2021/24-04 - SO 04-Venkovní osvětlení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Ing.J.Petlach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1199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9" customFormat="1" ht="24.95" customHeight="1">
      <c r="B61" s="136"/>
      <c r="C61" s="137"/>
      <c r="D61" s="138" t="s">
        <v>1200</v>
      </c>
      <c r="E61" s="139"/>
      <c r="F61" s="139"/>
      <c r="G61" s="139"/>
      <c r="H61" s="139"/>
      <c r="I61" s="139"/>
      <c r="J61" s="140">
        <f>J92</f>
        <v>0</v>
      </c>
      <c r="K61" s="137"/>
      <c r="L61" s="141"/>
    </row>
    <row r="62" spans="2:12" s="9" customFormat="1" ht="24.95" customHeight="1">
      <c r="B62" s="136"/>
      <c r="C62" s="137"/>
      <c r="D62" s="138" t="s">
        <v>1201</v>
      </c>
      <c r="E62" s="139"/>
      <c r="F62" s="139"/>
      <c r="G62" s="139"/>
      <c r="H62" s="139"/>
      <c r="I62" s="139"/>
      <c r="J62" s="140">
        <f>J97</f>
        <v>0</v>
      </c>
      <c r="K62" s="137"/>
      <c r="L62" s="141"/>
    </row>
    <row r="63" spans="2:12" s="9" customFormat="1" ht="24.95" customHeight="1">
      <c r="B63" s="136"/>
      <c r="C63" s="137"/>
      <c r="D63" s="138" t="s">
        <v>1202</v>
      </c>
      <c r="E63" s="139"/>
      <c r="F63" s="139"/>
      <c r="G63" s="139"/>
      <c r="H63" s="139"/>
      <c r="I63" s="139"/>
      <c r="J63" s="140">
        <f>J104</f>
        <v>0</v>
      </c>
      <c r="K63" s="137"/>
      <c r="L63" s="141"/>
    </row>
    <row r="64" spans="2:12" s="9" customFormat="1" ht="24.95" customHeight="1">
      <c r="B64" s="136"/>
      <c r="C64" s="137"/>
      <c r="D64" s="138" t="s">
        <v>1203</v>
      </c>
      <c r="E64" s="139"/>
      <c r="F64" s="139"/>
      <c r="G64" s="139"/>
      <c r="H64" s="139"/>
      <c r="I64" s="139"/>
      <c r="J64" s="140">
        <f>J107</f>
        <v>0</v>
      </c>
      <c r="K64" s="137"/>
      <c r="L64" s="141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119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8" t="str">
        <f>E7</f>
        <v>Kulturní dům Milovice - úpravy okolí</v>
      </c>
      <c r="F74" s="389"/>
      <c r="G74" s="389"/>
      <c r="H74" s="38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104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1" t="str">
        <f>E9</f>
        <v>2021/24-04 - SO 04-Venkovní osvětlení</v>
      </c>
      <c r="F76" s="390"/>
      <c r="G76" s="390"/>
      <c r="H76" s="390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 xml:space="preserve"> </v>
      </c>
      <c r="G78" s="38"/>
      <c r="H78" s="38"/>
      <c r="I78" s="31" t="s">
        <v>24</v>
      </c>
      <c r="J78" s="61" t="str">
        <f>IF(J12="","",J12)</f>
        <v>2. 11. 2021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26</v>
      </c>
      <c r="D80" s="38"/>
      <c r="E80" s="38"/>
      <c r="F80" s="29" t="str">
        <f>E15</f>
        <v>Město Milovice</v>
      </c>
      <c r="G80" s="38"/>
      <c r="H80" s="38"/>
      <c r="I80" s="31" t="s">
        <v>32</v>
      </c>
      <c r="J80" s="34" t="str">
        <f>E21</f>
        <v>HEXAPLAN INTERNATIONAL spol. s r.o.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Ing.J.Petlach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120</v>
      </c>
      <c r="D83" s="151" t="s">
        <v>58</v>
      </c>
      <c r="E83" s="151" t="s">
        <v>54</v>
      </c>
      <c r="F83" s="151" t="s">
        <v>55</v>
      </c>
      <c r="G83" s="151" t="s">
        <v>121</v>
      </c>
      <c r="H83" s="151" t="s">
        <v>122</v>
      </c>
      <c r="I83" s="151" t="s">
        <v>123</v>
      </c>
      <c r="J83" s="151" t="s">
        <v>109</v>
      </c>
      <c r="K83" s="152" t="s">
        <v>124</v>
      </c>
      <c r="L83" s="153"/>
      <c r="M83" s="70" t="s">
        <v>21</v>
      </c>
      <c r="N83" s="71" t="s">
        <v>43</v>
      </c>
      <c r="O83" s="71" t="s">
        <v>125</v>
      </c>
      <c r="P83" s="71" t="s">
        <v>126</v>
      </c>
      <c r="Q83" s="71" t="s">
        <v>127</v>
      </c>
      <c r="R83" s="71" t="s">
        <v>128</v>
      </c>
      <c r="S83" s="71" t="s">
        <v>129</v>
      </c>
      <c r="T83" s="72" t="s">
        <v>130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131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P85+P92+P97+P104+P107</f>
        <v>0</v>
      </c>
      <c r="Q84" s="74"/>
      <c r="R84" s="156">
        <f>R85+R92+R97+R104+R107</f>
        <v>0</v>
      </c>
      <c r="S84" s="74"/>
      <c r="T84" s="157">
        <f>T85+T92+T97+T104+T107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110</v>
      </c>
      <c r="BK84" s="158">
        <f>BK85+BK92+BK97+BK104+BK107</f>
        <v>0</v>
      </c>
    </row>
    <row r="85" spans="2:63" s="12" customFormat="1" ht="25.9" customHeight="1">
      <c r="B85" s="159"/>
      <c r="C85" s="160"/>
      <c r="D85" s="161" t="s">
        <v>72</v>
      </c>
      <c r="E85" s="162" t="s">
        <v>1204</v>
      </c>
      <c r="F85" s="162" t="s">
        <v>1205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SUM(P86:P91)</f>
        <v>0</v>
      </c>
      <c r="Q85" s="167"/>
      <c r="R85" s="168">
        <f>SUM(R86:R91)</f>
        <v>0</v>
      </c>
      <c r="S85" s="167"/>
      <c r="T85" s="169">
        <f>SUM(T86:T91)</f>
        <v>0</v>
      </c>
      <c r="AR85" s="170" t="s">
        <v>81</v>
      </c>
      <c r="AT85" s="171" t="s">
        <v>72</v>
      </c>
      <c r="AU85" s="171" t="s">
        <v>73</v>
      </c>
      <c r="AY85" s="170" t="s">
        <v>134</v>
      </c>
      <c r="BK85" s="172">
        <f>SUM(BK86:BK91)</f>
        <v>0</v>
      </c>
    </row>
    <row r="86" spans="1:65" s="2" customFormat="1" ht="16.5" customHeight="1">
      <c r="A86" s="36"/>
      <c r="B86" s="37"/>
      <c r="C86" s="175" t="s">
        <v>81</v>
      </c>
      <c r="D86" s="175" t="s">
        <v>136</v>
      </c>
      <c r="E86" s="176" t="s">
        <v>1206</v>
      </c>
      <c r="F86" s="177" t="s">
        <v>1207</v>
      </c>
      <c r="G86" s="178" t="s">
        <v>284</v>
      </c>
      <c r="H86" s="179">
        <v>5</v>
      </c>
      <c r="I86" s="180"/>
      <c r="J86" s="181">
        <f aca="true" t="shared" si="0" ref="J86:J91">ROUND(I86*H86,2)</f>
        <v>0</v>
      </c>
      <c r="K86" s="177" t="s">
        <v>285</v>
      </c>
      <c r="L86" s="41"/>
      <c r="M86" s="182" t="s">
        <v>21</v>
      </c>
      <c r="N86" s="183" t="s">
        <v>44</v>
      </c>
      <c r="O86" s="66"/>
      <c r="P86" s="184">
        <f aca="true" t="shared" si="1" ref="P86:P91">O86*H86</f>
        <v>0</v>
      </c>
      <c r="Q86" s="184">
        <v>0</v>
      </c>
      <c r="R86" s="184">
        <f aca="true" t="shared" si="2" ref="R86:R91">Q86*H86</f>
        <v>0</v>
      </c>
      <c r="S86" s="184">
        <v>0</v>
      </c>
      <c r="T86" s="185">
        <f aca="true" t="shared" si="3" ref="T86:T91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521</v>
      </c>
      <c r="AT86" s="186" t="s">
        <v>136</v>
      </c>
      <c r="AU86" s="186" t="s">
        <v>81</v>
      </c>
      <c r="AY86" s="19" t="s">
        <v>134</v>
      </c>
      <c r="BE86" s="187">
        <f aca="true" t="shared" si="4" ref="BE86:BE91">IF(N86="základní",J86,0)</f>
        <v>0</v>
      </c>
      <c r="BF86" s="187">
        <f aca="true" t="shared" si="5" ref="BF86:BF91">IF(N86="snížená",J86,0)</f>
        <v>0</v>
      </c>
      <c r="BG86" s="187">
        <f aca="true" t="shared" si="6" ref="BG86:BG91">IF(N86="zákl. přenesená",J86,0)</f>
        <v>0</v>
      </c>
      <c r="BH86" s="187">
        <f aca="true" t="shared" si="7" ref="BH86:BH91">IF(N86="sníž. přenesená",J86,0)</f>
        <v>0</v>
      </c>
      <c r="BI86" s="187">
        <f aca="true" t="shared" si="8" ref="BI86:BI91">IF(N86="nulová",J86,0)</f>
        <v>0</v>
      </c>
      <c r="BJ86" s="19" t="s">
        <v>81</v>
      </c>
      <c r="BK86" s="187">
        <f aca="true" t="shared" si="9" ref="BK86:BK91">ROUND(I86*H86,2)</f>
        <v>0</v>
      </c>
      <c r="BL86" s="19" t="s">
        <v>521</v>
      </c>
      <c r="BM86" s="186" t="s">
        <v>83</v>
      </c>
    </row>
    <row r="87" spans="1:65" s="2" customFormat="1" ht="16.5" customHeight="1">
      <c r="A87" s="36"/>
      <c r="B87" s="37"/>
      <c r="C87" s="175" t="s">
        <v>83</v>
      </c>
      <c r="D87" s="175" t="s">
        <v>136</v>
      </c>
      <c r="E87" s="176" t="s">
        <v>1208</v>
      </c>
      <c r="F87" s="177" t="s">
        <v>1209</v>
      </c>
      <c r="G87" s="178" t="s">
        <v>284</v>
      </c>
      <c r="H87" s="179">
        <v>2</v>
      </c>
      <c r="I87" s="180"/>
      <c r="J87" s="181">
        <f t="shared" si="0"/>
        <v>0</v>
      </c>
      <c r="K87" s="177" t="s">
        <v>285</v>
      </c>
      <c r="L87" s="41"/>
      <c r="M87" s="182" t="s">
        <v>21</v>
      </c>
      <c r="N87" s="183" t="s">
        <v>44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521</v>
      </c>
      <c r="AT87" s="186" t="s">
        <v>136</v>
      </c>
      <c r="AU87" s="186" t="s">
        <v>81</v>
      </c>
      <c r="AY87" s="19" t="s">
        <v>134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81</v>
      </c>
      <c r="BK87" s="187">
        <f t="shared" si="9"/>
        <v>0</v>
      </c>
      <c r="BL87" s="19" t="s">
        <v>521</v>
      </c>
      <c r="BM87" s="186" t="s">
        <v>141</v>
      </c>
    </row>
    <row r="88" spans="1:65" s="2" customFormat="1" ht="16.5" customHeight="1">
      <c r="A88" s="36"/>
      <c r="B88" s="37"/>
      <c r="C88" s="175" t="s">
        <v>148</v>
      </c>
      <c r="D88" s="175" t="s">
        <v>136</v>
      </c>
      <c r="E88" s="176" t="s">
        <v>1210</v>
      </c>
      <c r="F88" s="177" t="s">
        <v>1211</v>
      </c>
      <c r="G88" s="178" t="s">
        <v>284</v>
      </c>
      <c r="H88" s="179">
        <v>2</v>
      </c>
      <c r="I88" s="180"/>
      <c r="J88" s="181">
        <f t="shared" si="0"/>
        <v>0</v>
      </c>
      <c r="K88" s="177" t="s">
        <v>285</v>
      </c>
      <c r="L88" s="41"/>
      <c r="M88" s="182" t="s">
        <v>21</v>
      </c>
      <c r="N88" s="183" t="s">
        <v>44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521</v>
      </c>
      <c r="AT88" s="186" t="s">
        <v>136</v>
      </c>
      <c r="AU88" s="186" t="s">
        <v>81</v>
      </c>
      <c r="AY88" s="19" t="s">
        <v>134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81</v>
      </c>
      <c r="BK88" s="187">
        <f t="shared" si="9"/>
        <v>0</v>
      </c>
      <c r="BL88" s="19" t="s">
        <v>521</v>
      </c>
      <c r="BM88" s="186" t="s">
        <v>177</v>
      </c>
    </row>
    <row r="89" spans="1:65" s="2" customFormat="1" ht="16.5" customHeight="1">
      <c r="A89" s="36"/>
      <c r="B89" s="37"/>
      <c r="C89" s="175" t="s">
        <v>141</v>
      </c>
      <c r="D89" s="175" t="s">
        <v>136</v>
      </c>
      <c r="E89" s="176" t="s">
        <v>1212</v>
      </c>
      <c r="F89" s="177" t="s">
        <v>1213</v>
      </c>
      <c r="G89" s="178" t="s">
        <v>324</v>
      </c>
      <c r="H89" s="179">
        <v>1</v>
      </c>
      <c r="I89" s="180"/>
      <c r="J89" s="181">
        <f t="shared" si="0"/>
        <v>0</v>
      </c>
      <c r="K89" s="177" t="s">
        <v>285</v>
      </c>
      <c r="L89" s="41"/>
      <c r="M89" s="182" t="s">
        <v>21</v>
      </c>
      <c r="N89" s="183" t="s">
        <v>44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521</v>
      </c>
      <c r="AT89" s="186" t="s">
        <v>136</v>
      </c>
      <c r="AU89" s="186" t="s">
        <v>81</v>
      </c>
      <c r="AY89" s="19" t="s">
        <v>134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81</v>
      </c>
      <c r="BK89" s="187">
        <f t="shared" si="9"/>
        <v>0</v>
      </c>
      <c r="BL89" s="19" t="s">
        <v>521</v>
      </c>
      <c r="BM89" s="186" t="s">
        <v>192</v>
      </c>
    </row>
    <row r="90" spans="1:65" s="2" customFormat="1" ht="16.5" customHeight="1">
      <c r="A90" s="36"/>
      <c r="B90" s="37"/>
      <c r="C90" s="175" t="s">
        <v>170</v>
      </c>
      <c r="D90" s="175" t="s">
        <v>136</v>
      </c>
      <c r="E90" s="176" t="s">
        <v>1214</v>
      </c>
      <c r="F90" s="177" t="s">
        <v>1215</v>
      </c>
      <c r="G90" s="178" t="s">
        <v>1216</v>
      </c>
      <c r="H90" s="179">
        <v>1</v>
      </c>
      <c r="I90" s="180"/>
      <c r="J90" s="181">
        <f t="shared" si="0"/>
        <v>0</v>
      </c>
      <c r="K90" s="177" t="s">
        <v>285</v>
      </c>
      <c r="L90" s="41"/>
      <c r="M90" s="182" t="s">
        <v>21</v>
      </c>
      <c r="N90" s="183" t="s">
        <v>44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521</v>
      </c>
      <c r="AT90" s="186" t="s">
        <v>136</v>
      </c>
      <c r="AU90" s="186" t="s">
        <v>81</v>
      </c>
      <c r="AY90" s="19" t="s">
        <v>134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81</v>
      </c>
      <c r="BK90" s="187">
        <f t="shared" si="9"/>
        <v>0</v>
      </c>
      <c r="BL90" s="19" t="s">
        <v>521</v>
      </c>
      <c r="BM90" s="186" t="s">
        <v>205</v>
      </c>
    </row>
    <row r="91" spans="1:65" s="2" customFormat="1" ht="16.5" customHeight="1">
      <c r="A91" s="36"/>
      <c r="B91" s="37"/>
      <c r="C91" s="175" t="s">
        <v>177</v>
      </c>
      <c r="D91" s="175" t="s">
        <v>136</v>
      </c>
      <c r="E91" s="176" t="s">
        <v>1217</v>
      </c>
      <c r="F91" s="177" t="s">
        <v>1218</v>
      </c>
      <c r="G91" s="178" t="s">
        <v>324</v>
      </c>
      <c r="H91" s="179">
        <v>1</v>
      </c>
      <c r="I91" s="180"/>
      <c r="J91" s="181">
        <f t="shared" si="0"/>
        <v>0</v>
      </c>
      <c r="K91" s="177" t="s">
        <v>285</v>
      </c>
      <c r="L91" s="41"/>
      <c r="M91" s="182" t="s">
        <v>21</v>
      </c>
      <c r="N91" s="183" t="s">
        <v>44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521</v>
      </c>
      <c r="AT91" s="186" t="s">
        <v>136</v>
      </c>
      <c r="AU91" s="186" t="s">
        <v>81</v>
      </c>
      <c r="AY91" s="19" t="s">
        <v>134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81</v>
      </c>
      <c r="BK91" s="187">
        <f t="shared" si="9"/>
        <v>0</v>
      </c>
      <c r="BL91" s="19" t="s">
        <v>521</v>
      </c>
      <c r="BM91" s="186" t="s">
        <v>218</v>
      </c>
    </row>
    <row r="92" spans="2:63" s="12" customFormat="1" ht="25.9" customHeight="1">
      <c r="B92" s="159"/>
      <c r="C92" s="160"/>
      <c r="D92" s="161" t="s">
        <v>72</v>
      </c>
      <c r="E92" s="162" t="s">
        <v>1219</v>
      </c>
      <c r="F92" s="162" t="s">
        <v>1220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SUM(P93:P96)</f>
        <v>0</v>
      </c>
      <c r="Q92" s="167"/>
      <c r="R92" s="168">
        <f>SUM(R93:R96)</f>
        <v>0</v>
      </c>
      <c r="S92" s="167"/>
      <c r="T92" s="169">
        <f>SUM(T93:T96)</f>
        <v>0</v>
      </c>
      <c r="AR92" s="170" t="s">
        <v>81</v>
      </c>
      <c r="AT92" s="171" t="s">
        <v>72</v>
      </c>
      <c r="AU92" s="171" t="s">
        <v>73</v>
      </c>
      <c r="AY92" s="170" t="s">
        <v>134</v>
      </c>
      <c r="BK92" s="172">
        <f>SUM(BK93:BK96)</f>
        <v>0</v>
      </c>
    </row>
    <row r="93" spans="1:65" s="2" customFormat="1" ht="37.9" customHeight="1">
      <c r="A93" s="36"/>
      <c r="B93" s="37"/>
      <c r="C93" s="175" t="s">
        <v>186</v>
      </c>
      <c r="D93" s="175" t="s">
        <v>136</v>
      </c>
      <c r="E93" s="176" t="s">
        <v>1221</v>
      </c>
      <c r="F93" s="177" t="s">
        <v>1222</v>
      </c>
      <c r="G93" s="178" t="s">
        <v>284</v>
      </c>
      <c r="H93" s="179">
        <v>9</v>
      </c>
      <c r="I93" s="180"/>
      <c r="J93" s="181">
        <f>ROUND(I93*H93,2)</f>
        <v>0</v>
      </c>
      <c r="K93" s="177" t="s">
        <v>285</v>
      </c>
      <c r="L93" s="41"/>
      <c r="M93" s="182" t="s">
        <v>21</v>
      </c>
      <c r="N93" s="183" t="s">
        <v>44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521</v>
      </c>
      <c r="AT93" s="186" t="s">
        <v>136</v>
      </c>
      <c r="AU93" s="186" t="s">
        <v>81</v>
      </c>
      <c r="AY93" s="19" t="s">
        <v>134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81</v>
      </c>
      <c r="BK93" s="187">
        <f>ROUND(I93*H93,2)</f>
        <v>0</v>
      </c>
      <c r="BL93" s="19" t="s">
        <v>521</v>
      </c>
      <c r="BM93" s="186" t="s">
        <v>234</v>
      </c>
    </row>
    <row r="94" spans="1:65" s="2" customFormat="1" ht="16.5" customHeight="1">
      <c r="A94" s="36"/>
      <c r="B94" s="37"/>
      <c r="C94" s="175" t="s">
        <v>192</v>
      </c>
      <c r="D94" s="175" t="s">
        <v>136</v>
      </c>
      <c r="E94" s="176" t="s">
        <v>1223</v>
      </c>
      <c r="F94" s="177" t="s">
        <v>1224</v>
      </c>
      <c r="G94" s="178" t="s">
        <v>284</v>
      </c>
      <c r="H94" s="179">
        <v>9</v>
      </c>
      <c r="I94" s="180"/>
      <c r="J94" s="181">
        <f>ROUND(I94*H94,2)</f>
        <v>0</v>
      </c>
      <c r="K94" s="177" t="s">
        <v>285</v>
      </c>
      <c r="L94" s="41"/>
      <c r="M94" s="182" t="s">
        <v>21</v>
      </c>
      <c r="N94" s="183" t="s">
        <v>44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521</v>
      </c>
      <c r="AT94" s="186" t="s">
        <v>136</v>
      </c>
      <c r="AU94" s="186" t="s">
        <v>81</v>
      </c>
      <c r="AY94" s="19" t="s">
        <v>134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81</v>
      </c>
      <c r="BK94" s="187">
        <f>ROUND(I94*H94,2)</f>
        <v>0</v>
      </c>
      <c r="BL94" s="19" t="s">
        <v>521</v>
      </c>
      <c r="BM94" s="186" t="s">
        <v>245</v>
      </c>
    </row>
    <row r="95" spans="1:65" s="2" customFormat="1" ht="21.75" customHeight="1">
      <c r="A95" s="36"/>
      <c r="B95" s="37"/>
      <c r="C95" s="175" t="s">
        <v>199</v>
      </c>
      <c r="D95" s="175" t="s">
        <v>136</v>
      </c>
      <c r="E95" s="176" t="s">
        <v>1225</v>
      </c>
      <c r="F95" s="177" t="s">
        <v>1226</v>
      </c>
      <c r="G95" s="178" t="s">
        <v>284</v>
      </c>
      <c r="H95" s="179">
        <v>9</v>
      </c>
      <c r="I95" s="180"/>
      <c r="J95" s="181">
        <f>ROUND(I95*H95,2)</f>
        <v>0</v>
      </c>
      <c r="K95" s="177" t="s">
        <v>285</v>
      </c>
      <c r="L95" s="41"/>
      <c r="M95" s="182" t="s">
        <v>21</v>
      </c>
      <c r="N95" s="183" t="s">
        <v>44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521</v>
      </c>
      <c r="AT95" s="186" t="s">
        <v>136</v>
      </c>
      <c r="AU95" s="186" t="s">
        <v>81</v>
      </c>
      <c r="AY95" s="19" t="s">
        <v>134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81</v>
      </c>
      <c r="BK95" s="187">
        <f>ROUND(I95*H95,2)</f>
        <v>0</v>
      </c>
      <c r="BL95" s="19" t="s">
        <v>521</v>
      </c>
      <c r="BM95" s="186" t="s">
        <v>257</v>
      </c>
    </row>
    <row r="96" spans="1:65" s="2" customFormat="1" ht="24.2" customHeight="1">
      <c r="A96" s="36"/>
      <c r="B96" s="37"/>
      <c r="C96" s="175" t="s">
        <v>205</v>
      </c>
      <c r="D96" s="175" t="s">
        <v>136</v>
      </c>
      <c r="E96" s="176" t="s">
        <v>1227</v>
      </c>
      <c r="F96" s="177" t="s">
        <v>1228</v>
      </c>
      <c r="G96" s="178" t="s">
        <v>284</v>
      </c>
      <c r="H96" s="179">
        <v>6</v>
      </c>
      <c r="I96" s="180"/>
      <c r="J96" s="181">
        <f>ROUND(I96*H96,2)</f>
        <v>0</v>
      </c>
      <c r="K96" s="177" t="s">
        <v>285</v>
      </c>
      <c r="L96" s="41"/>
      <c r="M96" s="182" t="s">
        <v>21</v>
      </c>
      <c r="N96" s="183" t="s">
        <v>44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521</v>
      </c>
      <c r="AT96" s="186" t="s">
        <v>136</v>
      </c>
      <c r="AU96" s="186" t="s">
        <v>81</v>
      </c>
      <c r="AY96" s="19" t="s">
        <v>134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81</v>
      </c>
      <c r="BK96" s="187">
        <f>ROUND(I96*H96,2)</f>
        <v>0</v>
      </c>
      <c r="BL96" s="19" t="s">
        <v>521</v>
      </c>
      <c r="BM96" s="186" t="s">
        <v>271</v>
      </c>
    </row>
    <row r="97" spans="2:63" s="12" customFormat="1" ht="25.9" customHeight="1">
      <c r="B97" s="159"/>
      <c r="C97" s="160"/>
      <c r="D97" s="161" t="s">
        <v>72</v>
      </c>
      <c r="E97" s="162" t="s">
        <v>1229</v>
      </c>
      <c r="F97" s="162" t="s">
        <v>1230</v>
      </c>
      <c r="G97" s="160"/>
      <c r="H97" s="160"/>
      <c r="I97" s="163"/>
      <c r="J97" s="164">
        <f>BK97</f>
        <v>0</v>
      </c>
      <c r="K97" s="160"/>
      <c r="L97" s="165"/>
      <c r="M97" s="166"/>
      <c r="N97" s="167"/>
      <c r="O97" s="167"/>
      <c r="P97" s="168">
        <f>SUM(P98:P103)</f>
        <v>0</v>
      </c>
      <c r="Q97" s="167"/>
      <c r="R97" s="168">
        <f>SUM(R98:R103)</f>
        <v>0</v>
      </c>
      <c r="S97" s="167"/>
      <c r="T97" s="169">
        <f>SUM(T98:T103)</f>
        <v>0</v>
      </c>
      <c r="AR97" s="170" t="s">
        <v>81</v>
      </c>
      <c r="AT97" s="171" t="s">
        <v>72</v>
      </c>
      <c r="AU97" s="171" t="s">
        <v>73</v>
      </c>
      <c r="AY97" s="170" t="s">
        <v>134</v>
      </c>
      <c r="BK97" s="172">
        <f>SUM(BK98:BK103)</f>
        <v>0</v>
      </c>
    </row>
    <row r="98" spans="1:65" s="2" customFormat="1" ht="16.5" customHeight="1">
      <c r="A98" s="36"/>
      <c r="B98" s="37"/>
      <c r="C98" s="175" t="s">
        <v>212</v>
      </c>
      <c r="D98" s="175" t="s">
        <v>136</v>
      </c>
      <c r="E98" s="176" t="s">
        <v>1231</v>
      </c>
      <c r="F98" s="177" t="s">
        <v>1232</v>
      </c>
      <c r="G98" s="178" t="s">
        <v>139</v>
      </c>
      <c r="H98" s="179">
        <v>60</v>
      </c>
      <c r="I98" s="180"/>
      <c r="J98" s="181">
        <f aca="true" t="shared" si="10" ref="J98:J103">ROUND(I98*H98,2)</f>
        <v>0</v>
      </c>
      <c r="K98" s="177" t="s">
        <v>285</v>
      </c>
      <c r="L98" s="41"/>
      <c r="M98" s="182" t="s">
        <v>21</v>
      </c>
      <c r="N98" s="183" t="s">
        <v>44</v>
      </c>
      <c r="O98" s="66"/>
      <c r="P98" s="184">
        <f aca="true" t="shared" si="11" ref="P98:P103">O98*H98</f>
        <v>0</v>
      </c>
      <c r="Q98" s="184">
        <v>0</v>
      </c>
      <c r="R98" s="184">
        <f aca="true" t="shared" si="12" ref="R98:R103">Q98*H98</f>
        <v>0</v>
      </c>
      <c r="S98" s="184">
        <v>0</v>
      </c>
      <c r="T98" s="185">
        <f aca="true" t="shared" si="13" ref="T98:T103"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521</v>
      </c>
      <c r="AT98" s="186" t="s">
        <v>136</v>
      </c>
      <c r="AU98" s="186" t="s">
        <v>81</v>
      </c>
      <c r="AY98" s="19" t="s">
        <v>134</v>
      </c>
      <c r="BE98" s="187">
        <f aca="true" t="shared" si="14" ref="BE98:BE103">IF(N98="základní",J98,0)</f>
        <v>0</v>
      </c>
      <c r="BF98" s="187">
        <f aca="true" t="shared" si="15" ref="BF98:BF103">IF(N98="snížená",J98,0)</f>
        <v>0</v>
      </c>
      <c r="BG98" s="187">
        <f aca="true" t="shared" si="16" ref="BG98:BG103">IF(N98="zákl. přenesená",J98,0)</f>
        <v>0</v>
      </c>
      <c r="BH98" s="187">
        <f aca="true" t="shared" si="17" ref="BH98:BH103">IF(N98="sníž. přenesená",J98,0)</f>
        <v>0</v>
      </c>
      <c r="BI98" s="187">
        <f aca="true" t="shared" si="18" ref="BI98:BI103">IF(N98="nulová",J98,0)</f>
        <v>0</v>
      </c>
      <c r="BJ98" s="19" t="s">
        <v>81</v>
      </c>
      <c r="BK98" s="187">
        <f aca="true" t="shared" si="19" ref="BK98:BK103">ROUND(I98*H98,2)</f>
        <v>0</v>
      </c>
      <c r="BL98" s="19" t="s">
        <v>521</v>
      </c>
      <c r="BM98" s="186" t="s">
        <v>288</v>
      </c>
    </row>
    <row r="99" spans="1:65" s="2" customFormat="1" ht="16.5" customHeight="1">
      <c r="A99" s="36"/>
      <c r="B99" s="37"/>
      <c r="C99" s="175" t="s">
        <v>218</v>
      </c>
      <c r="D99" s="175" t="s">
        <v>136</v>
      </c>
      <c r="E99" s="176" t="s">
        <v>1233</v>
      </c>
      <c r="F99" s="177" t="s">
        <v>1234</v>
      </c>
      <c r="G99" s="178" t="s">
        <v>139</v>
      </c>
      <c r="H99" s="179">
        <v>310</v>
      </c>
      <c r="I99" s="180"/>
      <c r="J99" s="181">
        <f t="shared" si="10"/>
        <v>0</v>
      </c>
      <c r="K99" s="177" t="s">
        <v>285</v>
      </c>
      <c r="L99" s="41"/>
      <c r="M99" s="182" t="s">
        <v>21</v>
      </c>
      <c r="N99" s="183" t="s">
        <v>44</v>
      </c>
      <c r="O99" s="66"/>
      <c r="P99" s="184">
        <f t="shared" si="11"/>
        <v>0</v>
      </c>
      <c r="Q99" s="184">
        <v>0</v>
      </c>
      <c r="R99" s="184">
        <f t="shared" si="12"/>
        <v>0</v>
      </c>
      <c r="S99" s="184">
        <v>0</v>
      </c>
      <c r="T99" s="185">
        <f t="shared" si="1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521</v>
      </c>
      <c r="AT99" s="186" t="s">
        <v>136</v>
      </c>
      <c r="AU99" s="186" t="s">
        <v>81</v>
      </c>
      <c r="AY99" s="19" t="s">
        <v>134</v>
      </c>
      <c r="BE99" s="187">
        <f t="shared" si="14"/>
        <v>0</v>
      </c>
      <c r="BF99" s="187">
        <f t="shared" si="15"/>
        <v>0</v>
      </c>
      <c r="BG99" s="187">
        <f t="shared" si="16"/>
        <v>0</v>
      </c>
      <c r="BH99" s="187">
        <f t="shared" si="17"/>
        <v>0</v>
      </c>
      <c r="BI99" s="187">
        <f t="shared" si="18"/>
        <v>0</v>
      </c>
      <c r="BJ99" s="19" t="s">
        <v>81</v>
      </c>
      <c r="BK99" s="187">
        <f t="shared" si="19"/>
        <v>0</v>
      </c>
      <c r="BL99" s="19" t="s">
        <v>521</v>
      </c>
      <c r="BM99" s="186" t="s">
        <v>296</v>
      </c>
    </row>
    <row r="100" spans="1:65" s="2" customFormat="1" ht="16.5" customHeight="1">
      <c r="A100" s="36"/>
      <c r="B100" s="37"/>
      <c r="C100" s="175" t="s">
        <v>228</v>
      </c>
      <c r="D100" s="175" t="s">
        <v>136</v>
      </c>
      <c r="E100" s="176" t="s">
        <v>1235</v>
      </c>
      <c r="F100" s="177" t="s">
        <v>1236</v>
      </c>
      <c r="G100" s="178" t="s">
        <v>284</v>
      </c>
      <c r="H100" s="179">
        <v>36</v>
      </c>
      <c r="I100" s="180"/>
      <c r="J100" s="181">
        <f t="shared" si="10"/>
        <v>0</v>
      </c>
      <c r="K100" s="177" t="s">
        <v>285</v>
      </c>
      <c r="L100" s="41"/>
      <c r="M100" s="182" t="s">
        <v>21</v>
      </c>
      <c r="N100" s="183" t="s">
        <v>44</v>
      </c>
      <c r="O100" s="66"/>
      <c r="P100" s="184">
        <f t="shared" si="11"/>
        <v>0</v>
      </c>
      <c r="Q100" s="184">
        <v>0</v>
      </c>
      <c r="R100" s="184">
        <f t="shared" si="12"/>
        <v>0</v>
      </c>
      <c r="S100" s="184">
        <v>0</v>
      </c>
      <c r="T100" s="185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521</v>
      </c>
      <c r="AT100" s="186" t="s">
        <v>136</v>
      </c>
      <c r="AU100" s="186" t="s">
        <v>81</v>
      </c>
      <c r="AY100" s="19" t="s">
        <v>134</v>
      </c>
      <c r="BE100" s="187">
        <f t="shared" si="14"/>
        <v>0</v>
      </c>
      <c r="BF100" s="187">
        <f t="shared" si="15"/>
        <v>0</v>
      </c>
      <c r="BG100" s="187">
        <f t="shared" si="16"/>
        <v>0</v>
      </c>
      <c r="BH100" s="187">
        <f t="shared" si="17"/>
        <v>0</v>
      </c>
      <c r="BI100" s="187">
        <f t="shared" si="18"/>
        <v>0</v>
      </c>
      <c r="BJ100" s="19" t="s">
        <v>81</v>
      </c>
      <c r="BK100" s="187">
        <f t="shared" si="19"/>
        <v>0</v>
      </c>
      <c r="BL100" s="19" t="s">
        <v>521</v>
      </c>
      <c r="BM100" s="186" t="s">
        <v>310</v>
      </c>
    </row>
    <row r="101" spans="1:65" s="2" customFormat="1" ht="16.5" customHeight="1">
      <c r="A101" s="36"/>
      <c r="B101" s="37"/>
      <c r="C101" s="175" t="s">
        <v>234</v>
      </c>
      <c r="D101" s="175" t="s">
        <v>136</v>
      </c>
      <c r="E101" s="176" t="s">
        <v>1237</v>
      </c>
      <c r="F101" s="177" t="s">
        <v>1238</v>
      </c>
      <c r="G101" s="178" t="s">
        <v>284</v>
      </c>
      <c r="H101" s="179">
        <v>288</v>
      </c>
      <c r="I101" s="180"/>
      <c r="J101" s="181">
        <f t="shared" si="10"/>
        <v>0</v>
      </c>
      <c r="K101" s="177" t="s">
        <v>285</v>
      </c>
      <c r="L101" s="41"/>
      <c r="M101" s="182" t="s">
        <v>21</v>
      </c>
      <c r="N101" s="183" t="s">
        <v>44</v>
      </c>
      <c r="O101" s="66"/>
      <c r="P101" s="184">
        <f t="shared" si="11"/>
        <v>0</v>
      </c>
      <c r="Q101" s="184">
        <v>0</v>
      </c>
      <c r="R101" s="184">
        <f t="shared" si="12"/>
        <v>0</v>
      </c>
      <c r="S101" s="184">
        <v>0</v>
      </c>
      <c r="T101" s="185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521</v>
      </c>
      <c r="AT101" s="186" t="s">
        <v>136</v>
      </c>
      <c r="AU101" s="186" t="s">
        <v>81</v>
      </c>
      <c r="AY101" s="19" t="s">
        <v>134</v>
      </c>
      <c r="BE101" s="187">
        <f t="shared" si="14"/>
        <v>0</v>
      </c>
      <c r="BF101" s="187">
        <f t="shared" si="15"/>
        <v>0</v>
      </c>
      <c r="BG101" s="187">
        <f t="shared" si="16"/>
        <v>0</v>
      </c>
      <c r="BH101" s="187">
        <f t="shared" si="17"/>
        <v>0</v>
      </c>
      <c r="BI101" s="187">
        <f t="shared" si="18"/>
        <v>0</v>
      </c>
      <c r="BJ101" s="19" t="s">
        <v>81</v>
      </c>
      <c r="BK101" s="187">
        <f t="shared" si="19"/>
        <v>0</v>
      </c>
      <c r="BL101" s="19" t="s">
        <v>521</v>
      </c>
      <c r="BM101" s="186" t="s">
        <v>321</v>
      </c>
    </row>
    <row r="102" spans="1:65" s="2" customFormat="1" ht="16.5" customHeight="1">
      <c r="A102" s="36"/>
      <c r="B102" s="37"/>
      <c r="C102" s="175" t="s">
        <v>8</v>
      </c>
      <c r="D102" s="175" t="s">
        <v>136</v>
      </c>
      <c r="E102" s="176" t="s">
        <v>1239</v>
      </c>
      <c r="F102" s="177" t="s">
        <v>1240</v>
      </c>
      <c r="G102" s="178" t="s">
        <v>139</v>
      </c>
      <c r="H102" s="179">
        <v>240</v>
      </c>
      <c r="I102" s="180"/>
      <c r="J102" s="181">
        <f t="shared" si="10"/>
        <v>0</v>
      </c>
      <c r="K102" s="177" t="s">
        <v>285</v>
      </c>
      <c r="L102" s="41"/>
      <c r="M102" s="182" t="s">
        <v>21</v>
      </c>
      <c r="N102" s="183" t="s">
        <v>44</v>
      </c>
      <c r="O102" s="66"/>
      <c r="P102" s="184">
        <f t="shared" si="11"/>
        <v>0</v>
      </c>
      <c r="Q102" s="184">
        <v>0</v>
      </c>
      <c r="R102" s="184">
        <f t="shared" si="12"/>
        <v>0</v>
      </c>
      <c r="S102" s="184">
        <v>0</v>
      </c>
      <c r="T102" s="185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521</v>
      </c>
      <c r="AT102" s="186" t="s">
        <v>136</v>
      </c>
      <c r="AU102" s="186" t="s">
        <v>81</v>
      </c>
      <c r="AY102" s="19" t="s">
        <v>134</v>
      </c>
      <c r="BE102" s="187">
        <f t="shared" si="14"/>
        <v>0</v>
      </c>
      <c r="BF102" s="187">
        <f t="shared" si="15"/>
        <v>0</v>
      </c>
      <c r="BG102" s="187">
        <f t="shared" si="16"/>
        <v>0</v>
      </c>
      <c r="BH102" s="187">
        <f t="shared" si="17"/>
        <v>0</v>
      </c>
      <c r="BI102" s="187">
        <f t="shared" si="18"/>
        <v>0</v>
      </c>
      <c r="BJ102" s="19" t="s">
        <v>81</v>
      </c>
      <c r="BK102" s="187">
        <f t="shared" si="19"/>
        <v>0</v>
      </c>
      <c r="BL102" s="19" t="s">
        <v>521</v>
      </c>
      <c r="BM102" s="186" t="s">
        <v>332</v>
      </c>
    </row>
    <row r="103" spans="1:65" s="2" customFormat="1" ht="16.5" customHeight="1">
      <c r="A103" s="36"/>
      <c r="B103" s="37"/>
      <c r="C103" s="175" t="s">
        <v>245</v>
      </c>
      <c r="D103" s="175" t="s">
        <v>136</v>
      </c>
      <c r="E103" s="176" t="s">
        <v>1241</v>
      </c>
      <c r="F103" s="177" t="s">
        <v>1242</v>
      </c>
      <c r="G103" s="178" t="s">
        <v>284</v>
      </c>
      <c r="H103" s="179">
        <v>27</v>
      </c>
      <c r="I103" s="180"/>
      <c r="J103" s="181">
        <f t="shared" si="10"/>
        <v>0</v>
      </c>
      <c r="K103" s="177" t="s">
        <v>285</v>
      </c>
      <c r="L103" s="41"/>
      <c r="M103" s="182" t="s">
        <v>21</v>
      </c>
      <c r="N103" s="183" t="s">
        <v>44</v>
      </c>
      <c r="O103" s="66"/>
      <c r="P103" s="184">
        <f t="shared" si="11"/>
        <v>0</v>
      </c>
      <c r="Q103" s="184">
        <v>0</v>
      </c>
      <c r="R103" s="184">
        <f t="shared" si="12"/>
        <v>0</v>
      </c>
      <c r="S103" s="184">
        <v>0</v>
      </c>
      <c r="T103" s="185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521</v>
      </c>
      <c r="AT103" s="186" t="s">
        <v>136</v>
      </c>
      <c r="AU103" s="186" t="s">
        <v>81</v>
      </c>
      <c r="AY103" s="19" t="s">
        <v>134</v>
      </c>
      <c r="BE103" s="187">
        <f t="shared" si="14"/>
        <v>0</v>
      </c>
      <c r="BF103" s="187">
        <f t="shared" si="15"/>
        <v>0</v>
      </c>
      <c r="BG103" s="187">
        <f t="shared" si="16"/>
        <v>0</v>
      </c>
      <c r="BH103" s="187">
        <f t="shared" si="17"/>
        <v>0</v>
      </c>
      <c r="BI103" s="187">
        <f t="shared" si="18"/>
        <v>0</v>
      </c>
      <c r="BJ103" s="19" t="s">
        <v>81</v>
      </c>
      <c r="BK103" s="187">
        <f t="shared" si="19"/>
        <v>0</v>
      </c>
      <c r="BL103" s="19" t="s">
        <v>521</v>
      </c>
      <c r="BM103" s="186" t="s">
        <v>306</v>
      </c>
    </row>
    <row r="104" spans="2:63" s="12" customFormat="1" ht="25.9" customHeight="1">
      <c r="B104" s="159"/>
      <c r="C104" s="160"/>
      <c r="D104" s="161" t="s">
        <v>72</v>
      </c>
      <c r="E104" s="162" t="s">
        <v>1243</v>
      </c>
      <c r="F104" s="162" t="s">
        <v>1244</v>
      </c>
      <c r="G104" s="160"/>
      <c r="H104" s="160"/>
      <c r="I104" s="163"/>
      <c r="J104" s="16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81</v>
      </c>
      <c r="AT104" s="171" t="s">
        <v>72</v>
      </c>
      <c r="AU104" s="171" t="s">
        <v>73</v>
      </c>
      <c r="AY104" s="170" t="s">
        <v>134</v>
      </c>
      <c r="BK104" s="172">
        <f>SUM(BK105:BK106)</f>
        <v>0</v>
      </c>
    </row>
    <row r="105" spans="1:65" s="2" customFormat="1" ht="16.5" customHeight="1">
      <c r="A105" s="36"/>
      <c r="B105" s="37"/>
      <c r="C105" s="175" t="s">
        <v>251</v>
      </c>
      <c r="D105" s="175" t="s">
        <v>136</v>
      </c>
      <c r="E105" s="176" t="s">
        <v>1245</v>
      </c>
      <c r="F105" s="177" t="s">
        <v>1246</v>
      </c>
      <c r="G105" s="178" t="s">
        <v>1185</v>
      </c>
      <c r="H105" s="179">
        <v>5</v>
      </c>
      <c r="I105" s="180"/>
      <c r="J105" s="181">
        <f>ROUND(I105*H105,2)</f>
        <v>0</v>
      </c>
      <c r="K105" s="177" t="s">
        <v>285</v>
      </c>
      <c r="L105" s="41"/>
      <c r="M105" s="182" t="s">
        <v>21</v>
      </c>
      <c r="N105" s="183" t="s">
        <v>44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521</v>
      </c>
      <c r="AT105" s="186" t="s">
        <v>136</v>
      </c>
      <c r="AU105" s="186" t="s">
        <v>81</v>
      </c>
      <c r="AY105" s="19" t="s">
        <v>134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521</v>
      </c>
      <c r="BM105" s="186" t="s">
        <v>356</v>
      </c>
    </row>
    <row r="106" spans="1:65" s="2" customFormat="1" ht="16.5" customHeight="1">
      <c r="A106" s="36"/>
      <c r="B106" s="37"/>
      <c r="C106" s="175" t="s">
        <v>257</v>
      </c>
      <c r="D106" s="175" t="s">
        <v>136</v>
      </c>
      <c r="E106" s="176" t="s">
        <v>1247</v>
      </c>
      <c r="F106" s="177" t="s">
        <v>1248</v>
      </c>
      <c r="G106" s="178" t="s">
        <v>284</v>
      </c>
      <c r="H106" s="179">
        <v>1</v>
      </c>
      <c r="I106" s="180"/>
      <c r="J106" s="181">
        <f>ROUND(I106*H106,2)</f>
        <v>0</v>
      </c>
      <c r="K106" s="177" t="s">
        <v>285</v>
      </c>
      <c r="L106" s="41"/>
      <c r="M106" s="182" t="s">
        <v>21</v>
      </c>
      <c r="N106" s="183" t="s">
        <v>44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521</v>
      </c>
      <c r="AT106" s="186" t="s">
        <v>136</v>
      </c>
      <c r="AU106" s="186" t="s">
        <v>81</v>
      </c>
      <c r="AY106" s="19" t="s">
        <v>134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81</v>
      </c>
      <c r="BK106" s="187">
        <f>ROUND(I106*H106,2)</f>
        <v>0</v>
      </c>
      <c r="BL106" s="19" t="s">
        <v>521</v>
      </c>
      <c r="BM106" s="186" t="s">
        <v>450</v>
      </c>
    </row>
    <row r="107" spans="2:63" s="12" customFormat="1" ht="25.9" customHeight="1">
      <c r="B107" s="159"/>
      <c r="C107" s="160"/>
      <c r="D107" s="161" t="s">
        <v>72</v>
      </c>
      <c r="E107" s="162" t="s">
        <v>1249</v>
      </c>
      <c r="F107" s="162" t="s">
        <v>135</v>
      </c>
      <c r="G107" s="160"/>
      <c r="H107" s="160"/>
      <c r="I107" s="163"/>
      <c r="J107" s="164">
        <f>BK107</f>
        <v>0</v>
      </c>
      <c r="K107" s="160"/>
      <c r="L107" s="165"/>
      <c r="M107" s="166"/>
      <c r="N107" s="167"/>
      <c r="O107" s="167"/>
      <c r="P107" s="168">
        <f>SUM(P108:P113)</f>
        <v>0</v>
      </c>
      <c r="Q107" s="167"/>
      <c r="R107" s="168">
        <f>SUM(R108:R113)</f>
        <v>0</v>
      </c>
      <c r="S107" s="167"/>
      <c r="T107" s="169">
        <f>SUM(T108:T113)</f>
        <v>0</v>
      </c>
      <c r="AR107" s="170" t="s">
        <v>81</v>
      </c>
      <c r="AT107" s="171" t="s">
        <v>72</v>
      </c>
      <c r="AU107" s="171" t="s">
        <v>73</v>
      </c>
      <c r="AY107" s="170" t="s">
        <v>134</v>
      </c>
      <c r="BK107" s="172">
        <f>SUM(BK108:BK113)</f>
        <v>0</v>
      </c>
    </row>
    <row r="108" spans="1:65" s="2" customFormat="1" ht="16.5" customHeight="1">
      <c r="A108" s="36"/>
      <c r="B108" s="37"/>
      <c r="C108" s="175" t="s">
        <v>264</v>
      </c>
      <c r="D108" s="175" t="s">
        <v>136</v>
      </c>
      <c r="E108" s="176" t="s">
        <v>1250</v>
      </c>
      <c r="F108" s="177" t="s">
        <v>1251</v>
      </c>
      <c r="G108" s="178" t="s">
        <v>151</v>
      </c>
      <c r="H108" s="179">
        <v>4</v>
      </c>
      <c r="I108" s="180"/>
      <c r="J108" s="181">
        <f aca="true" t="shared" si="20" ref="J108:J113">ROUND(I108*H108,2)</f>
        <v>0</v>
      </c>
      <c r="K108" s="177" t="s">
        <v>285</v>
      </c>
      <c r="L108" s="41"/>
      <c r="M108" s="182" t="s">
        <v>21</v>
      </c>
      <c r="N108" s="183" t="s">
        <v>44</v>
      </c>
      <c r="O108" s="66"/>
      <c r="P108" s="184">
        <f aca="true" t="shared" si="21" ref="P108:P113">O108*H108</f>
        <v>0</v>
      </c>
      <c r="Q108" s="184">
        <v>0</v>
      </c>
      <c r="R108" s="184">
        <f aca="true" t="shared" si="22" ref="R108:R113">Q108*H108</f>
        <v>0</v>
      </c>
      <c r="S108" s="184">
        <v>0</v>
      </c>
      <c r="T108" s="185">
        <f aca="true" t="shared" si="23" ref="T108:T113"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521</v>
      </c>
      <c r="AT108" s="186" t="s">
        <v>136</v>
      </c>
      <c r="AU108" s="186" t="s">
        <v>81</v>
      </c>
      <c r="AY108" s="19" t="s">
        <v>134</v>
      </c>
      <c r="BE108" s="187">
        <f aca="true" t="shared" si="24" ref="BE108:BE113">IF(N108="základní",J108,0)</f>
        <v>0</v>
      </c>
      <c r="BF108" s="187">
        <f aca="true" t="shared" si="25" ref="BF108:BF113">IF(N108="snížená",J108,0)</f>
        <v>0</v>
      </c>
      <c r="BG108" s="187">
        <f aca="true" t="shared" si="26" ref="BG108:BG113">IF(N108="zákl. přenesená",J108,0)</f>
        <v>0</v>
      </c>
      <c r="BH108" s="187">
        <f aca="true" t="shared" si="27" ref="BH108:BH113">IF(N108="sníž. přenesená",J108,0)</f>
        <v>0</v>
      </c>
      <c r="BI108" s="187">
        <f aca="true" t="shared" si="28" ref="BI108:BI113">IF(N108="nulová",J108,0)</f>
        <v>0</v>
      </c>
      <c r="BJ108" s="19" t="s">
        <v>81</v>
      </c>
      <c r="BK108" s="187">
        <f aca="true" t="shared" si="29" ref="BK108:BK113">ROUND(I108*H108,2)</f>
        <v>0</v>
      </c>
      <c r="BL108" s="19" t="s">
        <v>521</v>
      </c>
      <c r="BM108" s="186" t="s">
        <v>455</v>
      </c>
    </row>
    <row r="109" spans="1:65" s="2" customFormat="1" ht="16.5" customHeight="1">
      <c r="A109" s="36"/>
      <c r="B109" s="37"/>
      <c r="C109" s="175" t="s">
        <v>271</v>
      </c>
      <c r="D109" s="175" t="s">
        <v>136</v>
      </c>
      <c r="E109" s="176" t="s">
        <v>1252</v>
      </c>
      <c r="F109" s="177" t="s">
        <v>1253</v>
      </c>
      <c r="G109" s="178" t="s">
        <v>284</v>
      </c>
      <c r="H109" s="179">
        <v>9</v>
      </c>
      <c r="I109" s="180"/>
      <c r="J109" s="181">
        <f t="shared" si="20"/>
        <v>0</v>
      </c>
      <c r="K109" s="177" t="s">
        <v>285</v>
      </c>
      <c r="L109" s="41"/>
      <c r="M109" s="182" t="s">
        <v>21</v>
      </c>
      <c r="N109" s="183" t="s">
        <v>44</v>
      </c>
      <c r="O109" s="66"/>
      <c r="P109" s="184">
        <f t="shared" si="21"/>
        <v>0</v>
      </c>
      <c r="Q109" s="184">
        <v>0</v>
      </c>
      <c r="R109" s="184">
        <f t="shared" si="22"/>
        <v>0</v>
      </c>
      <c r="S109" s="184">
        <v>0</v>
      </c>
      <c r="T109" s="185">
        <f t="shared" si="2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521</v>
      </c>
      <c r="AT109" s="186" t="s">
        <v>136</v>
      </c>
      <c r="AU109" s="186" t="s">
        <v>81</v>
      </c>
      <c r="AY109" s="19" t="s">
        <v>134</v>
      </c>
      <c r="BE109" s="187">
        <f t="shared" si="24"/>
        <v>0</v>
      </c>
      <c r="BF109" s="187">
        <f t="shared" si="25"/>
        <v>0</v>
      </c>
      <c r="BG109" s="187">
        <f t="shared" si="26"/>
        <v>0</v>
      </c>
      <c r="BH109" s="187">
        <f t="shared" si="27"/>
        <v>0</v>
      </c>
      <c r="BI109" s="187">
        <f t="shared" si="28"/>
        <v>0</v>
      </c>
      <c r="BJ109" s="19" t="s">
        <v>81</v>
      </c>
      <c r="BK109" s="187">
        <f t="shared" si="29"/>
        <v>0</v>
      </c>
      <c r="BL109" s="19" t="s">
        <v>521</v>
      </c>
      <c r="BM109" s="186" t="s">
        <v>458</v>
      </c>
    </row>
    <row r="110" spans="1:65" s="2" customFormat="1" ht="16.5" customHeight="1">
      <c r="A110" s="36"/>
      <c r="B110" s="37"/>
      <c r="C110" s="175" t="s">
        <v>7</v>
      </c>
      <c r="D110" s="175" t="s">
        <v>136</v>
      </c>
      <c r="E110" s="176" t="s">
        <v>1254</v>
      </c>
      <c r="F110" s="177" t="s">
        <v>1255</v>
      </c>
      <c r="G110" s="178" t="s">
        <v>139</v>
      </c>
      <c r="H110" s="179">
        <v>310</v>
      </c>
      <c r="I110" s="180"/>
      <c r="J110" s="181">
        <f t="shared" si="20"/>
        <v>0</v>
      </c>
      <c r="K110" s="177" t="s">
        <v>285</v>
      </c>
      <c r="L110" s="41"/>
      <c r="M110" s="182" t="s">
        <v>21</v>
      </c>
      <c r="N110" s="183" t="s">
        <v>44</v>
      </c>
      <c r="O110" s="66"/>
      <c r="P110" s="184">
        <f t="shared" si="21"/>
        <v>0</v>
      </c>
      <c r="Q110" s="184">
        <v>0</v>
      </c>
      <c r="R110" s="184">
        <f t="shared" si="22"/>
        <v>0</v>
      </c>
      <c r="S110" s="184">
        <v>0</v>
      </c>
      <c r="T110" s="185">
        <f t="shared" si="2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521</v>
      </c>
      <c r="AT110" s="186" t="s">
        <v>136</v>
      </c>
      <c r="AU110" s="186" t="s">
        <v>81</v>
      </c>
      <c r="AY110" s="19" t="s">
        <v>134</v>
      </c>
      <c r="BE110" s="187">
        <f t="shared" si="24"/>
        <v>0</v>
      </c>
      <c r="BF110" s="187">
        <f t="shared" si="25"/>
        <v>0</v>
      </c>
      <c r="BG110" s="187">
        <f t="shared" si="26"/>
        <v>0</v>
      </c>
      <c r="BH110" s="187">
        <f t="shared" si="27"/>
        <v>0</v>
      </c>
      <c r="BI110" s="187">
        <f t="shared" si="28"/>
        <v>0</v>
      </c>
      <c r="BJ110" s="19" t="s">
        <v>81</v>
      </c>
      <c r="BK110" s="187">
        <f t="shared" si="29"/>
        <v>0</v>
      </c>
      <c r="BL110" s="19" t="s">
        <v>521</v>
      </c>
      <c r="BM110" s="186" t="s">
        <v>463</v>
      </c>
    </row>
    <row r="111" spans="1:65" s="2" customFormat="1" ht="16.5" customHeight="1">
      <c r="A111" s="36"/>
      <c r="B111" s="37"/>
      <c r="C111" s="175" t="s">
        <v>288</v>
      </c>
      <c r="D111" s="175" t="s">
        <v>136</v>
      </c>
      <c r="E111" s="176" t="s">
        <v>1256</v>
      </c>
      <c r="F111" s="177" t="s">
        <v>1257</v>
      </c>
      <c r="G111" s="178" t="s">
        <v>139</v>
      </c>
      <c r="H111" s="179">
        <v>310</v>
      </c>
      <c r="I111" s="180"/>
      <c r="J111" s="181">
        <f t="shared" si="20"/>
        <v>0</v>
      </c>
      <c r="K111" s="177" t="s">
        <v>285</v>
      </c>
      <c r="L111" s="41"/>
      <c r="M111" s="182" t="s">
        <v>21</v>
      </c>
      <c r="N111" s="183" t="s">
        <v>44</v>
      </c>
      <c r="O111" s="66"/>
      <c r="P111" s="184">
        <f t="shared" si="21"/>
        <v>0</v>
      </c>
      <c r="Q111" s="184">
        <v>0</v>
      </c>
      <c r="R111" s="184">
        <f t="shared" si="22"/>
        <v>0</v>
      </c>
      <c r="S111" s="184">
        <v>0</v>
      </c>
      <c r="T111" s="185">
        <f t="shared" si="2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521</v>
      </c>
      <c r="AT111" s="186" t="s">
        <v>136</v>
      </c>
      <c r="AU111" s="186" t="s">
        <v>81</v>
      </c>
      <c r="AY111" s="19" t="s">
        <v>134</v>
      </c>
      <c r="BE111" s="187">
        <f t="shared" si="24"/>
        <v>0</v>
      </c>
      <c r="BF111" s="187">
        <f t="shared" si="25"/>
        <v>0</v>
      </c>
      <c r="BG111" s="187">
        <f t="shared" si="26"/>
        <v>0</v>
      </c>
      <c r="BH111" s="187">
        <f t="shared" si="27"/>
        <v>0</v>
      </c>
      <c r="BI111" s="187">
        <f t="shared" si="28"/>
        <v>0</v>
      </c>
      <c r="BJ111" s="19" t="s">
        <v>81</v>
      </c>
      <c r="BK111" s="187">
        <f t="shared" si="29"/>
        <v>0</v>
      </c>
      <c r="BL111" s="19" t="s">
        <v>521</v>
      </c>
      <c r="BM111" s="186" t="s">
        <v>467</v>
      </c>
    </row>
    <row r="112" spans="1:65" s="2" customFormat="1" ht="21.75" customHeight="1">
      <c r="A112" s="36"/>
      <c r="B112" s="37"/>
      <c r="C112" s="175" t="s">
        <v>292</v>
      </c>
      <c r="D112" s="175" t="s">
        <v>136</v>
      </c>
      <c r="E112" s="176" t="s">
        <v>1258</v>
      </c>
      <c r="F112" s="177" t="s">
        <v>1259</v>
      </c>
      <c r="G112" s="178" t="s">
        <v>139</v>
      </c>
      <c r="H112" s="179">
        <v>310</v>
      </c>
      <c r="I112" s="180"/>
      <c r="J112" s="181">
        <f t="shared" si="20"/>
        <v>0</v>
      </c>
      <c r="K112" s="177" t="s">
        <v>285</v>
      </c>
      <c r="L112" s="41"/>
      <c r="M112" s="182" t="s">
        <v>21</v>
      </c>
      <c r="N112" s="183" t="s">
        <v>44</v>
      </c>
      <c r="O112" s="66"/>
      <c r="P112" s="184">
        <f t="shared" si="21"/>
        <v>0</v>
      </c>
      <c r="Q112" s="184">
        <v>0</v>
      </c>
      <c r="R112" s="184">
        <f t="shared" si="22"/>
        <v>0</v>
      </c>
      <c r="S112" s="184">
        <v>0</v>
      </c>
      <c r="T112" s="185">
        <f t="shared" si="2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521</v>
      </c>
      <c r="AT112" s="186" t="s">
        <v>136</v>
      </c>
      <c r="AU112" s="186" t="s">
        <v>81</v>
      </c>
      <c r="AY112" s="19" t="s">
        <v>134</v>
      </c>
      <c r="BE112" s="187">
        <f t="shared" si="24"/>
        <v>0</v>
      </c>
      <c r="BF112" s="187">
        <f t="shared" si="25"/>
        <v>0</v>
      </c>
      <c r="BG112" s="187">
        <f t="shared" si="26"/>
        <v>0</v>
      </c>
      <c r="BH112" s="187">
        <f t="shared" si="27"/>
        <v>0</v>
      </c>
      <c r="BI112" s="187">
        <f t="shared" si="28"/>
        <v>0</v>
      </c>
      <c r="BJ112" s="19" t="s">
        <v>81</v>
      </c>
      <c r="BK112" s="187">
        <f t="shared" si="29"/>
        <v>0</v>
      </c>
      <c r="BL112" s="19" t="s">
        <v>521</v>
      </c>
      <c r="BM112" s="186" t="s">
        <v>472</v>
      </c>
    </row>
    <row r="113" spans="1:65" s="2" customFormat="1" ht="16.5" customHeight="1">
      <c r="A113" s="36"/>
      <c r="B113" s="37"/>
      <c r="C113" s="175" t="s">
        <v>296</v>
      </c>
      <c r="D113" s="175" t="s">
        <v>136</v>
      </c>
      <c r="E113" s="176" t="s">
        <v>1260</v>
      </c>
      <c r="F113" s="177" t="s">
        <v>1261</v>
      </c>
      <c r="G113" s="178" t="s">
        <v>139</v>
      </c>
      <c r="H113" s="179">
        <v>310</v>
      </c>
      <c r="I113" s="180"/>
      <c r="J113" s="181">
        <f t="shared" si="20"/>
        <v>0</v>
      </c>
      <c r="K113" s="177" t="s">
        <v>285</v>
      </c>
      <c r="L113" s="41"/>
      <c r="M113" s="252" t="s">
        <v>21</v>
      </c>
      <c r="N113" s="253" t="s">
        <v>44</v>
      </c>
      <c r="O113" s="254"/>
      <c r="P113" s="255">
        <f t="shared" si="21"/>
        <v>0</v>
      </c>
      <c r="Q113" s="255">
        <v>0</v>
      </c>
      <c r="R113" s="255">
        <f t="shared" si="22"/>
        <v>0</v>
      </c>
      <c r="S113" s="255">
        <v>0</v>
      </c>
      <c r="T113" s="256">
        <f t="shared" si="2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521</v>
      </c>
      <c r="AT113" s="186" t="s">
        <v>136</v>
      </c>
      <c r="AU113" s="186" t="s">
        <v>81</v>
      </c>
      <c r="AY113" s="19" t="s">
        <v>134</v>
      </c>
      <c r="BE113" s="187">
        <f t="shared" si="24"/>
        <v>0</v>
      </c>
      <c r="BF113" s="187">
        <f t="shared" si="25"/>
        <v>0</v>
      </c>
      <c r="BG113" s="187">
        <f t="shared" si="26"/>
        <v>0</v>
      </c>
      <c r="BH113" s="187">
        <f t="shared" si="27"/>
        <v>0</v>
      </c>
      <c r="BI113" s="187">
        <f t="shared" si="28"/>
        <v>0</v>
      </c>
      <c r="BJ113" s="19" t="s">
        <v>81</v>
      </c>
      <c r="BK113" s="187">
        <f t="shared" si="29"/>
        <v>0</v>
      </c>
      <c r="BL113" s="19" t="s">
        <v>521</v>
      </c>
      <c r="BM113" s="186" t="s">
        <v>478</v>
      </c>
    </row>
    <row r="114" spans="1:31" s="2" customFormat="1" ht="6.95" customHeight="1">
      <c r="A114" s="36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1"/>
      <c r="M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sheetProtection algorithmName="SHA-512" hashValue="LllD8FFQu//up6M6ZL/8quiz61/w3g7fbxf2ZXnjigdMHLf3IU4uRnbbxRFQ67mkSlbnLO59ouGrgMT0Ppc4Ew==" saltValue="ywcJZuUioekcr8L9L+sN98o1NLa8vJLyJlQwuYGdYFpNjyFYEJeSqGwxbqIGU2dLdm+YgLKf828Vq99KYirtvw==" spinCount="100000" sheet="1" objects="1" scenarios="1" formatColumns="0" formatRows="0" autoFilter="0"/>
  <autoFilter ref="C83:K11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98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1262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1263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1"/>
      <c r="B27" s="112"/>
      <c r="C27" s="111"/>
      <c r="D27" s="111"/>
      <c r="E27" s="387" t="s">
        <v>363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ROUND((SUM(BE85:BE120)),2)</f>
        <v>0</v>
      </c>
      <c r="G33" s="36"/>
      <c r="H33" s="36"/>
      <c r="I33" s="120">
        <v>0.21</v>
      </c>
      <c r="J33" s="119">
        <f>ROUND(((SUM(BE85:BE120))*I33),2)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ROUND((SUM(BF85:BF120)),2)</f>
        <v>0</v>
      </c>
      <c r="G34" s="36"/>
      <c r="H34" s="36"/>
      <c r="I34" s="120">
        <v>0.15</v>
      </c>
      <c r="J34" s="119">
        <f>ROUND(((SUM(BF85:BF120))*I34),2)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ROUND((SUM(BG85:BG120)),2)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ROUND((SUM(BH85:BH120)),2)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ROUND((SUM(BI85:BI120)),2)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2021/24-05 - SO 05-Přívod pro zemní rozvaděč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P.Dusílek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1264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9" customFormat="1" ht="24.95" customHeight="1">
      <c r="B61" s="136"/>
      <c r="C61" s="137"/>
      <c r="D61" s="138" t="s">
        <v>1265</v>
      </c>
      <c r="E61" s="139"/>
      <c r="F61" s="139"/>
      <c r="G61" s="139"/>
      <c r="H61" s="139"/>
      <c r="I61" s="139"/>
      <c r="J61" s="140">
        <f>J89</f>
        <v>0</v>
      </c>
      <c r="K61" s="137"/>
      <c r="L61" s="141"/>
    </row>
    <row r="62" spans="2:12" s="9" customFormat="1" ht="24.95" customHeight="1">
      <c r="B62" s="136"/>
      <c r="C62" s="137"/>
      <c r="D62" s="138" t="s">
        <v>1266</v>
      </c>
      <c r="E62" s="139"/>
      <c r="F62" s="139"/>
      <c r="G62" s="139"/>
      <c r="H62" s="139"/>
      <c r="I62" s="139"/>
      <c r="J62" s="140">
        <f>J94</f>
        <v>0</v>
      </c>
      <c r="K62" s="137"/>
      <c r="L62" s="141"/>
    </row>
    <row r="63" spans="2:12" s="9" customFormat="1" ht="24.95" customHeight="1">
      <c r="B63" s="136"/>
      <c r="C63" s="137"/>
      <c r="D63" s="138" t="s">
        <v>1267</v>
      </c>
      <c r="E63" s="139"/>
      <c r="F63" s="139"/>
      <c r="G63" s="139"/>
      <c r="H63" s="139"/>
      <c r="I63" s="139"/>
      <c r="J63" s="140">
        <f>J98</f>
        <v>0</v>
      </c>
      <c r="K63" s="137"/>
      <c r="L63" s="141"/>
    </row>
    <row r="64" spans="2:12" s="9" customFormat="1" ht="24.95" customHeight="1">
      <c r="B64" s="136"/>
      <c r="C64" s="137"/>
      <c r="D64" s="138" t="s">
        <v>1268</v>
      </c>
      <c r="E64" s="139"/>
      <c r="F64" s="139"/>
      <c r="G64" s="139"/>
      <c r="H64" s="139"/>
      <c r="I64" s="139"/>
      <c r="J64" s="140">
        <f>J106</f>
        <v>0</v>
      </c>
      <c r="K64" s="137"/>
      <c r="L64" s="141"/>
    </row>
    <row r="65" spans="2:12" s="9" customFormat="1" ht="24.95" customHeight="1">
      <c r="B65" s="136"/>
      <c r="C65" s="137"/>
      <c r="D65" s="138" t="s">
        <v>1269</v>
      </c>
      <c r="E65" s="139"/>
      <c r="F65" s="139"/>
      <c r="G65" s="139"/>
      <c r="H65" s="139"/>
      <c r="I65" s="139"/>
      <c r="J65" s="140">
        <f>J113</f>
        <v>0</v>
      </c>
      <c r="K65" s="137"/>
      <c r="L65" s="141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119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8" t="str">
        <f>E7</f>
        <v>Kulturní dům Milovice - úpravy okolí</v>
      </c>
      <c r="F75" s="389"/>
      <c r="G75" s="389"/>
      <c r="H75" s="38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104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1" t="str">
        <f>E9</f>
        <v>2021/24-05 - SO 05-Přívod pro zemní rozvaděč</v>
      </c>
      <c r="F77" s="390"/>
      <c r="G77" s="390"/>
      <c r="H77" s="390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 xml:space="preserve"> </v>
      </c>
      <c r="G79" s="38"/>
      <c r="H79" s="38"/>
      <c r="I79" s="31" t="s">
        <v>24</v>
      </c>
      <c r="J79" s="61" t="str">
        <f>IF(J12="","",J12)</f>
        <v>2. 11. 2021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26</v>
      </c>
      <c r="D81" s="38"/>
      <c r="E81" s="38"/>
      <c r="F81" s="29" t="str">
        <f>E15</f>
        <v>Město Milovice</v>
      </c>
      <c r="G81" s="38"/>
      <c r="H81" s="38"/>
      <c r="I81" s="31" t="s">
        <v>32</v>
      </c>
      <c r="J81" s="34" t="str">
        <f>E21</f>
        <v>HEXAPLAN INTERNATIONAL spol. s 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35</v>
      </c>
      <c r="J82" s="34" t="str">
        <f>E24</f>
        <v>P.Dusílek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120</v>
      </c>
      <c r="D84" s="151" t="s">
        <v>58</v>
      </c>
      <c r="E84" s="151" t="s">
        <v>54</v>
      </c>
      <c r="F84" s="151" t="s">
        <v>55</v>
      </c>
      <c r="G84" s="151" t="s">
        <v>121</v>
      </c>
      <c r="H84" s="151" t="s">
        <v>122</v>
      </c>
      <c r="I84" s="151" t="s">
        <v>123</v>
      </c>
      <c r="J84" s="151" t="s">
        <v>109</v>
      </c>
      <c r="K84" s="152" t="s">
        <v>124</v>
      </c>
      <c r="L84" s="153"/>
      <c r="M84" s="70" t="s">
        <v>21</v>
      </c>
      <c r="N84" s="71" t="s">
        <v>43</v>
      </c>
      <c r="O84" s="71" t="s">
        <v>125</v>
      </c>
      <c r="P84" s="71" t="s">
        <v>126</v>
      </c>
      <c r="Q84" s="71" t="s">
        <v>127</v>
      </c>
      <c r="R84" s="71" t="s">
        <v>128</v>
      </c>
      <c r="S84" s="71" t="s">
        <v>129</v>
      </c>
      <c r="T84" s="72" t="s">
        <v>130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131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P86+P89+P94+P98+P106+P113</f>
        <v>0</v>
      </c>
      <c r="Q85" s="74"/>
      <c r="R85" s="156">
        <f>R86+R89+R94+R98+R106+R113</f>
        <v>0</v>
      </c>
      <c r="S85" s="74"/>
      <c r="T85" s="157">
        <f>T86+T89+T94+T98+T106+T113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72</v>
      </c>
      <c r="AU85" s="19" t="s">
        <v>110</v>
      </c>
      <c r="BK85" s="158">
        <f>BK86+BK89+BK94+BK98+BK106+BK113</f>
        <v>0</v>
      </c>
    </row>
    <row r="86" spans="2:63" s="12" customFormat="1" ht="25.9" customHeight="1">
      <c r="B86" s="159"/>
      <c r="C86" s="160"/>
      <c r="D86" s="161" t="s">
        <v>72</v>
      </c>
      <c r="E86" s="162" t="s">
        <v>957</v>
      </c>
      <c r="F86" s="162" t="s">
        <v>1270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SUM(P87:P88)</f>
        <v>0</v>
      </c>
      <c r="Q86" s="167"/>
      <c r="R86" s="168">
        <f>SUM(R87:R88)</f>
        <v>0</v>
      </c>
      <c r="S86" s="167"/>
      <c r="T86" s="169">
        <f>SUM(T87:T88)</f>
        <v>0</v>
      </c>
      <c r="AR86" s="170" t="s">
        <v>81</v>
      </c>
      <c r="AT86" s="171" t="s">
        <v>72</v>
      </c>
      <c r="AU86" s="171" t="s">
        <v>73</v>
      </c>
      <c r="AY86" s="170" t="s">
        <v>134</v>
      </c>
      <c r="BK86" s="172">
        <f>SUM(BK87:BK88)</f>
        <v>0</v>
      </c>
    </row>
    <row r="87" spans="1:65" s="2" customFormat="1" ht="16.5" customHeight="1">
      <c r="A87" s="36"/>
      <c r="B87" s="37"/>
      <c r="C87" s="175" t="s">
        <v>81</v>
      </c>
      <c r="D87" s="175" t="s">
        <v>136</v>
      </c>
      <c r="E87" s="176" t="s">
        <v>1271</v>
      </c>
      <c r="F87" s="177" t="s">
        <v>1272</v>
      </c>
      <c r="G87" s="178" t="s">
        <v>284</v>
      </c>
      <c r="H87" s="179">
        <v>1</v>
      </c>
      <c r="I87" s="180"/>
      <c r="J87" s="181">
        <f>ROUND(I87*H87,2)</f>
        <v>0</v>
      </c>
      <c r="K87" s="177" t="s">
        <v>285</v>
      </c>
      <c r="L87" s="41"/>
      <c r="M87" s="182" t="s">
        <v>21</v>
      </c>
      <c r="N87" s="183" t="s">
        <v>44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521</v>
      </c>
      <c r="AT87" s="186" t="s">
        <v>136</v>
      </c>
      <c r="AU87" s="186" t="s">
        <v>81</v>
      </c>
      <c r="AY87" s="19" t="s">
        <v>134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81</v>
      </c>
      <c r="BK87" s="187">
        <f>ROUND(I87*H87,2)</f>
        <v>0</v>
      </c>
      <c r="BL87" s="19" t="s">
        <v>521</v>
      </c>
      <c r="BM87" s="186" t="s">
        <v>83</v>
      </c>
    </row>
    <row r="88" spans="1:47" s="2" customFormat="1" ht="19.5">
      <c r="A88" s="36"/>
      <c r="B88" s="37"/>
      <c r="C88" s="38"/>
      <c r="D88" s="195" t="s">
        <v>182</v>
      </c>
      <c r="E88" s="38"/>
      <c r="F88" s="237" t="s">
        <v>1273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182</v>
      </c>
      <c r="AU88" s="19" t="s">
        <v>81</v>
      </c>
    </row>
    <row r="89" spans="2:63" s="12" customFormat="1" ht="25.9" customHeight="1">
      <c r="B89" s="159"/>
      <c r="C89" s="160"/>
      <c r="D89" s="161" t="s">
        <v>72</v>
      </c>
      <c r="E89" s="162" t="s">
        <v>991</v>
      </c>
      <c r="F89" s="162" t="s">
        <v>1274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SUM(P90:P93)</f>
        <v>0</v>
      </c>
      <c r="Q89" s="167"/>
      <c r="R89" s="168">
        <f>SUM(R90:R93)</f>
        <v>0</v>
      </c>
      <c r="S89" s="167"/>
      <c r="T89" s="169">
        <f>SUM(T90:T93)</f>
        <v>0</v>
      </c>
      <c r="AR89" s="170" t="s">
        <v>81</v>
      </c>
      <c r="AT89" s="171" t="s">
        <v>72</v>
      </c>
      <c r="AU89" s="171" t="s">
        <v>73</v>
      </c>
      <c r="AY89" s="170" t="s">
        <v>134</v>
      </c>
      <c r="BK89" s="172">
        <f>SUM(BK90:BK93)</f>
        <v>0</v>
      </c>
    </row>
    <row r="90" spans="1:65" s="2" customFormat="1" ht="16.5" customHeight="1">
      <c r="A90" s="36"/>
      <c r="B90" s="37"/>
      <c r="C90" s="238" t="s">
        <v>83</v>
      </c>
      <c r="D90" s="238" t="s">
        <v>303</v>
      </c>
      <c r="E90" s="239" t="s">
        <v>1275</v>
      </c>
      <c r="F90" s="240" t="s">
        <v>1276</v>
      </c>
      <c r="G90" s="241" t="s">
        <v>139</v>
      </c>
      <c r="H90" s="242">
        <v>25</v>
      </c>
      <c r="I90" s="243"/>
      <c r="J90" s="244">
        <f>ROUND(I90*H90,2)</f>
        <v>0</v>
      </c>
      <c r="K90" s="240" t="s">
        <v>285</v>
      </c>
      <c r="L90" s="245"/>
      <c r="M90" s="246" t="s">
        <v>21</v>
      </c>
      <c r="N90" s="247" t="s">
        <v>44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1277</v>
      </c>
      <c r="AT90" s="186" t="s">
        <v>303</v>
      </c>
      <c r="AU90" s="186" t="s">
        <v>81</v>
      </c>
      <c r="AY90" s="19" t="s">
        <v>134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521</v>
      </c>
      <c r="BM90" s="186" t="s">
        <v>1278</v>
      </c>
    </row>
    <row r="91" spans="1:65" s="2" customFormat="1" ht="16.5" customHeight="1">
      <c r="A91" s="36"/>
      <c r="B91" s="37"/>
      <c r="C91" s="238" t="s">
        <v>148</v>
      </c>
      <c r="D91" s="238" t="s">
        <v>303</v>
      </c>
      <c r="E91" s="239" t="s">
        <v>1279</v>
      </c>
      <c r="F91" s="240" t="s">
        <v>1280</v>
      </c>
      <c r="G91" s="241" t="s">
        <v>139</v>
      </c>
      <c r="H91" s="242">
        <v>115</v>
      </c>
      <c r="I91" s="243"/>
      <c r="J91" s="244">
        <f>ROUND(I91*H91,2)</f>
        <v>0</v>
      </c>
      <c r="K91" s="240" t="s">
        <v>285</v>
      </c>
      <c r="L91" s="245"/>
      <c r="M91" s="246" t="s">
        <v>21</v>
      </c>
      <c r="N91" s="247" t="s">
        <v>44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1277</v>
      </c>
      <c r="AT91" s="186" t="s">
        <v>303</v>
      </c>
      <c r="AU91" s="186" t="s">
        <v>81</v>
      </c>
      <c r="AY91" s="19" t="s">
        <v>134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81</v>
      </c>
      <c r="BK91" s="187">
        <f>ROUND(I91*H91,2)</f>
        <v>0</v>
      </c>
      <c r="BL91" s="19" t="s">
        <v>521</v>
      </c>
      <c r="BM91" s="186" t="s">
        <v>1281</v>
      </c>
    </row>
    <row r="92" spans="1:65" s="2" customFormat="1" ht="16.5" customHeight="1">
      <c r="A92" s="36"/>
      <c r="B92" s="37"/>
      <c r="C92" s="238" t="s">
        <v>141</v>
      </c>
      <c r="D92" s="238" t="s">
        <v>303</v>
      </c>
      <c r="E92" s="239" t="s">
        <v>1282</v>
      </c>
      <c r="F92" s="240" t="s">
        <v>1283</v>
      </c>
      <c r="G92" s="241" t="s">
        <v>139</v>
      </c>
      <c r="H92" s="242">
        <v>25</v>
      </c>
      <c r="I92" s="243"/>
      <c r="J92" s="244">
        <f>ROUND(I92*H92,2)</f>
        <v>0</v>
      </c>
      <c r="K92" s="240" t="s">
        <v>285</v>
      </c>
      <c r="L92" s="245"/>
      <c r="M92" s="246" t="s">
        <v>21</v>
      </c>
      <c r="N92" s="247" t="s">
        <v>44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1277</v>
      </c>
      <c r="AT92" s="186" t="s">
        <v>303</v>
      </c>
      <c r="AU92" s="186" t="s">
        <v>81</v>
      </c>
      <c r="AY92" s="19" t="s">
        <v>134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81</v>
      </c>
      <c r="BK92" s="187">
        <f>ROUND(I92*H92,2)</f>
        <v>0</v>
      </c>
      <c r="BL92" s="19" t="s">
        <v>521</v>
      </c>
      <c r="BM92" s="186" t="s">
        <v>1284</v>
      </c>
    </row>
    <row r="93" spans="1:65" s="2" customFormat="1" ht="16.5" customHeight="1">
      <c r="A93" s="36"/>
      <c r="B93" s="37"/>
      <c r="C93" s="238" t="s">
        <v>170</v>
      </c>
      <c r="D93" s="238" t="s">
        <v>303</v>
      </c>
      <c r="E93" s="239" t="s">
        <v>1285</v>
      </c>
      <c r="F93" s="240" t="s">
        <v>1286</v>
      </c>
      <c r="G93" s="241" t="s">
        <v>284</v>
      </c>
      <c r="H93" s="242">
        <v>1</v>
      </c>
      <c r="I93" s="243"/>
      <c r="J93" s="244">
        <f>ROUND(I93*H93,2)</f>
        <v>0</v>
      </c>
      <c r="K93" s="240" t="s">
        <v>285</v>
      </c>
      <c r="L93" s="245"/>
      <c r="M93" s="246" t="s">
        <v>21</v>
      </c>
      <c r="N93" s="247" t="s">
        <v>44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1277</v>
      </c>
      <c r="AT93" s="186" t="s">
        <v>303</v>
      </c>
      <c r="AU93" s="186" t="s">
        <v>81</v>
      </c>
      <c r="AY93" s="19" t="s">
        <v>134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81</v>
      </c>
      <c r="BK93" s="187">
        <f>ROUND(I93*H93,2)</f>
        <v>0</v>
      </c>
      <c r="BL93" s="19" t="s">
        <v>521</v>
      </c>
      <c r="BM93" s="186" t="s">
        <v>1287</v>
      </c>
    </row>
    <row r="94" spans="2:63" s="12" customFormat="1" ht="25.9" customHeight="1">
      <c r="B94" s="159"/>
      <c r="C94" s="160"/>
      <c r="D94" s="161" t="s">
        <v>72</v>
      </c>
      <c r="E94" s="162" t="s">
        <v>999</v>
      </c>
      <c r="F94" s="162" t="s">
        <v>1288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SUM(P95:P97)</f>
        <v>0</v>
      </c>
      <c r="Q94" s="167"/>
      <c r="R94" s="168">
        <f>SUM(R95:R97)</f>
        <v>0</v>
      </c>
      <c r="S94" s="167"/>
      <c r="T94" s="169">
        <f>SUM(T95:T97)</f>
        <v>0</v>
      </c>
      <c r="AR94" s="170" t="s">
        <v>81</v>
      </c>
      <c r="AT94" s="171" t="s">
        <v>72</v>
      </c>
      <c r="AU94" s="171" t="s">
        <v>73</v>
      </c>
      <c r="AY94" s="170" t="s">
        <v>134</v>
      </c>
      <c r="BK94" s="172">
        <f>SUM(BK95:BK97)</f>
        <v>0</v>
      </c>
    </row>
    <row r="95" spans="1:65" s="2" customFormat="1" ht="16.5" customHeight="1">
      <c r="A95" s="36"/>
      <c r="B95" s="37"/>
      <c r="C95" s="238" t="s">
        <v>177</v>
      </c>
      <c r="D95" s="238" t="s">
        <v>303</v>
      </c>
      <c r="E95" s="239" t="s">
        <v>1289</v>
      </c>
      <c r="F95" s="240" t="s">
        <v>1290</v>
      </c>
      <c r="G95" s="241" t="s">
        <v>151</v>
      </c>
      <c r="H95" s="242">
        <v>1.75</v>
      </c>
      <c r="I95" s="243"/>
      <c r="J95" s="244">
        <f>ROUND(I95*H95,2)</f>
        <v>0</v>
      </c>
      <c r="K95" s="240" t="s">
        <v>285</v>
      </c>
      <c r="L95" s="245"/>
      <c r="M95" s="246" t="s">
        <v>21</v>
      </c>
      <c r="N95" s="247" t="s">
        <v>44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1277</v>
      </c>
      <c r="AT95" s="186" t="s">
        <v>303</v>
      </c>
      <c r="AU95" s="186" t="s">
        <v>81</v>
      </c>
      <c r="AY95" s="19" t="s">
        <v>134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81</v>
      </c>
      <c r="BK95" s="187">
        <f>ROUND(I95*H95,2)</f>
        <v>0</v>
      </c>
      <c r="BL95" s="19" t="s">
        <v>521</v>
      </c>
      <c r="BM95" s="186" t="s">
        <v>218</v>
      </c>
    </row>
    <row r="96" spans="1:65" s="2" customFormat="1" ht="16.5" customHeight="1">
      <c r="A96" s="36"/>
      <c r="B96" s="37"/>
      <c r="C96" s="238" t="s">
        <v>186</v>
      </c>
      <c r="D96" s="238" t="s">
        <v>303</v>
      </c>
      <c r="E96" s="239" t="s">
        <v>1291</v>
      </c>
      <c r="F96" s="240" t="s">
        <v>1292</v>
      </c>
      <c r="G96" s="241" t="s">
        <v>151</v>
      </c>
      <c r="H96" s="242">
        <v>1.75</v>
      </c>
      <c r="I96" s="243"/>
      <c r="J96" s="244">
        <f>ROUND(I96*H96,2)</f>
        <v>0</v>
      </c>
      <c r="K96" s="240" t="s">
        <v>285</v>
      </c>
      <c r="L96" s="245"/>
      <c r="M96" s="246" t="s">
        <v>21</v>
      </c>
      <c r="N96" s="247" t="s">
        <v>44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1277</v>
      </c>
      <c r="AT96" s="186" t="s">
        <v>303</v>
      </c>
      <c r="AU96" s="186" t="s">
        <v>81</v>
      </c>
      <c r="AY96" s="19" t="s">
        <v>134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81</v>
      </c>
      <c r="BK96" s="187">
        <f>ROUND(I96*H96,2)</f>
        <v>0</v>
      </c>
      <c r="BL96" s="19" t="s">
        <v>521</v>
      </c>
      <c r="BM96" s="186" t="s">
        <v>234</v>
      </c>
    </row>
    <row r="97" spans="1:65" s="2" customFormat="1" ht="16.5" customHeight="1">
      <c r="A97" s="36"/>
      <c r="B97" s="37"/>
      <c r="C97" s="238" t="s">
        <v>192</v>
      </c>
      <c r="D97" s="238" t="s">
        <v>303</v>
      </c>
      <c r="E97" s="239" t="s">
        <v>1293</v>
      </c>
      <c r="F97" s="240" t="s">
        <v>1294</v>
      </c>
      <c r="G97" s="241" t="s">
        <v>139</v>
      </c>
      <c r="H97" s="242">
        <v>625</v>
      </c>
      <c r="I97" s="243"/>
      <c r="J97" s="244">
        <f>ROUND(I97*H97,2)</f>
        <v>0</v>
      </c>
      <c r="K97" s="240" t="s">
        <v>285</v>
      </c>
      <c r="L97" s="245"/>
      <c r="M97" s="246" t="s">
        <v>21</v>
      </c>
      <c r="N97" s="247" t="s">
        <v>44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1277</v>
      </c>
      <c r="AT97" s="186" t="s">
        <v>303</v>
      </c>
      <c r="AU97" s="186" t="s">
        <v>81</v>
      </c>
      <c r="AY97" s="19" t="s">
        <v>134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81</v>
      </c>
      <c r="BK97" s="187">
        <f>ROUND(I97*H97,2)</f>
        <v>0</v>
      </c>
      <c r="BL97" s="19" t="s">
        <v>521</v>
      </c>
      <c r="BM97" s="186" t="s">
        <v>245</v>
      </c>
    </row>
    <row r="98" spans="2:63" s="12" customFormat="1" ht="25.9" customHeight="1">
      <c r="B98" s="159"/>
      <c r="C98" s="160"/>
      <c r="D98" s="161" t="s">
        <v>72</v>
      </c>
      <c r="E98" s="162" t="s">
        <v>1027</v>
      </c>
      <c r="F98" s="162" t="s">
        <v>1295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SUM(P99:P105)</f>
        <v>0</v>
      </c>
      <c r="Q98" s="167"/>
      <c r="R98" s="168">
        <f>SUM(R99:R105)</f>
        <v>0</v>
      </c>
      <c r="S98" s="167"/>
      <c r="T98" s="169">
        <f>SUM(T99:T105)</f>
        <v>0</v>
      </c>
      <c r="AR98" s="170" t="s">
        <v>81</v>
      </c>
      <c r="AT98" s="171" t="s">
        <v>72</v>
      </c>
      <c r="AU98" s="171" t="s">
        <v>73</v>
      </c>
      <c r="AY98" s="170" t="s">
        <v>134</v>
      </c>
      <c r="BK98" s="172">
        <f>SUM(BK99:BK105)</f>
        <v>0</v>
      </c>
    </row>
    <row r="99" spans="1:65" s="2" customFormat="1" ht="16.5" customHeight="1">
      <c r="A99" s="36"/>
      <c r="B99" s="37"/>
      <c r="C99" s="175" t="s">
        <v>199</v>
      </c>
      <c r="D99" s="175" t="s">
        <v>136</v>
      </c>
      <c r="E99" s="176" t="s">
        <v>1296</v>
      </c>
      <c r="F99" s="177" t="s">
        <v>1297</v>
      </c>
      <c r="G99" s="178" t="s">
        <v>284</v>
      </c>
      <c r="H99" s="179">
        <v>1</v>
      </c>
      <c r="I99" s="180"/>
      <c r="J99" s="181">
        <f aca="true" t="shared" si="0" ref="J99:J105">ROUND(I99*H99,2)</f>
        <v>0</v>
      </c>
      <c r="K99" s="177" t="s">
        <v>285</v>
      </c>
      <c r="L99" s="41"/>
      <c r="M99" s="182" t="s">
        <v>21</v>
      </c>
      <c r="N99" s="183" t="s">
        <v>44</v>
      </c>
      <c r="O99" s="66"/>
      <c r="P99" s="184">
        <f aca="true" t="shared" si="1" ref="P99:P105">O99*H99</f>
        <v>0</v>
      </c>
      <c r="Q99" s="184">
        <v>0</v>
      </c>
      <c r="R99" s="184">
        <f aca="true" t="shared" si="2" ref="R99:R105">Q99*H99</f>
        <v>0</v>
      </c>
      <c r="S99" s="184">
        <v>0</v>
      </c>
      <c r="T99" s="185">
        <f aca="true" t="shared" si="3" ref="T99:T105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521</v>
      </c>
      <c r="AT99" s="186" t="s">
        <v>136</v>
      </c>
      <c r="AU99" s="186" t="s">
        <v>81</v>
      </c>
      <c r="AY99" s="19" t="s">
        <v>134</v>
      </c>
      <c r="BE99" s="187">
        <f aca="true" t="shared" si="4" ref="BE99:BE105">IF(N99="základní",J99,0)</f>
        <v>0</v>
      </c>
      <c r="BF99" s="187">
        <f aca="true" t="shared" si="5" ref="BF99:BF105">IF(N99="snížená",J99,0)</f>
        <v>0</v>
      </c>
      <c r="BG99" s="187">
        <f aca="true" t="shared" si="6" ref="BG99:BG105">IF(N99="zákl. přenesená",J99,0)</f>
        <v>0</v>
      </c>
      <c r="BH99" s="187">
        <f aca="true" t="shared" si="7" ref="BH99:BH105">IF(N99="sníž. přenesená",J99,0)</f>
        <v>0</v>
      </c>
      <c r="BI99" s="187">
        <f aca="true" t="shared" si="8" ref="BI99:BI105">IF(N99="nulová",J99,0)</f>
        <v>0</v>
      </c>
      <c r="BJ99" s="19" t="s">
        <v>81</v>
      </c>
      <c r="BK99" s="187">
        <f aca="true" t="shared" si="9" ref="BK99:BK105">ROUND(I99*H99,2)</f>
        <v>0</v>
      </c>
      <c r="BL99" s="19" t="s">
        <v>521</v>
      </c>
      <c r="BM99" s="186" t="s">
        <v>257</v>
      </c>
    </row>
    <row r="100" spans="1:65" s="2" customFormat="1" ht="16.5" customHeight="1">
      <c r="A100" s="36"/>
      <c r="B100" s="37"/>
      <c r="C100" s="175" t="s">
        <v>205</v>
      </c>
      <c r="D100" s="175" t="s">
        <v>136</v>
      </c>
      <c r="E100" s="176" t="s">
        <v>1298</v>
      </c>
      <c r="F100" s="177" t="s">
        <v>1299</v>
      </c>
      <c r="G100" s="178" t="s">
        <v>284</v>
      </c>
      <c r="H100" s="179">
        <v>10</v>
      </c>
      <c r="I100" s="180"/>
      <c r="J100" s="181">
        <f t="shared" si="0"/>
        <v>0</v>
      </c>
      <c r="K100" s="177" t="s">
        <v>285</v>
      </c>
      <c r="L100" s="41"/>
      <c r="M100" s="182" t="s">
        <v>21</v>
      </c>
      <c r="N100" s="183" t="s">
        <v>44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521</v>
      </c>
      <c r="AT100" s="186" t="s">
        <v>136</v>
      </c>
      <c r="AU100" s="186" t="s">
        <v>81</v>
      </c>
      <c r="AY100" s="19" t="s">
        <v>134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81</v>
      </c>
      <c r="BK100" s="187">
        <f t="shared" si="9"/>
        <v>0</v>
      </c>
      <c r="BL100" s="19" t="s">
        <v>521</v>
      </c>
      <c r="BM100" s="186" t="s">
        <v>271</v>
      </c>
    </row>
    <row r="101" spans="1:65" s="2" customFormat="1" ht="16.5" customHeight="1">
      <c r="A101" s="36"/>
      <c r="B101" s="37"/>
      <c r="C101" s="175" t="s">
        <v>212</v>
      </c>
      <c r="D101" s="175" t="s">
        <v>136</v>
      </c>
      <c r="E101" s="176" t="s">
        <v>1300</v>
      </c>
      <c r="F101" s="177" t="s">
        <v>1301</v>
      </c>
      <c r="G101" s="178" t="s">
        <v>284</v>
      </c>
      <c r="H101" s="179">
        <v>1</v>
      </c>
      <c r="I101" s="180"/>
      <c r="J101" s="181">
        <f t="shared" si="0"/>
        <v>0</v>
      </c>
      <c r="K101" s="177" t="s">
        <v>285</v>
      </c>
      <c r="L101" s="41"/>
      <c r="M101" s="182" t="s">
        <v>21</v>
      </c>
      <c r="N101" s="183" t="s">
        <v>44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521</v>
      </c>
      <c r="AT101" s="186" t="s">
        <v>136</v>
      </c>
      <c r="AU101" s="186" t="s">
        <v>81</v>
      </c>
      <c r="AY101" s="19" t="s">
        <v>134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81</v>
      </c>
      <c r="BK101" s="187">
        <f t="shared" si="9"/>
        <v>0</v>
      </c>
      <c r="BL101" s="19" t="s">
        <v>521</v>
      </c>
      <c r="BM101" s="186" t="s">
        <v>288</v>
      </c>
    </row>
    <row r="102" spans="1:65" s="2" customFormat="1" ht="16.5" customHeight="1">
      <c r="A102" s="36"/>
      <c r="B102" s="37"/>
      <c r="C102" s="175" t="s">
        <v>218</v>
      </c>
      <c r="D102" s="175" t="s">
        <v>136</v>
      </c>
      <c r="E102" s="176" t="s">
        <v>1302</v>
      </c>
      <c r="F102" s="177" t="s">
        <v>1303</v>
      </c>
      <c r="G102" s="178" t="s">
        <v>139</v>
      </c>
      <c r="H102" s="179">
        <v>25</v>
      </c>
      <c r="I102" s="180"/>
      <c r="J102" s="181">
        <f t="shared" si="0"/>
        <v>0</v>
      </c>
      <c r="K102" s="177" t="s">
        <v>285</v>
      </c>
      <c r="L102" s="41"/>
      <c r="M102" s="182" t="s">
        <v>21</v>
      </c>
      <c r="N102" s="183" t="s">
        <v>44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521</v>
      </c>
      <c r="AT102" s="186" t="s">
        <v>136</v>
      </c>
      <c r="AU102" s="186" t="s">
        <v>81</v>
      </c>
      <c r="AY102" s="19" t="s">
        <v>134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81</v>
      </c>
      <c r="BK102" s="187">
        <f t="shared" si="9"/>
        <v>0</v>
      </c>
      <c r="BL102" s="19" t="s">
        <v>521</v>
      </c>
      <c r="BM102" s="186" t="s">
        <v>296</v>
      </c>
    </row>
    <row r="103" spans="1:65" s="2" customFormat="1" ht="16.5" customHeight="1">
      <c r="A103" s="36"/>
      <c r="B103" s="37"/>
      <c r="C103" s="175" t="s">
        <v>228</v>
      </c>
      <c r="D103" s="175" t="s">
        <v>136</v>
      </c>
      <c r="E103" s="176" t="s">
        <v>1304</v>
      </c>
      <c r="F103" s="177" t="s">
        <v>1305</v>
      </c>
      <c r="G103" s="178" t="s">
        <v>139</v>
      </c>
      <c r="H103" s="179">
        <v>25</v>
      </c>
      <c r="I103" s="180"/>
      <c r="J103" s="181">
        <f t="shared" si="0"/>
        <v>0</v>
      </c>
      <c r="K103" s="177" t="s">
        <v>285</v>
      </c>
      <c r="L103" s="41"/>
      <c r="M103" s="182" t="s">
        <v>21</v>
      </c>
      <c r="N103" s="183" t="s">
        <v>44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521</v>
      </c>
      <c r="AT103" s="186" t="s">
        <v>136</v>
      </c>
      <c r="AU103" s="186" t="s">
        <v>81</v>
      </c>
      <c r="AY103" s="19" t="s">
        <v>134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81</v>
      </c>
      <c r="BK103" s="187">
        <f t="shared" si="9"/>
        <v>0</v>
      </c>
      <c r="BL103" s="19" t="s">
        <v>521</v>
      </c>
      <c r="BM103" s="186" t="s">
        <v>310</v>
      </c>
    </row>
    <row r="104" spans="1:65" s="2" customFormat="1" ht="16.5" customHeight="1">
      <c r="A104" s="36"/>
      <c r="B104" s="37"/>
      <c r="C104" s="175" t="s">
        <v>234</v>
      </c>
      <c r="D104" s="175" t="s">
        <v>136</v>
      </c>
      <c r="E104" s="176" t="s">
        <v>1306</v>
      </c>
      <c r="F104" s="177" t="s">
        <v>1307</v>
      </c>
      <c r="G104" s="178" t="s">
        <v>139</v>
      </c>
      <c r="H104" s="179">
        <v>115</v>
      </c>
      <c r="I104" s="180"/>
      <c r="J104" s="181">
        <f t="shared" si="0"/>
        <v>0</v>
      </c>
      <c r="K104" s="177" t="s">
        <v>285</v>
      </c>
      <c r="L104" s="41"/>
      <c r="M104" s="182" t="s">
        <v>21</v>
      </c>
      <c r="N104" s="183" t="s">
        <v>44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521</v>
      </c>
      <c r="AT104" s="186" t="s">
        <v>136</v>
      </c>
      <c r="AU104" s="186" t="s">
        <v>81</v>
      </c>
      <c r="AY104" s="19" t="s">
        <v>134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81</v>
      </c>
      <c r="BK104" s="187">
        <f t="shared" si="9"/>
        <v>0</v>
      </c>
      <c r="BL104" s="19" t="s">
        <v>521</v>
      </c>
      <c r="BM104" s="186" t="s">
        <v>321</v>
      </c>
    </row>
    <row r="105" spans="1:65" s="2" customFormat="1" ht="16.5" customHeight="1">
      <c r="A105" s="36"/>
      <c r="B105" s="37"/>
      <c r="C105" s="175" t="s">
        <v>8</v>
      </c>
      <c r="D105" s="175" t="s">
        <v>136</v>
      </c>
      <c r="E105" s="176" t="s">
        <v>1308</v>
      </c>
      <c r="F105" s="177" t="s">
        <v>1309</v>
      </c>
      <c r="G105" s="178" t="s">
        <v>284</v>
      </c>
      <c r="H105" s="179">
        <v>1</v>
      </c>
      <c r="I105" s="180"/>
      <c r="J105" s="181">
        <f t="shared" si="0"/>
        <v>0</v>
      </c>
      <c r="K105" s="177" t="s">
        <v>285</v>
      </c>
      <c r="L105" s="41"/>
      <c r="M105" s="182" t="s">
        <v>21</v>
      </c>
      <c r="N105" s="183" t="s">
        <v>44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521</v>
      </c>
      <c r="AT105" s="186" t="s">
        <v>136</v>
      </c>
      <c r="AU105" s="186" t="s">
        <v>81</v>
      </c>
      <c r="AY105" s="19" t="s">
        <v>134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81</v>
      </c>
      <c r="BK105" s="187">
        <f t="shared" si="9"/>
        <v>0</v>
      </c>
      <c r="BL105" s="19" t="s">
        <v>521</v>
      </c>
      <c r="BM105" s="186" t="s">
        <v>332</v>
      </c>
    </row>
    <row r="106" spans="2:63" s="12" customFormat="1" ht="25.9" customHeight="1">
      <c r="B106" s="159"/>
      <c r="C106" s="160"/>
      <c r="D106" s="161" t="s">
        <v>72</v>
      </c>
      <c r="E106" s="162" t="s">
        <v>1038</v>
      </c>
      <c r="F106" s="162" t="s">
        <v>135</v>
      </c>
      <c r="G106" s="160"/>
      <c r="H106" s="160"/>
      <c r="I106" s="163"/>
      <c r="J106" s="164">
        <f>BK106</f>
        <v>0</v>
      </c>
      <c r="K106" s="160"/>
      <c r="L106" s="165"/>
      <c r="M106" s="166"/>
      <c r="N106" s="167"/>
      <c r="O106" s="167"/>
      <c r="P106" s="168">
        <f>SUM(P107:P112)</f>
        <v>0</v>
      </c>
      <c r="Q106" s="167"/>
      <c r="R106" s="168">
        <f>SUM(R107:R112)</f>
        <v>0</v>
      </c>
      <c r="S106" s="167"/>
      <c r="T106" s="169">
        <f>SUM(T107:T112)</f>
        <v>0</v>
      </c>
      <c r="AR106" s="170" t="s">
        <v>81</v>
      </c>
      <c r="AT106" s="171" t="s">
        <v>72</v>
      </c>
      <c r="AU106" s="171" t="s">
        <v>73</v>
      </c>
      <c r="AY106" s="170" t="s">
        <v>134</v>
      </c>
      <c r="BK106" s="172">
        <f>SUM(BK107:BK112)</f>
        <v>0</v>
      </c>
    </row>
    <row r="107" spans="1:65" s="2" customFormat="1" ht="16.5" customHeight="1">
      <c r="A107" s="36"/>
      <c r="B107" s="37"/>
      <c r="C107" s="175" t="s">
        <v>245</v>
      </c>
      <c r="D107" s="175" t="s">
        <v>136</v>
      </c>
      <c r="E107" s="176" t="s">
        <v>1310</v>
      </c>
      <c r="F107" s="177" t="s">
        <v>1311</v>
      </c>
      <c r="G107" s="178" t="s">
        <v>139</v>
      </c>
      <c r="H107" s="179">
        <v>25</v>
      </c>
      <c r="I107" s="180"/>
      <c r="J107" s="181">
        <f aca="true" t="shared" si="10" ref="J107:J112">ROUND(I107*H107,2)</f>
        <v>0</v>
      </c>
      <c r="K107" s="177" t="s">
        <v>285</v>
      </c>
      <c r="L107" s="41"/>
      <c r="M107" s="182" t="s">
        <v>21</v>
      </c>
      <c r="N107" s="183" t="s">
        <v>44</v>
      </c>
      <c r="O107" s="66"/>
      <c r="P107" s="184">
        <f aca="true" t="shared" si="11" ref="P107:P112">O107*H107</f>
        <v>0</v>
      </c>
      <c r="Q107" s="184">
        <v>0</v>
      </c>
      <c r="R107" s="184">
        <f aca="true" t="shared" si="12" ref="R107:R112">Q107*H107</f>
        <v>0</v>
      </c>
      <c r="S107" s="184">
        <v>0</v>
      </c>
      <c r="T107" s="185">
        <f aca="true" t="shared" si="13" ref="T107:T112"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521</v>
      </c>
      <c r="AT107" s="186" t="s">
        <v>136</v>
      </c>
      <c r="AU107" s="186" t="s">
        <v>81</v>
      </c>
      <c r="AY107" s="19" t="s">
        <v>134</v>
      </c>
      <c r="BE107" s="187">
        <f aca="true" t="shared" si="14" ref="BE107:BE112">IF(N107="základní",J107,0)</f>
        <v>0</v>
      </c>
      <c r="BF107" s="187">
        <f aca="true" t="shared" si="15" ref="BF107:BF112">IF(N107="snížená",J107,0)</f>
        <v>0</v>
      </c>
      <c r="BG107" s="187">
        <f aca="true" t="shared" si="16" ref="BG107:BG112">IF(N107="zákl. přenesená",J107,0)</f>
        <v>0</v>
      </c>
      <c r="BH107" s="187">
        <f aca="true" t="shared" si="17" ref="BH107:BH112">IF(N107="sníž. přenesená",J107,0)</f>
        <v>0</v>
      </c>
      <c r="BI107" s="187">
        <f aca="true" t="shared" si="18" ref="BI107:BI112">IF(N107="nulová",J107,0)</f>
        <v>0</v>
      </c>
      <c r="BJ107" s="19" t="s">
        <v>81</v>
      </c>
      <c r="BK107" s="187">
        <f aca="true" t="shared" si="19" ref="BK107:BK112">ROUND(I107*H107,2)</f>
        <v>0</v>
      </c>
      <c r="BL107" s="19" t="s">
        <v>521</v>
      </c>
      <c r="BM107" s="186" t="s">
        <v>306</v>
      </c>
    </row>
    <row r="108" spans="1:65" s="2" customFormat="1" ht="16.5" customHeight="1">
      <c r="A108" s="36"/>
      <c r="B108" s="37"/>
      <c r="C108" s="175" t="s">
        <v>251</v>
      </c>
      <c r="D108" s="175" t="s">
        <v>136</v>
      </c>
      <c r="E108" s="176" t="s">
        <v>1312</v>
      </c>
      <c r="F108" s="177" t="s">
        <v>1313</v>
      </c>
      <c r="G108" s="178" t="s">
        <v>139</v>
      </c>
      <c r="H108" s="179">
        <v>25</v>
      </c>
      <c r="I108" s="180"/>
      <c r="J108" s="181">
        <f t="shared" si="10"/>
        <v>0</v>
      </c>
      <c r="K108" s="177" t="s">
        <v>285</v>
      </c>
      <c r="L108" s="41"/>
      <c r="M108" s="182" t="s">
        <v>21</v>
      </c>
      <c r="N108" s="183" t="s">
        <v>44</v>
      </c>
      <c r="O108" s="66"/>
      <c r="P108" s="184">
        <f t="shared" si="11"/>
        <v>0</v>
      </c>
      <c r="Q108" s="184">
        <v>0</v>
      </c>
      <c r="R108" s="184">
        <f t="shared" si="12"/>
        <v>0</v>
      </c>
      <c r="S108" s="184">
        <v>0</v>
      </c>
      <c r="T108" s="185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521</v>
      </c>
      <c r="AT108" s="186" t="s">
        <v>136</v>
      </c>
      <c r="AU108" s="186" t="s">
        <v>81</v>
      </c>
      <c r="AY108" s="19" t="s">
        <v>134</v>
      </c>
      <c r="BE108" s="187">
        <f t="shared" si="14"/>
        <v>0</v>
      </c>
      <c r="BF108" s="187">
        <f t="shared" si="15"/>
        <v>0</v>
      </c>
      <c r="BG108" s="187">
        <f t="shared" si="16"/>
        <v>0</v>
      </c>
      <c r="BH108" s="187">
        <f t="shared" si="17"/>
        <v>0</v>
      </c>
      <c r="BI108" s="187">
        <f t="shared" si="18"/>
        <v>0</v>
      </c>
      <c r="BJ108" s="19" t="s">
        <v>81</v>
      </c>
      <c r="BK108" s="187">
        <f t="shared" si="19"/>
        <v>0</v>
      </c>
      <c r="BL108" s="19" t="s">
        <v>521</v>
      </c>
      <c r="BM108" s="186" t="s">
        <v>356</v>
      </c>
    </row>
    <row r="109" spans="1:65" s="2" customFormat="1" ht="16.5" customHeight="1">
      <c r="A109" s="36"/>
      <c r="B109" s="37"/>
      <c r="C109" s="175" t="s">
        <v>257</v>
      </c>
      <c r="D109" s="175" t="s">
        <v>136</v>
      </c>
      <c r="E109" s="176" t="s">
        <v>1314</v>
      </c>
      <c r="F109" s="177" t="s">
        <v>1315</v>
      </c>
      <c r="G109" s="178" t="s">
        <v>139</v>
      </c>
      <c r="H109" s="179">
        <v>625</v>
      </c>
      <c r="I109" s="180"/>
      <c r="J109" s="181">
        <f t="shared" si="10"/>
        <v>0</v>
      </c>
      <c r="K109" s="177" t="s">
        <v>285</v>
      </c>
      <c r="L109" s="41"/>
      <c r="M109" s="182" t="s">
        <v>21</v>
      </c>
      <c r="N109" s="183" t="s">
        <v>44</v>
      </c>
      <c r="O109" s="66"/>
      <c r="P109" s="184">
        <f t="shared" si="11"/>
        <v>0</v>
      </c>
      <c r="Q109" s="184">
        <v>0</v>
      </c>
      <c r="R109" s="184">
        <f t="shared" si="12"/>
        <v>0</v>
      </c>
      <c r="S109" s="184">
        <v>0</v>
      </c>
      <c r="T109" s="185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521</v>
      </c>
      <c r="AT109" s="186" t="s">
        <v>136</v>
      </c>
      <c r="AU109" s="186" t="s">
        <v>81</v>
      </c>
      <c r="AY109" s="19" t="s">
        <v>134</v>
      </c>
      <c r="BE109" s="187">
        <f t="shared" si="14"/>
        <v>0</v>
      </c>
      <c r="BF109" s="187">
        <f t="shared" si="15"/>
        <v>0</v>
      </c>
      <c r="BG109" s="187">
        <f t="shared" si="16"/>
        <v>0</v>
      </c>
      <c r="BH109" s="187">
        <f t="shared" si="17"/>
        <v>0</v>
      </c>
      <c r="BI109" s="187">
        <f t="shared" si="18"/>
        <v>0</v>
      </c>
      <c r="BJ109" s="19" t="s">
        <v>81</v>
      </c>
      <c r="BK109" s="187">
        <f t="shared" si="19"/>
        <v>0</v>
      </c>
      <c r="BL109" s="19" t="s">
        <v>521</v>
      </c>
      <c r="BM109" s="186" t="s">
        <v>450</v>
      </c>
    </row>
    <row r="110" spans="1:65" s="2" customFormat="1" ht="16.5" customHeight="1">
      <c r="A110" s="36"/>
      <c r="B110" s="37"/>
      <c r="C110" s="175" t="s">
        <v>264</v>
      </c>
      <c r="D110" s="175" t="s">
        <v>136</v>
      </c>
      <c r="E110" s="176" t="s">
        <v>1316</v>
      </c>
      <c r="F110" s="177" t="s">
        <v>1317</v>
      </c>
      <c r="G110" s="178" t="s">
        <v>151</v>
      </c>
      <c r="H110" s="179">
        <v>3.5</v>
      </c>
      <c r="I110" s="180"/>
      <c r="J110" s="181">
        <f t="shared" si="10"/>
        <v>0</v>
      </c>
      <c r="K110" s="177" t="s">
        <v>285</v>
      </c>
      <c r="L110" s="41"/>
      <c r="M110" s="182" t="s">
        <v>21</v>
      </c>
      <c r="N110" s="183" t="s">
        <v>44</v>
      </c>
      <c r="O110" s="66"/>
      <c r="P110" s="184">
        <f t="shared" si="11"/>
        <v>0</v>
      </c>
      <c r="Q110" s="184">
        <v>0</v>
      </c>
      <c r="R110" s="184">
        <f t="shared" si="12"/>
        <v>0</v>
      </c>
      <c r="S110" s="184">
        <v>0</v>
      </c>
      <c r="T110" s="185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521</v>
      </c>
      <c r="AT110" s="186" t="s">
        <v>136</v>
      </c>
      <c r="AU110" s="186" t="s">
        <v>81</v>
      </c>
      <c r="AY110" s="19" t="s">
        <v>134</v>
      </c>
      <c r="BE110" s="187">
        <f t="shared" si="14"/>
        <v>0</v>
      </c>
      <c r="BF110" s="187">
        <f t="shared" si="15"/>
        <v>0</v>
      </c>
      <c r="BG110" s="187">
        <f t="shared" si="16"/>
        <v>0</v>
      </c>
      <c r="BH110" s="187">
        <f t="shared" si="17"/>
        <v>0</v>
      </c>
      <c r="BI110" s="187">
        <f t="shared" si="18"/>
        <v>0</v>
      </c>
      <c r="BJ110" s="19" t="s">
        <v>81</v>
      </c>
      <c r="BK110" s="187">
        <f t="shared" si="19"/>
        <v>0</v>
      </c>
      <c r="BL110" s="19" t="s">
        <v>521</v>
      </c>
      <c r="BM110" s="186" t="s">
        <v>455</v>
      </c>
    </row>
    <row r="111" spans="1:65" s="2" customFormat="1" ht="16.5" customHeight="1">
      <c r="A111" s="36"/>
      <c r="B111" s="37"/>
      <c r="C111" s="175" t="s">
        <v>271</v>
      </c>
      <c r="D111" s="175" t="s">
        <v>136</v>
      </c>
      <c r="E111" s="176" t="s">
        <v>1318</v>
      </c>
      <c r="F111" s="177" t="s">
        <v>1319</v>
      </c>
      <c r="G111" s="178" t="s">
        <v>241</v>
      </c>
      <c r="H111" s="179">
        <v>8.75</v>
      </c>
      <c r="I111" s="180"/>
      <c r="J111" s="181">
        <f t="shared" si="10"/>
        <v>0</v>
      </c>
      <c r="K111" s="177" t="s">
        <v>285</v>
      </c>
      <c r="L111" s="41"/>
      <c r="M111" s="182" t="s">
        <v>21</v>
      </c>
      <c r="N111" s="183" t="s">
        <v>44</v>
      </c>
      <c r="O111" s="66"/>
      <c r="P111" s="184">
        <f t="shared" si="11"/>
        <v>0</v>
      </c>
      <c r="Q111" s="184">
        <v>0</v>
      </c>
      <c r="R111" s="184">
        <f t="shared" si="12"/>
        <v>0</v>
      </c>
      <c r="S111" s="184">
        <v>0</v>
      </c>
      <c r="T111" s="185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521</v>
      </c>
      <c r="AT111" s="186" t="s">
        <v>136</v>
      </c>
      <c r="AU111" s="186" t="s">
        <v>81</v>
      </c>
      <c r="AY111" s="19" t="s">
        <v>134</v>
      </c>
      <c r="BE111" s="187">
        <f t="shared" si="14"/>
        <v>0</v>
      </c>
      <c r="BF111" s="187">
        <f t="shared" si="15"/>
        <v>0</v>
      </c>
      <c r="BG111" s="187">
        <f t="shared" si="16"/>
        <v>0</v>
      </c>
      <c r="BH111" s="187">
        <f t="shared" si="17"/>
        <v>0</v>
      </c>
      <c r="BI111" s="187">
        <f t="shared" si="18"/>
        <v>0</v>
      </c>
      <c r="BJ111" s="19" t="s">
        <v>81</v>
      </c>
      <c r="BK111" s="187">
        <f t="shared" si="19"/>
        <v>0</v>
      </c>
      <c r="BL111" s="19" t="s">
        <v>521</v>
      </c>
      <c r="BM111" s="186" t="s">
        <v>458</v>
      </c>
    </row>
    <row r="112" spans="1:65" s="2" customFormat="1" ht="16.5" customHeight="1">
      <c r="A112" s="36"/>
      <c r="B112" s="37"/>
      <c r="C112" s="175" t="s">
        <v>7</v>
      </c>
      <c r="D112" s="175" t="s">
        <v>136</v>
      </c>
      <c r="E112" s="176" t="s">
        <v>1320</v>
      </c>
      <c r="F112" s="177" t="s">
        <v>1321</v>
      </c>
      <c r="G112" s="178" t="s">
        <v>151</v>
      </c>
      <c r="H112" s="179">
        <v>1.75</v>
      </c>
      <c r="I112" s="180"/>
      <c r="J112" s="181">
        <f t="shared" si="10"/>
        <v>0</v>
      </c>
      <c r="K112" s="177" t="s">
        <v>285</v>
      </c>
      <c r="L112" s="41"/>
      <c r="M112" s="182" t="s">
        <v>21</v>
      </c>
      <c r="N112" s="183" t="s">
        <v>44</v>
      </c>
      <c r="O112" s="66"/>
      <c r="P112" s="184">
        <f t="shared" si="11"/>
        <v>0</v>
      </c>
      <c r="Q112" s="184">
        <v>0</v>
      </c>
      <c r="R112" s="184">
        <f t="shared" si="12"/>
        <v>0</v>
      </c>
      <c r="S112" s="184">
        <v>0</v>
      </c>
      <c r="T112" s="185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521</v>
      </c>
      <c r="AT112" s="186" t="s">
        <v>136</v>
      </c>
      <c r="AU112" s="186" t="s">
        <v>81</v>
      </c>
      <c r="AY112" s="19" t="s">
        <v>134</v>
      </c>
      <c r="BE112" s="187">
        <f t="shared" si="14"/>
        <v>0</v>
      </c>
      <c r="BF112" s="187">
        <f t="shared" si="15"/>
        <v>0</v>
      </c>
      <c r="BG112" s="187">
        <f t="shared" si="16"/>
        <v>0</v>
      </c>
      <c r="BH112" s="187">
        <f t="shared" si="17"/>
        <v>0</v>
      </c>
      <c r="BI112" s="187">
        <f t="shared" si="18"/>
        <v>0</v>
      </c>
      <c r="BJ112" s="19" t="s">
        <v>81</v>
      </c>
      <c r="BK112" s="187">
        <f t="shared" si="19"/>
        <v>0</v>
      </c>
      <c r="BL112" s="19" t="s">
        <v>521</v>
      </c>
      <c r="BM112" s="186" t="s">
        <v>463</v>
      </c>
    </row>
    <row r="113" spans="2:63" s="12" customFormat="1" ht="25.9" customHeight="1">
      <c r="B113" s="159"/>
      <c r="C113" s="160"/>
      <c r="D113" s="161" t="s">
        <v>72</v>
      </c>
      <c r="E113" s="162" t="s">
        <v>1322</v>
      </c>
      <c r="F113" s="162" t="s">
        <v>1323</v>
      </c>
      <c r="G113" s="160"/>
      <c r="H113" s="160"/>
      <c r="I113" s="163"/>
      <c r="J113" s="164">
        <f>BK113</f>
        <v>0</v>
      </c>
      <c r="K113" s="160"/>
      <c r="L113" s="165"/>
      <c r="M113" s="166"/>
      <c r="N113" s="167"/>
      <c r="O113" s="167"/>
      <c r="P113" s="168">
        <f>SUM(P114:P120)</f>
        <v>0</v>
      </c>
      <c r="Q113" s="167"/>
      <c r="R113" s="168">
        <f>SUM(R114:R120)</f>
        <v>0</v>
      </c>
      <c r="S113" s="167"/>
      <c r="T113" s="169">
        <f>SUM(T114:T120)</f>
        <v>0</v>
      </c>
      <c r="AR113" s="170" t="s">
        <v>148</v>
      </c>
      <c r="AT113" s="171" t="s">
        <v>72</v>
      </c>
      <c r="AU113" s="171" t="s">
        <v>73</v>
      </c>
      <c r="AY113" s="170" t="s">
        <v>134</v>
      </c>
      <c r="BK113" s="172">
        <f>SUM(BK114:BK120)</f>
        <v>0</v>
      </c>
    </row>
    <row r="114" spans="1:65" s="2" customFormat="1" ht="16.5" customHeight="1">
      <c r="A114" s="36"/>
      <c r="B114" s="37"/>
      <c r="C114" s="175" t="s">
        <v>288</v>
      </c>
      <c r="D114" s="175" t="s">
        <v>136</v>
      </c>
      <c r="E114" s="176" t="s">
        <v>1324</v>
      </c>
      <c r="F114" s="177" t="s">
        <v>1325</v>
      </c>
      <c r="G114" s="178" t="s">
        <v>324</v>
      </c>
      <c r="H114" s="179">
        <v>1</v>
      </c>
      <c r="I114" s="180"/>
      <c r="J114" s="181">
        <f aca="true" t="shared" si="20" ref="J114:J120">ROUND(I114*H114,2)</f>
        <v>0</v>
      </c>
      <c r="K114" s="177" t="s">
        <v>285</v>
      </c>
      <c r="L114" s="41"/>
      <c r="M114" s="182" t="s">
        <v>21</v>
      </c>
      <c r="N114" s="183" t="s">
        <v>44</v>
      </c>
      <c r="O114" s="66"/>
      <c r="P114" s="184">
        <f aca="true" t="shared" si="21" ref="P114:P120">O114*H114</f>
        <v>0</v>
      </c>
      <c r="Q114" s="184">
        <v>0</v>
      </c>
      <c r="R114" s="184">
        <f aca="true" t="shared" si="22" ref="R114:R120">Q114*H114</f>
        <v>0</v>
      </c>
      <c r="S114" s="184">
        <v>0</v>
      </c>
      <c r="T114" s="185">
        <f aca="true" t="shared" si="23" ref="T114:T120"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521</v>
      </c>
      <c r="AT114" s="186" t="s">
        <v>136</v>
      </c>
      <c r="AU114" s="186" t="s">
        <v>81</v>
      </c>
      <c r="AY114" s="19" t="s">
        <v>134</v>
      </c>
      <c r="BE114" s="187">
        <f aca="true" t="shared" si="24" ref="BE114:BE120">IF(N114="základní",J114,0)</f>
        <v>0</v>
      </c>
      <c r="BF114" s="187">
        <f aca="true" t="shared" si="25" ref="BF114:BF120">IF(N114="snížená",J114,0)</f>
        <v>0</v>
      </c>
      <c r="BG114" s="187">
        <f aca="true" t="shared" si="26" ref="BG114:BG120">IF(N114="zákl. přenesená",J114,0)</f>
        <v>0</v>
      </c>
      <c r="BH114" s="187">
        <f aca="true" t="shared" si="27" ref="BH114:BH120">IF(N114="sníž. přenesená",J114,0)</f>
        <v>0</v>
      </c>
      <c r="BI114" s="187">
        <f aca="true" t="shared" si="28" ref="BI114:BI120">IF(N114="nulová",J114,0)</f>
        <v>0</v>
      </c>
      <c r="BJ114" s="19" t="s">
        <v>81</v>
      </c>
      <c r="BK114" s="187">
        <f aca="true" t="shared" si="29" ref="BK114:BK120">ROUND(I114*H114,2)</f>
        <v>0</v>
      </c>
      <c r="BL114" s="19" t="s">
        <v>521</v>
      </c>
      <c r="BM114" s="186" t="s">
        <v>1326</v>
      </c>
    </row>
    <row r="115" spans="1:65" s="2" customFormat="1" ht="16.5" customHeight="1">
      <c r="A115" s="36"/>
      <c r="B115" s="37"/>
      <c r="C115" s="175" t="s">
        <v>292</v>
      </c>
      <c r="D115" s="175" t="s">
        <v>136</v>
      </c>
      <c r="E115" s="176" t="s">
        <v>1327</v>
      </c>
      <c r="F115" s="177" t="s">
        <v>1328</v>
      </c>
      <c r="G115" s="178" t="s">
        <v>324</v>
      </c>
      <c r="H115" s="179">
        <v>1</v>
      </c>
      <c r="I115" s="180"/>
      <c r="J115" s="181">
        <f t="shared" si="20"/>
        <v>0</v>
      </c>
      <c r="K115" s="177" t="s">
        <v>285</v>
      </c>
      <c r="L115" s="41"/>
      <c r="M115" s="182" t="s">
        <v>21</v>
      </c>
      <c r="N115" s="183" t="s">
        <v>44</v>
      </c>
      <c r="O115" s="66"/>
      <c r="P115" s="184">
        <f t="shared" si="21"/>
        <v>0</v>
      </c>
      <c r="Q115" s="184">
        <v>0</v>
      </c>
      <c r="R115" s="184">
        <f t="shared" si="22"/>
        <v>0</v>
      </c>
      <c r="S115" s="184">
        <v>0</v>
      </c>
      <c r="T115" s="185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521</v>
      </c>
      <c r="AT115" s="186" t="s">
        <v>136</v>
      </c>
      <c r="AU115" s="186" t="s">
        <v>81</v>
      </c>
      <c r="AY115" s="19" t="s">
        <v>134</v>
      </c>
      <c r="BE115" s="187">
        <f t="shared" si="24"/>
        <v>0</v>
      </c>
      <c r="BF115" s="187">
        <f t="shared" si="25"/>
        <v>0</v>
      </c>
      <c r="BG115" s="187">
        <f t="shared" si="26"/>
        <v>0</v>
      </c>
      <c r="BH115" s="187">
        <f t="shared" si="27"/>
        <v>0</v>
      </c>
      <c r="BI115" s="187">
        <f t="shared" si="28"/>
        <v>0</v>
      </c>
      <c r="BJ115" s="19" t="s">
        <v>81</v>
      </c>
      <c r="BK115" s="187">
        <f t="shared" si="29"/>
        <v>0</v>
      </c>
      <c r="BL115" s="19" t="s">
        <v>521</v>
      </c>
      <c r="BM115" s="186" t="s">
        <v>1329</v>
      </c>
    </row>
    <row r="116" spans="1:65" s="2" customFormat="1" ht="16.5" customHeight="1">
      <c r="A116" s="36"/>
      <c r="B116" s="37"/>
      <c r="C116" s="175" t="s">
        <v>296</v>
      </c>
      <c r="D116" s="175" t="s">
        <v>136</v>
      </c>
      <c r="E116" s="176" t="s">
        <v>1330</v>
      </c>
      <c r="F116" s="177" t="s">
        <v>1331</v>
      </c>
      <c r="G116" s="178" t="s">
        <v>324</v>
      </c>
      <c r="H116" s="179">
        <v>1</v>
      </c>
      <c r="I116" s="180"/>
      <c r="J116" s="181">
        <f t="shared" si="20"/>
        <v>0</v>
      </c>
      <c r="K116" s="177" t="s">
        <v>285</v>
      </c>
      <c r="L116" s="41"/>
      <c r="M116" s="182" t="s">
        <v>21</v>
      </c>
      <c r="N116" s="183" t="s">
        <v>44</v>
      </c>
      <c r="O116" s="66"/>
      <c r="P116" s="184">
        <f t="shared" si="21"/>
        <v>0</v>
      </c>
      <c r="Q116" s="184">
        <v>0</v>
      </c>
      <c r="R116" s="184">
        <f t="shared" si="22"/>
        <v>0</v>
      </c>
      <c r="S116" s="184">
        <v>0</v>
      </c>
      <c r="T116" s="185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521</v>
      </c>
      <c r="AT116" s="186" t="s">
        <v>136</v>
      </c>
      <c r="AU116" s="186" t="s">
        <v>81</v>
      </c>
      <c r="AY116" s="19" t="s">
        <v>134</v>
      </c>
      <c r="BE116" s="187">
        <f t="shared" si="24"/>
        <v>0</v>
      </c>
      <c r="BF116" s="187">
        <f t="shared" si="25"/>
        <v>0</v>
      </c>
      <c r="BG116" s="187">
        <f t="shared" si="26"/>
        <v>0</v>
      </c>
      <c r="BH116" s="187">
        <f t="shared" si="27"/>
        <v>0</v>
      </c>
      <c r="BI116" s="187">
        <f t="shared" si="28"/>
        <v>0</v>
      </c>
      <c r="BJ116" s="19" t="s">
        <v>81</v>
      </c>
      <c r="BK116" s="187">
        <f t="shared" si="29"/>
        <v>0</v>
      </c>
      <c r="BL116" s="19" t="s">
        <v>521</v>
      </c>
      <c r="BM116" s="186" t="s">
        <v>1332</v>
      </c>
    </row>
    <row r="117" spans="1:65" s="2" customFormat="1" ht="16.5" customHeight="1">
      <c r="A117" s="36"/>
      <c r="B117" s="37"/>
      <c r="C117" s="175" t="s">
        <v>302</v>
      </c>
      <c r="D117" s="175" t="s">
        <v>136</v>
      </c>
      <c r="E117" s="176" t="s">
        <v>1333</v>
      </c>
      <c r="F117" s="177" t="s">
        <v>1334</v>
      </c>
      <c r="G117" s="178" t="s">
        <v>324</v>
      </c>
      <c r="H117" s="179">
        <v>1</v>
      </c>
      <c r="I117" s="180"/>
      <c r="J117" s="181">
        <f t="shared" si="20"/>
        <v>0</v>
      </c>
      <c r="K117" s="177" t="s">
        <v>285</v>
      </c>
      <c r="L117" s="41"/>
      <c r="M117" s="182" t="s">
        <v>21</v>
      </c>
      <c r="N117" s="183" t="s">
        <v>44</v>
      </c>
      <c r="O117" s="66"/>
      <c r="P117" s="184">
        <f t="shared" si="21"/>
        <v>0</v>
      </c>
      <c r="Q117" s="184">
        <v>0</v>
      </c>
      <c r="R117" s="184">
        <f t="shared" si="22"/>
        <v>0</v>
      </c>
      <c r="S117" s="184">
        <v>0</v>
      </c>
      <c r="T117" s="185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521</v>
      </c>
      <c r="AT117" s="186" t="s">
        <v>136</v>
      </c>
      <c r="AU117" s="186" t="s">
        <v>81</v>
      </c>
      <c r="AY117" s="19" t="s">
        <v>134</v>
      </c>
      <c r="BE117" s="187">
        <f t="shared" si="24"/>
        <v>0</v>
      </c>
      <c r="BF117" s="187">
        <f t="shared" si="25"/>
        <v>0</v>
      </c>
      <c r="BG117" s="187">
        <f t="shared" si="26"/>
        <v>0</v>
      </c>
      <c r="BH117" s="187">
        <f t="shared" si="27"/>
        <v>0</v>
      </c>
      <c r="BI117" s="187">
        <f t="shared" si="28"/>
        <v>0</v>
      </c>
      <c r="BJ117" s="19" t="s">
        <v>81</v>
      </c>
      <c r="BK117" s="187">
        <f t="shared" si="29"/>
        <v>0</v>
      </c>
      <c r="BL117" s="19" t="s">
        <v>521</v>
      </c>
      <c r="BM117" s="186" t="s">
        <v>1335</v>
      </c>
    </row>
    <row r="118" spans="1:65" s="2" customFormat="1" ht="16.5" customHeight="1">
      <c r="A118" s="36"/>
      <c r="B118" s="37"/>
      <c r="C118" s="175" t="s">
        <v>310</v>
      </c>
      <c r="D118" s="175" t="s">
        <v>136</v>
      </c>
      <c r="E118" s="176" t="s">
        <v>1336</v>
      </c>
      <c r="F118" s="177" t="s">
        <v>1337</v>
      </c>
      <c r="G118" s="178" t="s">
        <v>324</v>
      </c>
      <c r="H118" s="179">
        <v>1</v>
      </c>
      <c r="I118" s="180"/>
      <c r="J118" s="181">
        <f t="shared" si="20"/>
        <v>0</v>
      </c>
      <c r="K118" s="177" t="s">
        <v>285</v>
      </c>
      <c r="L118" s="41"/>
      <c r="M118" s="182" t="s">
        <v>21</v>
      </c>
      <c r="N118" s="183" t="s">
        <v>44</v>
      </c>
      <c r="O118" s="66"/>
      <c r="P118" s="184">
        <f t="shared" si="21"/>
        <v>0</v>
      </c>
      <c r="Q118" s="184">
        <v>0</v>
      </c>
      <c r="R118" s="184">
        <f t="shared" si="22"/>
        <v>0</v>
      </c>
      <c r="S118" s="184">
        <v>0</v>
      </c>
      <c r="T118" s="185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521</v>
      </c>
      <c r="AT118" s="186" t="s">
        <v>136</v>
      </c>
      <c r="AU118" s="186" t="s">
        <v>81</v>
      </c>
      <c r="AY118" s="19" t="s">
        <v>134</v>
      </c>
      <c r="BE118" s="187">
        <f t="shared" si="24"/>
        <v>0</v>
      </c>
      <c r="BF118" s="187">
        <f t="shared" si="25"/>
        <v>0</v>
      </c>
      <c r="BG118" s="187">
        <f t="shared" si="26"/>
        <v>0</v>
      </c>
      <c r="BH118" s="187">
        <f t="shared" si="27"/>
        <v>0</v>
      </c>
      <c r="BI118" s="187">
        <f t="shared" si="28"/>
        <v>0</v>
      </c>
      <c r="BJ118" s="19" t="s">
        <v>81</v>
      </c>
      <c r="BK118" s="187">
        <f t="shared" si="29"/>
        <v>0</v>
      </c>
      <c r="BL118" s="19" t="s">
        <v>521</v>
      </c>
      <c r="BM118" s="186" t="s">
        <v>1338</v>
      </c>
    </row>
    <row r="119" spans="1:65" s="2" customFormat="1" ht="16.5" customHeight="1">
      <c r="A119" s="36"/>
      <c r="B119" s="37"/>
      <c r="C119" s="175" t="s">
        <v>316</v>
      </c>
      <c r="D119" s="175" t="s">
        <v>136</v>
      </c>
      <c r="E119" s="176" t="s">
        <v>1339</v>
      </c>
      <c r="F119" s="177" t="s">
        <v>1340</v>
      </c>
      <c r="G119" s="178" t="s">
        <v>324</v>
      </c>
      <c r="H119" s="179">
        <v>1</v>
      </c>
      <c r="I119" s="180"/>
      <c r="J119" s="181">
        <f t="shared" si="20"/>
        <v>0</v>
      </c>
      <c r="K119" s="177" t="s">
        <v>285</v>
      </c>
      <c r="L119" s="41"/>
      <c r="M119" s="182" t="s">
        <v>21</v>
      </c>
      <c r="N119" s="183" t="s">
        <v>44</v>
      </c>
      <c r="O119" s="66"/>
      <c r="P119" s="184">
        <f t="shared" si="21"/>
        <v>0</v>
      </c>
      <c r="Q119" s="184">
        <v>0</v>
      </c>
      <c r="R119" s="184">
        <f t="shared" si="22"/>
        <v>0</v>
      </c>
      <c r="S119" s="184">
        <v>0</v>
      </c>
      <c r="T119" s="185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521</v>
      </c>
      <c r="AT119" s="186" t="s">
        <v>136</v>
      </c>
      <c r="AU119" s="186" t="s">
        <v>81</v>
      </c>
      <c r="AY119" s="19" t="s">
        <v>134</v>
      </c>
      <c r="BE119" s="187">
        <f t="shared" si="24"/>
        <v>0</v>
      </c>
      <c r="BF119" s="187">
        <f t="shared" si="25"/>
        <v>0</v>
      </c>
      <c r="BG119" s="187">
        <f t="shared" si="26"/>
        <v>0</v>
      </c>
      <c r="BH119" s="187">
        <f t="shared" si="27"/>
        <v>0</v>
      </c>
      <c r="BI119" s="187">
        <f t="shared" si="28"/>
        <v>0</v>
      </c>
      <c r="BJ119" s="19" t="s">
        <v>81</v>
      </c>
      <c r="BK119" s="187">
        <f t="shared" si="29"/>
        <v>0</v>
      </c>
      <c r="BL119" s="19" t="s">
        <v>521</v>
      </c>
      <c r="BM119" s="186" t="s">
        <v>1341</v>
      </c>
    </row>
    <row r="120" spans="1:65" s="2" customFormat="1" ht="16.5" customHeight="1">
      <c r="A120" s="36"/>
      <c r="B120" s="37"/>
      <c r="C120" s="175" t="s">
        <v>321</v>
      </c>
      <c r="D120" s="175" t="s">
        <v>136</v>
      </c>
      <c r="E120" s="176" t="s">
        <v>1342</v>
      </c>
      <c r="F120" s="177" t="s">
        <v>1343</v>
      </c>
      <c r="G120" s="178" t="s">
        <v>324</v>
      </c>
      <c r="H120" s="179">
        <v>1</v>
      </c>
      <c r="I120" s="180"/>
      <c r="J120" s="181">
        <f t="shared" si="20"/>
        <v>0</v>
      </c>
      <c r="K120" s="177" t="s">
        <v>285</v>
      </c>
      <c r="L120" s="41"/>
      <c r="M120" s="252" t="s">
        <v>21</v>
      </c>
      <c r="N120" s="253" t="s">
        <v>44</v>
      </c>
      <c r="O120" s="254"/>
      <c r="P120" s="255">
        <f t="shared" si="21"/>
        <v>0</v>
      </c>
      <c r="Q120" s="255">
        <v>0</v>
      </c>
      <c r="R120" s="255">
        <f t="shared" si="22"/>
        <v>0</v>
      </c>
      <c r="S120" s="255">
        <v>0</v>
      </c>
      <c r="T120" s="256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521</v>
      </c>
      <c r="AT120" s="186" t="s">
        <v>136</v>
      </c>
      <c r="AU120" s="186" t="s">
        <v>81</v>
      </c>
      <c r="AY120" s="19" t="s">
        <v>134</v>
      </c>
      <c r="BE120" s="187">
        <f t="shared" si="24"/>
        <v>0</v>
      </c>
      <c r="BF120" s="187">
        <f t="shared" si="25"/>
        <v>0</v>
      </c>
      <c r="BG120" s="187">
        <f t="shared" si="26"/>
        <v>0</v>
      </c>
      <c r="BH120" s="187">
        <f t="shared" si="27"/>
        <v>0</v>
      </c>
      <c r="BI120" s="187">
        <f t="shared" si="28"/>
        <v>0</v>
      </c>
      <c r="BJ120" s="19" t="s">
        <v>81</v>
      </c>
      <c r="BK120" s="187">
        <f t="shared" si="29"/>
        <v>0</v>
      </c>
      <c r="BL120" s="19" t="s">
        <v>521</v>
      </c>
      <c r="BM120" s="186" t="s">
        <v>1344</v>
      </c>
    </row>
    <row r="121" spans="1:31" s="2" customFormat="1" ht="6.95" customHeight="1">
      <c r="A121" s="36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1"/>
      <c r="M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</sheetData>
  <sheetProtection algorithmName="SHA-512" hashValue="nRcH/8bMMqAGDht8KlAGkGZj3OLb6QkeCeCiAlhlQ8hhXPWWj4T7QiiSh0XSEtOR1/JDKBFlsIsV6bJmXQZJQQ==" saltValue="QKKwx0AwV1ftASEduqCoRqUYnPJMaXKkiL3JsVL82qEr6+6t9YakZQyVA1WAI6lEIQIOo0/AtQaLCVbDL/hIbg==" spinCount="100000" sheet="1" objects="1" scenarios="1" formatColumns="0" formatRows="0" autoFilter="0"/>
  <autoFilter ref="C84:K12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>
      <selection activeCell="F15" sqref="F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103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1" t="str">
        <f>'Rekapitulace stavby'!K6</f>
        <v>Kulturní dům Milovice - úpravy okolí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1345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21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29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14.5" customHeight="1">
      <c r="A27" s="111"/>
      <c r="B27" s="112"/>
      <c r="C27" s="111"/>
      <c r="D27" s="111"/>
      <c r="E27" s="387" t="s">
        <v>106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ROUND((SUM(BE85:BE117)),2)</f>
        <v>0</v>
      </c>
      <c r="G33" s="36"/>
      <c r="H33" s="36"/>
      <c r="I33" s="120">
        <v>0.21</v>
      </c>
      <c r="J33" s="119">
        <f>ROUND(((SUM(BE85:BE117))*I33),2)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ROUND((SUM(BF85:BF117)),2)</f>
        <v>0</v>
      </c>
      <c r="G34" s="36"/>
      <c r="H34" s="36"/>
      <c r="I34" s="120">
        <v>0.15</v>
      </c>
      <c r="J34" s="119">
        <f>ROUND(((SUM(BF85:BF117))*I34),2)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ROUND((SUM(BG85:BG117)),2)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ROUND((SUM(BH85:BH117)),2)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ROUND((SUM(BI85:BI117)),2)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Kulturní dům Milovice - úpravy okolí</v>
      </c>
      <c r="F48" s="389"/>
      <c r="G48" s="389"/>
      <c r="H48" s="38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1" t="str">
        <f>E9</f>
        <v>2021/24-VON - Vedlejší a ostatní náklady</v>
      </c>
      <c r="F50" s="390"/>
      <c r="G50" s="390"/>
      <c r="H50" s="39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2. 11. 2021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Město Milovice</v>
      </c>
      <c r="G54" s="38"/>
      <c r="H54" s="38"/>
      <c r="I54" s="31" t="s">
        <v>32</v>
      </c>
      <c r="J54" s="34" t="str">
        <f>E21</f>
        <v>HEXAPLAN INTERNATIONAL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Ing.A.Hejmalová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108</v>
      </c>
      <c r="D57" s="133"/>
      <c r="E57" s="133"/>
      <c r="F57" s="133"/>
      <c r="G57" s="133"/>
      <c r="H57" s="133"/>
      <c r="I57" s="133"/>
      <c r="J57" s="134" t="s">
        <v>109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5" customHeight="1">
      <c r="B60" s="136"/>
      <c r="C60" s="137"/>
      <c r="D60" s="138" t="s">
        <v>1346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1347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1348</v>
      </c>
      <c r="E62" s="145"/>
      <c r="F62" s="145"/>
      <c r="G62" s="145"/>
      <c r="H62" s="145"/>
      <c r="I62" s="145"/>
      <c r="J62" s="146">
        <f>J97</f>
        <v>0</v>
      </c>
      <c r="K62" s="143"/>
      <c r="L62" s="147"/>
    </row>
    <row r="63" spans="2:12" s="10" customFormat="1" ht="19.9" customHeight="1">
      <c r="B63" s="142"/>
      <c r="C63" s="143"/>
      <c r="D63" s="144" t="s">
        <v>1349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1350</v>
      </c>
      <c r="E64" s="145"/>
      <c r="F64" s="145"/>
      <c r="G64" s="145"/>
      <c r="H64" s="145"/>
      <c r="I64" s="145"/>
      <c r="J64" s="146">
        <f>J108</f>
        <v>0</v>
      </c>
      <c r="K64" s="143"/>
      <c r="L64" s="147"/>
    </row>
    <row r="65" spans="2:12" s="10" customFormat="1" ht="19.9" customHeight="1">
      <c r="B65" s="142"/>
      <c r="C65" s="143"/>
      <c r="D65" s="144" t="s">
        <v>1351</v>
      </c>
      <c r="E65" s="145"/>
      <c r="F65" s="145"/>
      <c r="G65" s="145"/>
      <c r="H65" s="145"/>
      <c r="I65" s="145"/>
      <c r="J65" s="146">
        <f>J112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119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8" t="str">
        <f>E7</f>
        <v>Kulturní dům Milovice - úpravy okolí</v>
      </c>
      <c r="F75" s="389"/>
      <c r="G75" s="389"/>
      <c r="H75" s="38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104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1" t="str">
        <f>E9</f>
        <v>2021/24-VON - Vedlejší a ostatní náklady</v>
      </c>
      <c r="F77" s="390"/>
      <c r="G77" s="390"/>
      <c r="H77" s="390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 xml:space="preserve"> </v>
      </c>
      <c r="G79" s="38"/>
      <c r="H79" s="38"/>
      <c r="I79" s="31" t="s">
        <v>24</v>
      </c>
      <c r="J79" s="61" t="str">
        <f>IF(J12="","",J12)</f>
        <v>2. 11. 2021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26</v>
      </c>
      <c r="D81" s="38"/>
      <c r="E81" s="38"/>
      <c r="F81" s="29" t="str">
        <f>E15</f>
        <v>Město Milovice</v>
      </c>
      <c r="G81" s="38"/>
      <c r="H81" s="38"/>
      <c r="I81" s="31" t="s">
        <v>32</v>
      </c>
      <c r="J81" s="34" t="str">
        <f>E21</f>
        <v>HEXAPLAN INTERNATIONAL spol. s 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35</v>
      </c>
      <c r="J82" s="34" t="str">
        <f>E24</f>
        <v>Ing.A.Hejmalová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120</v>
      </c>
      <c r="D84" s="151" t="s">
        <v>58</v>
      </c>
      <c r="E84" s="151" t="s">
        <v>54</v>
      </c>
      <c r="F84" s="151" t="s">
        <v>55</v>
      </c>
      <c r="G84" s="151" t="s">
        <v>121</v>
      </c>
      <c r="H84" s="151" t="s">
        <v>122</v>
      </c>
      <c r="I84" s="151" t="s">
        <v>123</v>
      </c>
      <c r="J84" s="151" t="s">
        <v>109</v>
      </c>
      <c r="K84" s="152" t="s">
        <v>124</v>
      </c>
      <c r="L84" s="153"/>
      <c r="M84" s="70" t="s">
        <v>21</v>
      </c>
      <c r="N84" s="71" t="s">
        <v>43</v>
      </c>
      <c r="O84" s="71" t="s">
        <v>125</v>
      </c>
      <c r="P84" s="71" t="s">
        <v>126</v>
      </c>
      <c r="Q84" s="71" t="s">
        <v>127</v>
      </c>
      <c r="R84" s="71" t="s">
        <v>128</v>
      </c>
      <c r="S84" s="71" t="s">
        <v>129</v>
      </c>
      <c r="T84" s="72" t="s">
        <v>130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131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72</v>
      </c>
      <c r="AU85" s="19" t="s">
        <v>110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72</v>
      </c>
      <c r="E86" s="162" t="s">
        <v>1352</v>
      </c>
      <c r="F86" s="162" t="s">
        <v>1353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P87+P97+P101+P108+P112</f>
        <v>0</v>
      </c>
      <c r="Q86" s="167"/>
      <c r="R86" s="168">
        <f>R87+R97+R101+R108+R112</f>
        <v>0</v>
      </c>
      <c r="S86" s="167"/>
      <c r="T86" s="169">
        <f>T87+T97+T101+T108+T112</f>
        <v>0</v>
      </c>
      <c r="AR86" s="170" t="s">
        <v>170</v>
      </c>
      <c r="AT86" s="171" t="s">
        <v>72</v>
      </c>
      <c r="AU86" s="171" t="s">
        <v>73</v>
      </c>
      <c r="AY86" s="170" t="s">
        <v>134</v>
      </c>
      <c r="BK86" s="172">
        <f>BK87+BK97+BK101+BK108+BK112</f>
        <v>0</v>
      </c>
    </row>
    <row r="87" spans="2:63" s="12" customFormat="1" ht="22.9" customHeight="1">
      <c r="B87" s="159"/>
      <c r="C87" s="160"/>
      <c r="D87" s="161" t="s">
        <v>72</v>
      </c>
      <c r="E87" s="173" t="s">
        <v>1354</v>
      </c>
      <c r="F87" s="173" t="s">
        <v>1355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SUM(P88:P96)</f>
        <v>0</v>
      </c>
      <c r="Q87" s="167"/>
      <c r="R87" s="168">
        <f>SUM(R88:R96)</f>
        <v>0</v>
      </c>
      <c r="S87" s="167"/>
      <c r="T87" s="169">
        <f>SUM(T88:T96)</f>
        <v>0</v>
      </c>
      <c r="AR87" s="170" t="s">
        <v>170</v>
      </c>
      <c r="AT87" s="171" t="s">
        <v>72</v>
      </c>
      <c r="AU87" s="171" t="s">
        <v>81</v>
      </c>
      <c r="AY87" s="170" t="s">
        <v>134</v>
      </c>
      <c r="BK87" s="172">
        <f>SUM(BK88:BK96)</f>
        <v>0</v>
      </c>
    </row>
    <row r="88" spans="1:65" s="2" customFormat="1" ht="16.5" customHeight="1">
      <c r="A88" s="36"/>
      <c r="B88" s="37"/>
      <c r="C88" s="175" t="s">
        <v>81</v>
      </c>
      <c r="D88" s="175" t="s">
        <v>136</v>
      </c>
      <c r="E88" s="176" t="s">
        <v>1356</v>
      </c>
      <c r="F88" s="177" t="s">
        <v>1357</v>
      </c>
      <c r="G88" s="178" t="s">
        <v>324</v>
      </c>
      <c r="H88" s="179">
        <v>1</v>
      </c>
      <c r="I88" s="180"/>
      <c r="J88" s="181">
        <f>ROUND(I88*H88,2)</f>
        <v>0</v>
      </c>
      <c r="K88" s="177" t="s">
        <v>140</v>
      </c>
      <c r="L88" s="41"/>
      <c r="M88" s="182" t="s">
        <v>21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1358</v>
      </c>
      <c r="AT88" s="186" t="s">
        <v>136</v>
      </c>
      <c r="AU88" s="186" t="s">
        <v>83</v>
      </c>
      <c r="AY88" s="19" t="s">
        <v>134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1358</v>
      </c>
      <c r="BM88" s="186" t="s">
        <v>1359</v>
      </c>
    </row>
    <row r="89" spans="1:47" s="2" customFormat="1" ht="11.25">
      <c r="A89" s="36"/>
      <c r="B89" s="37"/>
      <c r="C89" s="38"/>
      <c r="D89" s="188" t="s">
        <v>143</v>
      </c>
      <c r="E89" s="38"/>
      <c r="F89" s="189" t="s">
        <v>1360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143</v>
      </c>
      <c r="AU89" s="19" t="s">
        <v>83</v>
      </c>
    </row>
    <row r="90" spans="1:65" s="2" customFormat="1" ht="16.5" customHeight="1">
      <c r="A90" s="36"/>
      <c r="B90" s="37"/>
      <c r="C90" s="175" t="s">
        <v>83</v>
      </c>
      <c r="D90" s="175" t="s">
        <v>136</v>
      </c>
      <c r="E90" s="176" t="s">
        <v>1361</v>
      </c>
      <c r="F90" s="177" t="s">
        <v>1362</v>
      </c>
      <c r="G90" s="178" t="s">
        <v>324</v>
      </c>
      <c r="H90" s="179">
        <v>1</v>
      </c>
      <c r="I90" s="180"/>
      <c r="J90" s="181">
        <f>ROUND(I90*H90,2)</f>
        <v>0</v>
      </c>
      <c r="K90" s="177" t="s">
        <v>140</v>
      </c>
      <c r="L90" s="41"/>
      <c r="M90" s="182" t="s">
        <v>21</v>
      </c>
      <c r="N90" s="183" t="s">
        <v>44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1358</v>
      </c>
      <c r="AT90" s="186" t="s">
        <v>136</v>
      </c>
      <c r="AU90" s="186" t="s">
        <v>83</v>
      </c>
      <c r="AY90" s="19" t="s">
        <v>134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1358</v>
      </c>
      <c r="BM90" s="186" t="s">
        <v>1363</v>
      </c>
    </row>
    <row r="91" spans="1:47" s="2" customFormat="1" ht="11.25">
      <c r="A91" s="36"/>
      <c r="B91" s="37"/>
      <c r="C91" s="38"/>
      <c r="D91" s="188" t="s">
        <v>143</v>
      </c>
      <c r="E91" s="38"/>
      <c r="F91" s="189" t="s">
        <v>1364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143</v>
      </c>
      <c r="AU91" s="19" t="s">
        <v>83</v>
      </c>
    </row>
    <row r="92" spans="1:65" s="2" customFormat="1" ht="16.5" customHeight="1">
      <c r="A92" s="36"/>
      <c r="B92" s="37"/>
      <c r="C92" s="175" t="s">
        <v>148</v>
      </c>
      <c r="D92" s="175" t="s">
        <v>136</v>
      </c>
      <c r="E92" s="176" t="s">
        <v>1365</v>
      </c>
      <c r="F92" s="177" t="s">
        <v>1366</v>
      </c>
      <c r="G92" s="178" t="s">
        <v>324</v>
      </c>
      <c r="H92" s="179">
        <v>1</v>
      </c>
      <c r="I92" s="180"/>
      <c r="J92" s="181">
        <f>ROUND(I92*H92,2)</f>
        <v>0</v>
      </c>
      <c r="K92" s="177" t="s">
        <v>285</v>
      </c>
      <c r="L92" s="41"/>
      <c r="M92" s="182" t="s">
        <v>21</v>
      </c>
      <c r="N92" s="183" t="s">
        <v>44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1358</v>
      </c>
      <c r="AT92" s="186" t="s">
        <v>136</v>
      </c>
      <c r="AU92" s="186" t="s">
        <v>83</v>
      </c>
      <c r="AY92" s="19" t="s">
        <v>134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81</v>
      </c>
      <c r="BK92" s="187">
        <f>ROUND(I92*H92,2)</f>
        <v>0</v>
      </c>
      <c r="BL92" s="19" t="s">
        <v>1358</v>
      </c>
      <c r="BM92" s="186" t="s">
        <v>1367</v>
      </c>
    </row>
    <row r="93" spans="1:47" s="2" customFormat="1" ht="19.5">
      <c r="A93" s="36"/>
      <c r="B93" s="37"/>
      <c r="C93" s="38"/>
      <c r="D93" s="195" t="s">
        <v>182</v>
      </c>
      <c r="E93" s="38"/>
      <c r="F93" s="237" t="s">
        <v>1368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182</v>
      </c>
      <c r="AU93" s="19" t="s">
        <v>83</v>
      </c>
    </row>
    <row r="94" spans="1:65" s="2" customFormat="1" ht="16.5" customHeight="1">
      <c r="A94" s="36"/>
      <c r="B94" s="37"/>
      <c r="C94" s="175" t="s">
        <v>141</v>
      </c>
      <c r="D94" s="175" t="s">
        <v>136</v>
      </c>
      <c r="E94" s="176" t="s">
        <v>1369</v>
      </c>
      <c r="F94" s="177" t="s">
        <v>1370</v>
      </c>
      <c r="G94" s="178" t="s">
        <v>324</v>
      </c>
      <c r="H94" s="179">
        <v>1</v>
      </c>
      <c r="I94" s="180"/>
      <c r="J94" s="181">
        <f>ROUND(I94*H94,2)</f>
        <v>0</v>
      </c>
      <c r="K94" s="177" t="s">
        <v>140</v>
      </c>
      <c r="L94" s="41"/>
      <c r="M94" s="182" t="s">
        <v>21</v>
      </c>
      <c r="N94" s="183" t="s">
        <v>44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1358</v>
      </c>
      <c r="AT94" s="186" t="s">
        <v>136</v>
      </c>
      <c r="AU94" s="186" t="s">
        <v>83</v>
      </c>
      <c r="AY94" s="19" t="s">
        <v>134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81</v>
      </c>
      <c r="BK94" s="187">
        <f>ROUND(I94*H94,2)</f>
        <v>0</v>
      </c>
      <c r="BL94" s="19" t="s">
        <v>1358</v>
      </c>
      <c r="BM94" s="186" t="s">
        <v>1371</v>
      </c>
    </row>
    <row r="95" spans="1:47" s="2" customFormat="1" ht="11.25">
      <c r="A95" s="36"/>
      <c r="B95" s="37"/>
      <c r="C95" s="38"/>
      <c r="D95" s="188" t="s">
        <v>143</v>
      </c>
      <c r="E95" s="38"/>
      <c r="F95" s="189" t="s">
        <v>1372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143</v>
      </c>
      <c r="AU95" s="19" t="s">
        <v>83</v>
      </c>
    </row>
    <row r="96" spans="1:47" s="2" customFormat="1" ht="162.75" customHeight="1">
      <c r="A96" s="36"/>
      <c r="B96" s="37"/>
      <c r="C96" s="38"/>
      <c r="D96" s="195" t="s">
        <v>182</v>
      </c>
      <c r="E96" s="38"/>
      <c r="F96" s="237" t="s">
        <v>1373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182</v>
      </c>
      <c r="AU96" s="19" t="s">
        <v>83</v>
      </c>
    </row>
    <row r="97" spans="2:63" s="12" customFormat="1" ht="22.9" customHeight="1">
      <c r="B97" s="159"/>
      <c r="C97" s="160"/>
      <c r="D97" s="161" t="s">
        <v>72</v>
      </c>
      <c r="E97" s="173" t="s">
        <v>1374</v>
      </c>
      <c r="F97" s="173" t="s">
        <v>1375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SUM(P98:P100)</f>
        <v>0</v>
      </c>
      <c r="Q97" s="167"/>
      <c r="R97" s="168">
        <f>SUM(R98:R100)</f>
        <v>0</v>
      </c>
      <c r="S97" s="167"/>
      <c r="T97" s="169">
        <f>SUM(T98:T100)</f>
        <v>0</v>
      </c>
      <c r="AR97" s="170" t="s">
        <v>170</v>
      </c>
      <c r="AT97" s="171" t="s">
        <v>72</v>
      </c>
      <c r="AU97" s="171" t="s">
        <v>81</v>
      </c>
      <c r="AY97" s="170" t="s">
        <v>134</v>
      </c>
      <c r="BK97" s="172">
        <f>SUM(BK98:BK100)</f>
        <v>0</v>
      </c>
    </row>
    <row r="98" spans="1:65" s="2" customFormat="1" ht="16.5" customHeight="1">
      <c r="A98" s="36"/>
      <c r="B98" s="37"/>
      <c r="C98" s="175" t="s">
        <v>170</v>
      </c>
      <c r="D98" s="175" t="s">
        <v>136</v>
      </c>
      <c r="E98" s="176" t="s">
        <v>1376</v>
      </c>
      <c r="F98" s="177" t="s">
        <v>1375</v>
      </c>
      <c r="G98" s="178" t="s">
        <v>324</v>
      </c>
      <c r="H98" s="179">
        <v>1</v>
      </c>
      <c r="I98" s="180"/>
      <c r="J98" s="181">
        <f>ROUND(I98*H98,2)</f>
        <v>0</v>
      </c>
      <c r="K98" s="177" t="s">
        <v>140</v>
      </c>
      <c r="L98" s="41"/>
      <c r="M98" s="182" t="s">
        <v>21</v>
      </c>
      <c r="N98" s="183" t="s">
        <v>44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1358</v>
      </c>
      <c r="AT98" s="186" t="s">
        <v>136</v>
      </c>
      <c r="AU98" s="186" t="s">
        <v>83</v>
      </c>
      <c r="AY98" s="19" t="s">
        <v>134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81</v>
      </c>
      <c r="BK98" s="187">
        <f>ROUND(I98*H98,2)</f>
        <v>0</v>
      </c>
      <c r="BL98" s="19" t="s">
        <v>1358</v>
      </c>
      <c r="BM98" s="186" t="s">
        <v>1377</v>
      </c>
    </row>
    <row r="99" spans="1:47" s="2" customFormat="1" ht="11.25">
      <c r="A99" s="36"/>
      <c r="B99" s="37"/>
      <c r="C99" s="38"/>
      <c r="D99" s="188" t="s">
        <v>143</v>
      </c>
      <c r="E99" s="38"/>
      <c r="F99" s="189" t="s">
        <v>1378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143</v>
      </c>
      <c r="AU99" s="19" t="s">
        <v>83</v>
      </c>
    </row>
    <row r="100" spans="1:47" s="2" customFormat="1" ht="342" customHeight="1">
      <c r="A100" s="36"/>
      <c r="B100" s="37"/>
      <c r="C100" s="38"/>
      <c r="D100" s="195" t="s">
        <v>182</v>
      </c>
      <c r="E100" s="38"/>
      <c r="F100" s="237" t="s">
        <v>1379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182</v>
      </c>
      <c r="AU100" s="19" t="s">
        <v>83</v>
      </c>
    </row>
    <row r="101" spans="2:63" s="12" customFormat="1" ht="22.9" customHeight="1">
      <c r="B101" s="159"/>
      <c r="C101" s="160"/>
      <c r="D101" s="161" t="s">
        <v>72</v>
      </c>
      <c r="E101" s="173" t="s">
        <v>1380</v>
      </c>
      <c r="F101" s="173" t="s">
        <v>1381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SUM(P102:P107)</f>
        <v>0</v>
      </c>
      <c r="Q101" s="167"/>
      <c r="R101" s="168">
        <f>SUM(R102:R107)</f>
        <v>0</v>
      </c>
      <c r="S101" s="167"/>
      <c r="T101" s="169">
        <f>SUM(T102:T107)</f>
        <v>0</v>
      </c>
      <c r="AR101" s="170" t="s">
        <v>170</v>
      </c>
      <c r="AT101" s="171" t="s">
        <v>72</v>
      </c>
      <c r="AU101" s="171" t="s">
        <v>81</v>
      </c>
      <c r="AY101" s="170" t="s">
        <v>134</v>
      </c>
      <c r="BK101" s="172">
        <f>SUM(BK102:BK107)</f>
        <v>0</v>
      </c>
    </row>
    <row r="102" spans="1:65" s="2" customFormat="1" ht="16.5" customHeight="1">
      <c r="A102" s="36"/>
      <c r="B102" s="37"/>
      <c r="C102" s="175" t="s">
        <v>177</v>
      </c>
      <c r="D102" s="175" t="s">
        <v>136</v>
      </c>
      <c r="E102" s="176" t="s">
        <v>1382</v>
      </c>
      <c r="F102" s="177" t="s">
        <v>1383</v>
      </c>
      <c r="G102" s="178" t="s">
        <v>324</v>
      </c>
      <c r="H102" s="179">
        <v>1</v>
      </c>
      <c r="I102" s="180"/>
      <c r="J102" s="181">
        <f>ROUND(I102*H102,2)</f>
        <v>0</v>
      </c>
      <c r="K102" s="177" t="s">
        <v>140</v>
      </c>
      <c r="L102" s="41"/>
      <c r="M102" s="182" t="s">
        <v>21</v>
      </c>
      <c r="N102" s="183" t="s">
        <v>44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1358</v>
      </c>
      <c r="AT102" s="186" t="s">
        <v>136</v>
      </c>
      <c r="AU102" s="186" t="s">
        <v>83</v>
      </c>
      <c r="AY102" s="19" t="s">
        <v>134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81</v>
      </c>
      <c r="BK102" s="187">
        <f>ROUND(I102*H102,2)</f>
        <v>0</v>
      </c>
      <c r="BL102" s="19" t="s">
        <v>1358</v>
      </c>
      <c r="BM102" s="186" t="s">
        <v>1384</v>
      </c>
    </row>
    <row r="103" spans="1:47" s="2" customFormat="1" ht="11.25">
      <c r="A103" s="36"/>
      <c r="B103" s="37"/>
      <c r="C103" s="38"/>
      <c r="D103" s="188" t="s">
        <v>143</v>
      </c>
      <c r="E103" s="38"/>
      <c r="F103" s="189" t="s">
        <v>1385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143</v>
      </c>
      <c r="AU103" s="19" t="s">
        <v>83</v>
      </c>
    </row>
    <row r="104" spans="1:47" s="2" customFormat="1" ht="138.75" customHeight="1">
      <c r="A104" s="36"/>
      <c r="B104" s="37"/>
      <c r="C104" s="38"/>
      <c r="D104" s="195" t="s">
        <v>182</v>
      </c>
      <c r="E104" s="38"/>
      <c r="F104" s="237" t="s">
        <v>1386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182</v>
      </c>
      <c r="AU104" s="19" t="s">
        <v>83</v>
      </c>
    </row>
    <row r="105" spans="1:65" s="2" customFormat="1" ht="16.5" customHeight="1">
      <c r="A105" s="36"/>
      <c r="B105" s="37"/>
      <c r="C105" s="175" t="s">
        <v>186</v>
      </c>
      <c r="D105" s="175" t="s">
        <v>136</v>
      </c>
      <c r="E105" s="176" t="s">
        <v>1387</v>
      </c>
      <c r="F105" s="177" t="s">
        <v>1388</v>
      </c>
      <c r="G105" s="178" t="s">
        <v>324</v>
      </c>
      <c r="H105" s="179">
        <v>1</v>
      </c>
      <c r="I105" s="180"/>
      <c r="J105" s="181">
        <f>ROUND(I105*H105,2)</f>
        <v>0</v>
      </c>
      <c r="K105" s="177" t="s">
        <v>140</v>
      </c>
      <c r="L105" s="41"/>
      <c r="M105" s="182" t="s">
        <v>21</v>
      </c>
      <c r="N105" s="183" t="s">
        <v>44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1358</v>
      </c>
      <c r="AT105" s="186" t="s">
        <v>136</v>
      </c>
      <c r="AU105" s="186" t="s">
        <v>83</v>
      </c>
      <c r="AY105" s="19" t="s">
        <v>134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1358</v>
      </c>
      <c r="BM105" s="186" t="s">
        <v>1389</v>
      </c>
    </row>
    <row r="106" spans="1:47" s="2" customFormat="1" ht="11.25">
      <c r="A106" s="36"/>
      <c r="B106" s="37"/>
      <c r="C106" s="38"/>
      <c r="D106" s="188" t="s">
        <v>143</v>
      </c>
      <c r="E106" s="38"/>
      <c r="F106" s="189" t="s">
        <v>1390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143</v>
      </c>
      <c r="AU106" s="19" t="s">
        <v>83</v>
      </c>
    </row>
    <row r="107" spans="1:47" s="2" customFormat="1" ht="216.75" customHeight="1">
      <c r="A107" s="36"/>
      <c r="B107" s="37"/>
      <c r="C107" s="38"/>
      <c r="D107" s="195" t="s">
        <v>182</v>
      </c>
      <c r="E107" s="38"/>
      <c r="F107" s="237" t="s">
        <v>1391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182</v>
      </c>
      <c r="AU107" s="19" t="s">
        <v>83</v>
      </c>
    </row>
    <row r="108" spans="2:63" s="12" customFormat="1" ht="22.9" customHeight="1">
      <c r="B108" s="159"/>
      <c r="C108" s="160"/>
      <c r="D108" s="161" t="s">
        <v>72</v>
      </c>
      <c r="E108" s="173" t="s">
        <v>1392</v>
      </c>
      <c r="F108" s="173" t="s">
        <v>1393</v>
      </c>
      <c r="G108" s="160"/>
      <c r="H108" s="160"/>
      <c r="I108" s="163"/>
      <c r="J108" s="174">
        <f>BK108</f>
        <v>0</v>
      </c>
      <c r="K108" s="160"/>
      <c r="L108" s="165"/>
      <c r="M108" s="166"/>
      <c r="N108" s="167"/>
      <c r="O108" s="167"/>
      <c r="P108" s="168">
        <f>SUM(P109:P111)</f>
        <v>0</v>
      </c>
      <c r="Q108" s="167"/>
      <c r="R108" s="168">
        <f>SUM(R109:R111)</f>
        <v>0</v>
      </c>
      <c r="S108" s="167"/>
      <c r="T108" s="169">
        <f>SUM(T109:T111)</f>
        <v>0</v>
      </c>
      <c r="AR108" s="170" t="s">
        <v>170</v>
      </c>
      <c r="AT108" s="171" t="s">
        <v>72</v>
      </c>
      <c r="AU108" s="171" t="s">
        <v>81</v>
      </c>
      <c r="AY108" s="170" t="s">
        <v>134</v>
      </c>
      <c r="BK108" s="172">
        <f>SUM(BK109:BK111)</f>
        <v>0</v>
      </c>
    </row>
    <row r="109" spans="1:65" s="2" customFormat="1" ht="16.5" customHeight="1">
      <c r="A109" s="36"/>
      <c r="B109" s="37"/>
      <c r="C109" s="175" t="s">
        <v>192</v>
      </c>
      <c r="D109" s="175" t="s">
        <v>136</v>
      </c>
      <c r="E109" s="176" t="s">
        <v>1394</v>
      </c>
      <c r="F109" s="177" t="s">
        <v>1395</v>
      </c>
      <c r="G109" s="178" t="s">
        <v>324</v>
      </c>
      <c r="H109" s="179">
        <v>1</v>
      </c>
      <c r="I109" s="180"/>
      <c r="J109" s="181">
        <f>ROUND(I109*H109,2)</f>
        <v>0</v>
      </c>
      <c r="K109" s="177" t="s">
        <v>140</v>
      </c>
      <c r="L109" s="41"/>
      <c r="M109" s="182" t="s">
        <v>21</v>
      </c>
      <c r="N109" s="183" t="s">
        <v>44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1358</v>
      </c>
      <c r="AT109" s="186" t="s">
        <v>136</v>
      </c>
      <c r="AU109" s="186" t="s">
        <v>83</v>
      </c>
      <c r="AY109" s="19" t="s">
        <v>134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1358</v>
      </c>
      <c r="BM109" s="186" t="s">
        <v>1396</v>
      </c>
    </row>
    <row r="110" spans="1:47" s="2" customFormat="1" ht="11.25">
      <c r="A110" s="36"/>
      <c r="B110" s="37"/>
      <c r="C110" s="38"/>
      <c r="D110" s="188" t="s">
        <v>143</v>
      </c>
      <c r="E110" s="38"/>
      <c r="F110" s="189" t="s">
        <v>1397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143</v>
      </c>
      <c r="AU110" s="19" t="s">
        <v>83</v>
      </c>
    </row>
    <row r="111" spans="1:47" s="2" customFormat="1" ht="19.5">
      <c r="A111" s="36"/>
      <c r="B111" s="37"/>
      <c r="C111" s="38"/>
      <c r="D111" s="195" t="s">
        <v>182</v>
      </c>
      <c r="E111" s="38"/>
      <c r="F111" s="237" t="s">
        <v>1398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182</v>
      </c>
      <c r="AU111" s="19" t="s">
        <v>83</v>
      </c>
    </row>
    <row r="112" spans="2:63" s="12" customFormat="1" ht="22.9" customHeight="1">
      <c r="B112" s="159"/>
      <c r="C112" s="160"/>
      <c r="D112" s="161" t="s">
        <v>72</v>
      </c>
      <c r="E112" s="173" t="s">
        <v>1399</v>
      </c>
      <c r="F112" s="173" t="s">
        <v>1400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SUM(P113:P117)</f>
        <v>0</v>
      </c>
      <c r="Q112" s="167"/>
      <c r="R112" s="168">
        <f>SUM(R113:R117)</f>
        <v>0</v>
      </c>
      <c r="S112" s="167"/>
      <c r="T112" s="169">
        <f>SUM(T113:T117)</f>
        <v>0</v>
      </c>
      <c r="AR112" s="170" t="s">
        <v>170</v>
      </c>
      <c r="AT112" s="171" t="s">
        <v>72</v>
      </c>
      <c r="AU112" s="171" t="s">
        <v>81</v>
      </c>
      <c r="AY112" s="170" t="s">
        <v>134</v>
      </c>
      <c r="BK112" s="172">
        <f>SUM(BK113:BK117)</f>
        <v>0</v>
      </c>
    </row>
    <row r="113" spans="1:65" s="2" customFormat="1" ht="16.5" customHeight="1">
      <c r="A113" s="36"/>
      <c r="B113" s="37"/>
      <c r="C113" s="175" t="s">
        <v>199</v>
      </c>
      <c r="D113" s="175" t="s">
        <v>136</v>
      </c>
      <c r="E113" s="176" t="s">
        <v>1401</v>
      </c>
      <c r="F113" s="177" t="s">
        <v>1402</v>
      </c>
      <c r="G113" s="178" t="s">
        <v>324</v>
      </c>
      <c r="H113" s="179">
        <v>1</v>
      </c>
      <c r="I113" s="180"/>
      <c r="J113" s="181">
        <f>ROUND(I113*H113,2)</f>
        <v>0</v>
      </c>
      <c r="K113" s="177" t="s">
        <v>285</v>
      </c>
      <c r="L113" s="41"/>
      <c r="M113" s="182" t="s">
        <v>21</v>
      </c>
      <c r="N113" s="183" t="s">
        <v>44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1358</v>
      </c>
      <c r="AT113" s="186" t="s">
        <v>136</v>
      </c>
      <c r="AU113" s="186" t="s">
        <v>83</v>
      </c>
      <c r="AY113" s="19" t="s">
        <v>134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81</v>
      </c>
      <c r="BK113" s="187">
        <f>ROUND(I113*H113,2)</f>
        <v>0</v>
      </c>
      <c r="BL113" s="19" t="s">
        <v>1358</v>
      </c>
      <c r="BM113" s="186" t="s">
        <v>1403</v>
      </c>
    </row>
    <row r="114" spans="1:47" s="2" customFormat="1" ht="29.25">
      <c r="A114" s="36"/>
      <c r="B114" s="37"/>
      <c r="C114" s="38"/>
      <c r="D114" s="195" t="s">
        <v>182</v>
      </c>
      <c r="E114" s="38"/>
      <c r="F114" s="237" t="s">
        <v>1404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182</v>
      </c>
      <c r="AU114" s="19" t="s">
        <v>83</v>
      </c>
    </row>
    <row r="115" spans="1:65" s="2" customFormat="1" ht="16.5" customHeight="1">
      <c r="A115" s="36"/>
      <c r="B115" s="37"/>
      <c r="C115" s="175" t="s">
        <v>205</v>
      </c>
      <c r="D115" s="175" t="s">
        <v>136</v>
      </c>
      <c r="E115" s="176" t="s">
        <v>1405</v>
      </c>
      <c r="F115" s="177" t="s">
        <v>1406</v>
      </c>
      <c r="G115" s="178" t="s">
        <v>324</v>
      </c>
      <c r="H115" s="179">
        <v>1</v>
      </c>
      <c r="I115" s="180"/>
      <c r="J115" s="181">
        <f>ROUND(I115*H115,2)</f>
        <v>0</v>
      </c>
      <c r="K115" s="177" t="s">
        <v>140</v>
      </c>
      <c r="L115" s="41"/>
      <c r="M115" s="182" t="s">
        <v>21</v>
      </c>
      <c r="N115" s="183" t="s">
        <v>44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1358</v>
      </c>
      <c r="AT115" s="186" t="s">
        <v>136</v>
      </c>
      <c r="AU115" s="186" t="s">
        <v>83</v>
      </c>
      <c r="AY115" s="19" t="s">
        <v>134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81</v>
      </c>
      <c r="BK115" s="187">
        <f>ROUND(I115*H115,2)</f>
        <v>0</v>
      </c>
      <c r="BL115" s="19" t="s">
        <v>1358</v>
      </c>
      <c r="BM115" s="186" t="s">
        <v>1407</v>
      </c>
    </row>
    <row r="116" spans="1:47" s="2" customFormat="1" ht="11.25">
      <c r="A116" s="36"/>
      <c r="B116" s="37"/>
      <c r="C116" s="38"/>
      <c r="D116" s="188" t="s">
        <v>143</v>
      </c>
      <c r="E116" s="38"/>
      <c r="F116" s="189" t="s">
        <v>1408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143</v>
      </c>
      <c r="AU116" s="19" t="s">
        <v>83</v>
      </c>
    </row>
    <row r="117" spans="1:47" s="2" customFormat="1" ht="39">
      <c r="A117" s="36"/>
      <c r="B117" s="37"/>
      <c r="C117" s="38"/>
      <c r="D117" s="195" t="s">
        <v>182</v>
      </c>
      <c r="E117" s="38"/>
      <c r="F117" s="237" t="s">
        <v>1409</v>
      </c>
      <c r="G117" s="38"/>
      <c r="H117" s="38"/>
      <c r="I117" s="190"/>
      <c r="J117" s="38"/>
      <c r="K117" s="38"/>
      <c r="L117" s="41"/>
      <c r="M117" s="257"/>
      <c r="N117" s="258"/>
      <c r="O117" s="254"/>
      <c r="P117" s="254"/>
      <c r="Q117" s="254"/>
      <c r="R117" s="254"/>
      <c r="S117" s="254"/>
      <c r="T117" s="259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182</v>
      </c>
      <c r="AU117" s="19" t="s">
        <v>83</v>
      </c>
    </row>
    <row r="118" spans="1:31" s="2" customFormat="1" ht="6.95" customHeight="1">
      <c r="A118" s="36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1"/>
      <c r="M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</sheetData>
  <sheetProtection algorithmName="SHA-512" hashValue="+4l2sGmk1pY79v+8tNMyPL1gJH7A82f3o9pm3k5SWKxib1eY0UD/TfsIxAYwUZx18B+Pm8tYGij7xvFtyq0lrw==" saltValue="oa0xVV3AH6Np5PbV6MCmEcwrulwOUl51PpMOTmGaA3PI0heZE+bTH8FZ6yepHlu0g9pOUseWggn4sklFKb9Kdw==" spinCount="100000" sheet="1" objects="1" scenarios="1" formatColumns="0" formatRows="0" autoFilter="0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011503000"/>
    <hyperlink ref="F91" r:id="rId2" display="https://podminky.urs.cz/item/CS_URS_2021_01/012002000"/>
    <hyperlink ref="F95" r:id="rId3" display="https://podminky.urs.cz/item/CS_URS_2021_01/013254000"/>
    <hyperlink ref="F99" r:id="rId4" display="https://podminky.urs.cz/item/CS_URS_2021_01/030001000"/>
    <hyperlink ref="F103" r:id="rId5" display="https://podminky.urs.cz/item/CS_URS_2021_01/042503000"/>
    <hyperlink ref="F106" r:id="rId6" display="https://podminky.urs.cz/item/CS_URS_2021_01/045002000"/>
    <hyperlink ref="F110" r:id="rId7" display="https://podminky.urs.cz/item/CS_URS_2021_01/051002000"/>
    <hyperlink ref="F116" r:id="rId8" display="https://podminky.urs.cz/item/CS_URS_2021_01/0915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7" customFormat="1" ht="45" customHeight="1">
      <c r="B3" s="264"/>
      <c r="C3" s="392" t="s">
        <v>1410</v>
      </c>
      <c r="D3" s="392"/>
      <c r="E3" s="392"/>
      <c r="F3" s="392"/>
      <c r="G3" s="392"/>
      <c r="H3" s="392"/>
      <c r="I3" s="392"/>
      <c r="J3" s="392"/>
      <c r="K3" s="265"/>
    </row>
    <row r="4" spans="2:11" s="1" customFormat="1" ht="25.5" customHeight="1">
      <c r="B4" s="266"/>
      <c r="C4" s="397" t="s">
        <v>1411</v>
      </c>
      <c r="D4" s="397"/>
      <c r="E4" s="397"/>
      <c r="F4" s="397"/>
      <c r="G4" s="397"/>
      <c r="H4" s="397"/>
      <c r="I4" s="397"/>
      <c r="J4" s="397"/>
      <c r="K4" s="267"/>
    </row>
    <row r="5" spans="2:11" s="1" customFormat="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6"/>
      <c r="C6" s="396" t="s">
        <v>1412</v>
      </c>
      <c r="D6" s="396"/>
      <c r="E6" s="396"/>
      <c r="F6" s="396"/>
      <c r="G6" s="396"/>
      <c r="H6" s="396"/>
      <c r="I6" s="396"/>
      <c r="J6" s="396"/>
      <c r="K6" s="267"/>
    </row>
    <row r="7" spans="2:11" s="1" customFormat="1" ht="15" customHeight="1">
      <c r="B7" s="270"/>
      <c r="C7" s="396" t="s">
        <v>1413</v>
      </c>
      <c r="D7" s="396"/>
      <c r="E7" s="396"/>
      <c r="F7" s="396"/>
      <c r="G7" s="396"/>
      <c r="H7" s="396"/>
      <c r="I7" s="396"/>
      <c r="J7" s="396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396" t="s">
        <v>1414</v>
      </c>
      <c r="D9" s="396"/>
      <c r="E9" s="396"/>
      <c r="F9" s="396"/>
      <c r="G9" s="396"/>
      <c r="H9" s="396"/>
      <c r="I9" s="396"/>
      <c r="J9" s="396"/>
      <c r="K9" s="267"/>
    </row>
    <row r="10" spans="2:11" s="1" customFormat="1" ht="15" customHeight="1">
      <c r="B10" s="270"/>
      <c r="C10" s="269"/>
      <c r="D10" s="396" t="s">
        <v>1415</v>
      </c>
      <c r="E10" s="396"/>
      <c r="F10" s="396"/>
      <c r="G10" s="396"/>
      <c r="H10" s="396"/>
      <c r="I10" s="396"/>
      <c r="J10" s="396"/>
      <c r="K10" s="267"/>
    </row>
    <row r="11" spans="2:11" s="1" customFormat="1" ht="15" customHeight="1">
      <c r="B11" s="270"/>
      <c r="C11" s="271"/>
      <c r="D11" s="396" t="s">
        <v>1416</v>
      </c>
      <c r="E11" s="396"/>
      <c r="F11" s="396"/>
      <c r="G11" s="396"/>
      <c r="H11" s="396"/>
      <c r="I11" s="396"/>
      <c r="J11" s="396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1417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396" t="s">
        <v>1418</v>
      </c>
      <c r="E15" s="396"/>
      <c r="F15" s="396"/>
      <c r="G15" s="396"/>
      <c r="H15" s="396"/>
      <c r="I15" s="396"/>
      <c r="J15" s="396"/>
      <c r="K15" s="267"/>
    </row>
    <row r="16" spans="2:11" s="1" customFormat="1" ht="15" customHeight="1">
      <c r="B16" s="270"/>
      <c r="C16" s="271"/>
      <c r="D16" s="396" t="s">
        <v>1419</v>
      </c>
      <c r="E16" s="396"/>
      <c r="F16" s="396"/>
      <c r="G16" s="396"/>
      <c r="H16" s="396"/>
      <c r="I16" s="396"/>
      <c r="J16" s="396"/>
      <c r="K16" s="267"/>
    </row>
    <row r="17" spans="2:11" s="1" customFormat="1" ht="15" customHeight="1">
      <c r="B17" s="270"/>
      <c r="C17" s="271"/>
      <c r="D17" s="396" t="s">
        <v>1420</v>
      </c>
      <c r="E17" s="396"/>
      <c r="F17" s="396"/>
      <c r="G17" s="396"/>
      <c r="H17" s="396"/>
      <c r="I17" s="396"/>
      <c r="J17" s="396"/>
      <c r="K17" s="267"/>
    </row>
    <row r="18" spans="2:11" s="1" customFormat="1" ht="15" customHeight="1">
      <c r="B18" s="270"/>
      <c r="C18" s="271"/>
      <c r="D18" s="271"/>
      <c r="E18" s="273" t="s">
        <v>80</v>
      </c>
      <c r="F18" s="396" t="s">
        <v>1421</v>
      </c>
      <c r="G18" s="396"/>
      <c r="H18" s="396"/>
      <c r="I18" s="396"/>
      <c r="J18" s="396"/>
      <c r="K18" s="267"/>
    </row>
    <row r="19" spans="2:11" s="1" customFormat="1" ht="15" customHeight="1">
      <c r="B19" s="270"/>
      <c r="C19" s="271"/>
      <c r="D19" s="271"/>
      <c r="E19" s="273" t="s">
        <v>1422</v>
      </c>
      <c r="F19" s="396" t="s">
        <v>1423</v>
      </c>
      <c r="G19" s="396"/>
      <c r="H19" s="396"/>
      <c r="I19" s="396"/>
      <c r="J19" s="396"/>
      <c r="K19" s="267"/>
    </row>
    <row r="20" spans="2:11" s="1" customFormat="1" ht="15" customHeight="1">
      <c r="B20" s="270"/>
      <c r="C20" s="271"/>
      <c r="D20" s="271"/>
      <c r="E20" s="273" t="s">
        <v>1424</v>
      </c>
      <c r="F20" s="396" t="s">
        <v>1425</v>
      </c>
      <c r="G20" s="396"/>
      <c r="H20" s="396"/>
      <c r="I20" s="396"/>
      <c r="J20" s="396"/>
      <c r="K20" s="267"/>
    </row>
    <row r="21" spans="2:11" s="1" customFormat="1" ht="15" customHeight="1">
      <c r="B21" s="270"/>
      <c r="C21" s="271"/>
      <c r="D21" s="271"/>
      <c r="E21" s="273" t="s">
        <v>101</v>
      </c>
      <c r="F21" s="396" t="s">
        <v>100</v>
      </c>
      <c r="G21" s="396"/>
      <c r="H21" s="396"/>
      <c r="I21" s="396"/>
      <c r="J21" s="396"/>
      <c r="K21" s="267"/>
    </row>
    <row r="22" spans="2:11" s="1" customFormat="1" ht="15" customHeight="1">
      <c r="B22" s="270"/>
      <c r="C22" s="271"/>
      <c r="D22" s="271"/>
      <c r="E22" s="273" t="s">
        <v>1426</v>
      </c>
      <c r="F22" s="396" t="s">
        <v>1427</v>
      </c>
      <c r="G22" s="396"/>
      <c r="H22" s="396"/>
      <c r="I22" s="396"/>
      <c r="J22" s="396"/>
      <c r="K22" s="267"/>
    </row>
    <row r="23" spans="2:11" s="1" customFormat="1" ht="15" customHeight="1">
      <c r="B23" s="270"/>
      <c r="C23" s="271"/>
      <c r="D23" s="271"/>
      <c r="E23" s="273" t="s">
        <v>1428</v>
      </c>
      <c r="F23" s="396" t="s">
        <v>1429</v>
      </c>
      <c r="G23" s="396"/>
      <c r="H23" s="396"/>
      <c r="I23" s="396"/>
      <c r="J23" s="396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396" t="s">
        <v>1430</v>
      </c>
      <c r="D25" s="396"/>
      <c r="E25" s="396"/>
      <c r="F25" s="396"/>
      <c r="G25" s="396"/>
      <c r="H25" s="396"/>
      <c r="I25" s="396"/>
      <c r="J25" s="396"/>
      <c r="K25" s="267"/>
    </row>
    <row r="26" spans="2:11" s="1" customFormat="1" ht="15" customHeight="1">
      <c r="B26" s="270"/>
      <c r="C26" s="396" t="s">
        <v>1431</v>
      </c>
      <c r="D26" s="396"/>
      <c r="E26" s="396"/>
      <c r="F26" s="396"/>
      <c r="G26" s="396"/>
      <c r="H26" s="396"/>
      <c r="I26" s="396"/>
      <c r="J26" s="396"/>
      <c r="K26" s="267"/>
    </row>
    <row r="27" spans="2:11" s="1" customFormat="1" ht="15" customHeight="1">
      <c r="B27" s="270"/>
      <c r="C27" s="269"/>
      <c r="D27" s="396" t="s">
        <v>1432</v>
      </c>
      <c r="E27" s="396"/>
      <c r="F27" s="396"/>
      <c r="G27" s="396"/>
      <c r="H27" s="396"/>
      <c r="I27" s="396"/>
      <c r="J27" s="396"/>
      <c r="K27" s="267"/>
    </row>
    <row r="28" spans="2:11" s="1" customFormat="1" ht="15" customHeight="1">
      <c r="B28" s="270"/>
      <c r="C28" s="271"/>
      <c r="D28" s="396" t="s">
        <v>1433</v>
      </c>
      <c r="E28" s="396"/>
      <c r="F28" s="396"/>
      <c r="G28" s="396"/>
      <c r="H28" s="396"/>
      <c r="I28" s="396"/>
      <c r="J28" s="396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396" t="s">
        <v>1434</v>
      </c>
      <c r="E30" s="396"/>
      <c r="F30" s="396"/>
      <c r="G30" s="396"/>
      <c r="H30" s="396"/>
      <c r="I30" s="396"/>
      <c r="J30" s="396"/>
      <c r="K30" s="267"/>
    </row>
    <row r="31" spans="2:11" s="1" customFormat="1" ht="15" customHeight="1">
      <c r="B31" s="270"/>
      <c r="C31" s="271"/>
      <c r="D31" s="396" t="s">
        <v>1435</v>
      </c>
      <c r="E31" s="396"/>
      <c r="F31" s="396"/>
      <c r="G31" s="396"/>
      <c r="H31" s="396"/>
      <c r="I31" s="396"/>
      <c r="J31" s="396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396" t="s">
        <v>1436</v>
      </c>
      <c r="E33" s="396"/>
      <c r="F33" s="396"/>
      <c r="G33" s="396"/>
      <c r="H33" s="396"/>
      <c r="I33" s="396"/>
      <c r="J33" s="396"/>
      <c r="K33" s="267"/>
    </row>
    <row r="34" spans="2:11" s="1" customFormat="1" ht="15" customHeight="1">
      <c r="B34" s="270"/>
      <c r="C34" s="271"/>
      <c r="D34" s="396" t="s">
        <v>1437</v>
      </c>
      <c r="E34" s="396"/>
      <c r="F34" s="396"/>
      <c r="G34" s="396"/>
      <c r="H34" s="396"/>
      <c r="I34" s="396"/>
      <c r="J34" s="396"/>
      <c r="K34" s="267"/>
    </row>
    <row r="35" spans="2:11" s="1" customFormat="1" ht="15" customHeight="1">
      <c r="B35" s="270"/>
      <c r="C35" s="271"/>
      <c r="D35" s="396" t="s">
        <v>1438</v>
      </c>
      <c r="E35" s="396"/>
      <c r="F35" s="396"/>
      <c r="G35" s="396"/>
      <c r="H35" s="396"/>
      <c r="I35" s="396"/>
      <c r="J35" s="396"/>
      <c r="K35" s="267"/>
    </row>
    <row r="36" spans="2:11" s="1" customFormat="1" ht="15" customHeight="1">
      <c r="B36" s="270"/>
      <c r="C36" s="271"/>
      <c r="D36" s="269"/>
      <c r="E36" s="272" t="s">
        <v>120</v>
      </c>
      <c r="F36" s="269"/>
      <c r="G36" s="396" t="s">
        <v>1439</v>
      </c>
      <c r="H36" s="396"/>
      <c r="I36" s="396"/>
      <c r="J36" s="396"/>
      <c r="K36" s="267"/>
    </row>
    <row r="37" spans="2:11" s="1" customFormat="1" ht="30.75" customHeight="1">
      <c r="B37" s="270"/>
      <c r="C37" s="271"/>
      <c r="D37" s="269"/>
      <c r="E37" s="272" t="s">
        <v>1440</v>
      </c>
      <c r="F37" s="269"/>
      <c r="G37" s="396" t="s">
        <v>1441</v>
      </c>
      <c r="H37" s="396"/>
      <c r="I37" s="396"/>
      <c r="J37" s="396"/>
      <c r="K37" s="267"/>
    </row>
    <row r="38" spans="2:11" s="1" customFormat="1" ht="15" customHeight="1">
      <c r="B38" s="270"/>
      <c r="C38" s="271"/>
      <c r="D38" s="269"/>
      <c r="E38" s="272" t="s">
        <v>54</v>
      </c>
      <c r="F38" s="269"/>
      <c r="G38" s="396" t="s">
        <v>1442</v>
      </c>
      <c r="H38" s="396"/>
      <c r="I38" s="396"/>
      <c r="J38" s="396"/>
      <c r="K38" s="267"/>
    </row>
    <row r="39" spans="2:11" s="1" customFormat="1" ht="15" customHeight="1">
      <c r="B39" s="270"/>
      <c r="C39" s="271"/>
      <c r="D39" s="269"/>
      <c r="E39" s="272" t="s">
        <v>55</v>
      </c>
      <c r="F39" s="269"/>
      <c r="G39" s="396" t="s">
        <v>1443</v>
      </c>
      <c r="H39" s="396"/>
      <c r="I39" s="396"/>
      <c r="J39" s="396"/>
      <c r="K39" s="267"/>
    </row>
    <row r="40" spans="2:11" s="1" customFormat="1" ht="15" customHeight="1">
      <c r="B40" s="270"/>
      <c r="C40" s="271"/>
      <c r="D40" s="269"/>
      <c r="E40" s="272" t="s">
        <v>121</v>
      </c>
      <c r="F40" s="269"/>
      <c r="G40" s="396" t="s">
        <v>1444</v>
      </c>
      <c r="H40" s="396"/>
      <c r="I40" s="396"/>
      <c r="J40" s="396"/>
      <c r="K40" s="267"/>
    </row>
    <row r="41" spans="2:11" s="1" customFormat="1" ht="15" customHeight="1">
      <c r="B41" s="270"/>
      <c r="C41" s="271"/>
      <c r="D41" s="269"/>
      <c r="E41" s="272" t="s">
        <v>122</v>
      </c>
      <c r="F41" s="269"/>
      <c r="G41" s="396" t="s">
        <v>1445</v>
      </c>
      <c r="H41" s="396"/>
      <c r="I41" s="396"/>
      <c r="J41" s="396"/>
      <c r="K41" s="267"/>
    </row>
    <row r="42" spans="2:11" s="1" customFormat="1" ht="15" customHeight="1">
      <c r="B42" s="270"/>
      <c r="C42" s="271"/>
      <c r="D42" s="269"/>
      <c r="E42" s="272" t="s">
        <v>1446</v>
      </c>
      <c r="F42" s="269"/>
      <c r="G42" s="396" t="s">
        <v>1447</v>
      </c>
      <c r="H42" s="396"/>
      <c r="I42" s="396"/>
      <c r="J42" s="396"/>
      <c r="K42" s="267"/>
    </row>
    <row r="43" spans="2:11" s="1" customFormat="1" ht="15" customHeight="1">
      <c r="B43" s="270"/>
      <c r="C43" s="271"/>
      <c r="D43" s="269"/>
      <c r="E43" s="272"/>
      <c r="F43" s="269"/>
      <c r="G43" s="396" t="s">
        <v>1448</v>
      </c>
      <c r="H43" s="396"/>
      <c r="I43" s="396"/>
      <c r="J43" s="396"/>
      <c r="K43" s="267"/>
    </row>
    <row r="44" spans="2:11" s="1" customFormat="1" ht="15" customHeight="1">
      <c r="B44" s="270"/>
      <c r="C44" s="271"/>
      <c r="D44" s="269"/>
      <c r="E44" s="272" t="s">
        <v>1449</v>
      </c>
      <c r="F44" s="269"/>
      <c r="G44" s="396" t="s">
        <v>1450</v>
      </c>
      <c r="H44" s="396"/>
      <c r="I44" s="396"/>
      <c r="J44" s="396"/>
      <c r="K44" s="267"/>
    </row>
    <row r="45" spans="2:11" s="1" customFormat="1" ht="15" customHeight="1">
      <c r="B45" s="270"/>
      <c r="C45" s="271"/>
      <c r="D45" s="269"/>
      <c r="E45" s="272" t="s">
        <v>124</v>
      </c>
      <c r="F45" s="269"/>
      <c r="G45" s="396" t="s">
        <v>1451</v>
      </c>
      <c r="H45" s="396"/>
      <c r="I45" s="396"/>
      <c r="J45" s="396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396" t="s">
        <v>1452</v>
      </c>
      <c r="E47" s="396"/>
      <c r="F47" s="396"/>
      <c r="G47" s="396"/>
      <c r="H47" s="396"/>
      <c r="I47" s="396"/>
      <c r="J47" s="396"/>
      <c r="K47" s="267"/>
    </row>
    <row r="48" spans="2:11" s="1" customFormat="1" ht="15" customHeight="1">
      <c r="B48" s="270"/>
      <c r="C48" s="271"/>
      <c r="D48" s="271"/>
      <c r="E48" s="396" t="s">
        <v>1453</v>
      </c>
      <c r="F48" s="396"/>
      <c r="G48" s="396"/>
      <c r="H48" s="396"/>
      <c r="I48" s="396"/>
      <c r="J48" s="396"/>
      <c r="K48" s="267"/>
    </row>
    <row r="49" spans="2:11" s="1" customFormat="1" ht="15" customHeight="1">
      <c r="B49" s="270"/>
      <c r="C49" s="271"/>
      <c r="D49" s="271"/>
      <c r="E49" s="396" t="s">
        <v>1454</v>
      </c>
      <c r="F49" s="396"/>
      <c r="G49" s="396"/>
      <c r="H49" s="396"/>
      <c r="I49" s="396"/>
      <c r="J49" s="396"/>
      <c r="K49" s="267"/>
    </row>
    <row r="50" spans="2:11" s="1" customFormat="1" ht="15" customHeight="1">
      <c r="B50" s="270"/>
      <c r="C50" s="271"/>
      <c r="D50" s="271"/>
      <c r="E50" s="396" t="s">
        <v>1455</v>
      </c>
      <c r="F50" s="396"/>
      <c r="G50" s="396"/>
      <c r="H50" s="396"/>
      <c r="I50" s="396"/>
      <c r="J50" s="396"/>
      <c r="K50" s="267"/>
    </row>
    <row r="51" spans="2:11" s="1" customFormat="1" ht="15" customHeight="1">
      <c r="B51" s="270"/>
      <c r="C51" s="271"/>
      <c r="D51" s="396" t="s">
        <v>1456</v>
      </c>
      <c r="E51" s="396"/>
      <c r="F51" s="396"/>
      <c r="G51" s="396"/>
      <c r="H51" s="396"/>
      <c r="I51" s="396"/>
      <c r="J51" s="396"/>
      <c r="K51" s="267"/>
    </row>
    <row r="52" spans="2:11" s="1" customFormat="1" ht="25.5" customHeight="1">
      <c r="B52" s="266"/>
      <c r="C52" s="397" t="s">
        <v>1457</v>
      </c>
      <c r="D52" s="397"/>
      <c r="E52" s="397"/>
      <c r="F52" s="397"/>
      <c r="G52" s="397"/>
      <c r="H52" s="397"/>
      <c r="I52" s="397"/>
      <c r="J52" s="397"/>
      <c r="K52" s="267"/>
    </row>
    <row r="53" spans="2:11" s="1" customFormat="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6"/>
      <c r="C54" s="396" t="s">
        <v>1458</v>
      </c>
      <c r="D54" s="396"/>
      <c r="E54" s="396"/>
      <c r="F54" s="396"/>
      <c r="G54" s="396"/>
      <c r="H54" s="396"/>
      <c r="I54" s="396"/>
      <c r="J54" s="396"/>
      <c r="K54" s="267"/>
    </row>
    <row r="55" spans="2:11" s="1" customFormat="1" ht="15" customHeight="1">
      <c r="B55" s="266"/>
      <c r="C55" s="396" t="s">
        <v>1459</v>
      </c>
      <c r="D55" s="396"/>
      <c r="E55" s="396"/>
      <c r="F55" s="396"/>
      <c r="G55" s="396"/>
      <c r="H55" s="396"/>
      <c r="I55" s="396"/>
      <c r="J55" s="396"/>
      <c r="K55" s="267"/>
    </row>
    <row r="56" spans="2:11" s="1" customFormat="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6"/>
      <c r="C57" s="396" t="s">
        <v>1460</v>
      </c>
      <c r="D57" s="396"/>
      <c r="E57" s="396"/>
      <c r="F57" s="396"/>
      <c r="G57" s="396"/>
      <c r="H57" s="396"/>
      <c r="I57" s="396"/>
      <c r="J57" s="396"/>
      <c r="K57" s="267"/>
    </row>
    <row r="58" spans="2:11" s="1" customFormat="1" ht="15" customHeight="1">
      <c r="B58" s="266"/>
      <c r="C58" s="271"/>
      <c r="D58" s="396" t="s">
        <v>1461</v>
      </c>
      <c r="E58" s="396"/>
      <c r="F58" s="396"/>
      <c r="G58" s="396"/>
      <c r="H58" s="396"/>
      <c r="I58" s="396"/>
      <c r="J58" s="396"/>
      <c r="K58" s="267"/>
    </row>
    <row r="59" spans="2:11" s="1" customFormat="1" ht="15" customHeight="1">
      <c r="B59" s="266"/>
      <c r="C59" s="271"/>
      <c r="D59" s="396" t="s">
        <v>1462</v>
      </c>
      <c r="E59" s="396"/>
      <c r="F59" s="396"/>
      <c r="G59" s="396"/>
      <c r="H59" s="396"/>
      <c r="I59" s="396"/>
      <c r="J59" s="396"/>
      <c r="K59" s="267"/>
    </row>
    <row r="60" spans="2:11" s="1" customFormat="1" ht="15" customHeight="1">
      <c r="B60" s="266"/>
      <c r="C60" s="271"/>
      <c r="D60" s="396" t="s">
        <v>1463</v>
      </c>
      <c r="E60" s="396"/>
      <c r="F60" s="396"/>
      <c r="G60" s="396"/>
      <c r="H60" s="396"/>
      <c r="I60" s="396"/>
      <c r="J60" s="396"/>
      <c r="K60" s="267"/>
    </row>
    <row r="61" spans="2:11" s="1" customFormat="1" ht="15" customHeight="1">
      <c r="B61" s="266"/>
      <c r="C61" s="271"/>
      <c r="D61" s="396" t="s">
        <v>1464</v>
      </c>
      <c r="E61" s="396"/>
      <c r="F61" s="396"/>
      <c r="G61" s="396"/>
      <c r="H61" s="396"/>
      <c r="I61" s="396"/>
      <c r="J61" s="396"/>
      <c r="K61" s="267"/>
    </row>
    <row r="62" spans="2:11" s="1" customFormat="1" ht="15" customHeight="1">
      <c r="B62" s="266"/>
      <c r="C62" s="271"/>
      <c r="D62" s="398" t="s">
        <v>1465</v>
      </c>
      <c r="E62" s="398"/>
      <c r="F62" s="398"/>
      <c r="G62" s="398"/>
      <c r="H62" s="398"/>
      <c r="I62" s="398"/>
      <c r="J62" s="398"/>
      <c r="K62" s="267"/>
    </row>
    <row r="63" spans="2:11" s="1" customFormat="1" ht="15" customHeight="1">
      <c r="B63" s="266"/>
      <c r="C63" s="271"/>
      <c r="D63" s="396" t="s">
        <v>1466</v>
      </c>
      <c r="E63" s="396"/>
      <c r="F63" s="396"/>
      <c r="G63" s="396"/>
      <c r="H63" s="396"/>
      <c r="I63" s="396"/>
      <c r="J63" s="396"/>
      <c r="K63" s="267"/>
    </row>
    <row r="64" spans="2:11" s="1" customFormat="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s="1" customFormat="1" ht="15" customHeight="1">
      <c r="B65" s="266"/>
      <c r="C65" s="271"/>
      <c r="D65" s="396" t="s">
        <v>1467</v>
      </c>
      <c r="E65" s="396"/>
      <c r="F65" s="396"/>
      <c r="G65" s="396"/>
      <c r="H65" s="396"/>
      <c r="I65" s="396"/>
      <c r="J65" s="396"/>
      <c r="K65" s="267"/>
    </row>
    <row r="66" spans="2:11" s="1" customFormat="1" ht="15" customHeight="1">
      <c r="B66" s="266"/>
      <c r="C66" s="271"/>
      <c r="D66" s="398" t="s">
        <v>1468</v>
      </c>
      <c r="E66" s="398"/>
      <c r="F66" s="398"/>
      <c r="G66" s="398"/>
      <c r="H66" s="398"/>
      <c r="I66" s="398"/>
      <c r="J66" s="398"/>
      <c r="K66" s="267"/>
    </row>
    <row r="67" spans="2:11" s="1" customFormat="1" ht="15" customHeight="1">
      <c r="B67" s="266"/>
      <c r="C67" s="271"/>
      <c r="D67" s="396" t="s">
        <v>1469</v>
      </c>
      <c r="E67" s="396"/>
      <c r="F67" s="396"/>
      <c r="G67" s="396"/>
      <c r="H67" s="396"/>
      <c r="I67" s="396"/>
      <c r="J67" s="396"/>
      <c r="K67" s="267"/>
    </row>
    <row r="68" spans="2:11" s="1" customFormat="1" ht="15" customHeight="1">
      <c r="B68" s="266"/>
      <c r="C68" s="271"/>
      <c r="D68" s="396" t="s">
        <v>1470</v>
      </c>
      <c r="E68" s="396"/>
      <c r="F68" s="396"/>
      <c r="G68" s="396"/>
      <c r="H68" s="396"/>
      <c r="I68" s="396"/>
      <c r="J68" s="396"/>
      <c r="K68" s="267"/>
    </row>
    <row r="69" spans="2:11" s="1" customFormat="1" ht="15" customHeight="1">
      <c r="B69" s="266"/>
      <c r="C69" s="271"/>
      <c r="D69" s="396" t="s">
        <v>1471</v>
      </c>
      <c r="E69" s="396"/>
      <c r="F69" s="396"/>
      <c r="G69" s="396"/>
      <c r="H69" s="396"/>
      <c r="I69" s="396"/>
      <c r="J69" s="396"/>
      <c r="K69" s="267"/>
    </row>
    <row r="70" spans="2:11" s="1" customFormat="1" ht="15" customHeight="1">
      <c r="B70" s="266"/>
      <c r="C70" s="271"/>
      <c r="D70" s="396" t="s">
        <v>1472</v>
      </c>
      <c r="E70" s="396"/>
      <c r="F70" s="396"/>
      <c r="G70" s="396"/>
      <c r="H70" s="396"/>
      <c r="I70" s="396"/>
      <c r="J70" s="396"/>
      <c r="K70" s="267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391" t="s">
        <v>1473</v>
      </c>
      <c r="D75" s="391"/>
      <c r="E75" s="391"/>
      <c r="F75" s="391"/>
      <c r="G75" s="391"/>
      <c r="H75" s="391"/>
      <c r="I75" s="391"/>
      <c r="J75" s="391"/>
      <c r="K75" s="284"/>
    </row>
    <row r="76" spans="2:11" s="1" customFormat="1" ht="17.25" customHeight="1">
      <c r="B76" s="283"/>
      <c r="C76" s="285" t="s">
        <v>1474</v>
      </c>
      <c r="D76" s="285"/>
      <c r="E76" s="285"/>
      <c r="F76" s="285" t="s">
        <v>1475</v>
      </c>
      <c r="G76" s="286"/>
      <c r="H76" s="285" t="s">
        <v>55</v>
      </c>
      <c r="I76" s="285" t="s">
        <v>58</v>
      </c>
      <c r="J76" s="285" t="s">
        <v>1476</v>
      </c>
      <c r="K76" s="284"/>
    </row>
    <row r="77" spans="2:11" s="1" customFormat="1" ht="17.25" customHeight="1">
      <c r="B77" s="283"/>
      <c r="C77" s="287" t="s">
        <v>1477</v>
      </c>
      <c r="D77" s="287"/>
      <c r="E77" s="287"/>
      <c r="F77" s="288" t="s">
        <v>1478</v>
      </c>
      <c r="G77" s="289"/>
      <c r="H77" s="287"/>
      <c r="I77" s="287"/>
      <c r="J77" s="287" t="s">
        <v>1479</v>
      </c>
      <c r="K77" s="284"/>
    </row>
    <row r="78" spans="2:11" s="1" customFormat="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3"/>
      <c r="C79" s="272" t="s">
        <v>54</v>
      </c>
      <c r="D79" s="292"/>
      <c r="E79" s="292"/>
      <c r="F79" s="293" t="s">
        <v>1480</v>
      </c>
      <c r="G79" s="294"/>
      <c r="H79" s="272" t="s">
        <v>1481</v>
      </c>
      <c r="I79" s="272" t="s">
        <v>1482</v>
      </c>
      <c r="J79" s="272">
        <v>20</v>
      </c>
      <c r="K79" s="284"/>
    </row>
    <row r="80" spans="2:11" s="1" customFormat="1" ht="15" customHeight="1">
      <c r="B80" s="283"/>
      <c r="C80" s="272" t="s">
        <v>1483</v>
      </c>
      <c r="D80" s="272"/>
      <c r="E80" s="272"/>
      <c r="F80" s="293" t="s">
        <v>1480</v>
      </c>
      <c r="G80" s="294"/>
      <c r="H80" s="272" t="s">
        <v>1484</v>
      </c>
      <c r="I80" s="272" t="s">
        <v>1482</v>
      </c>
      <c r="J80" s="272">
        <v>120</v>
      </c>
      <c r="K80" s="284"/>
    </row>
    <row r="81" spans="2:11" s="1" customFormat="1" ht="15" customHeight="1">
      <c r="B81" s="295"/>
      <c r="C81" s="272" t="s">
        <v>1485</v>
      </c>
      <c r="D81" s="272"/>
      <c r="E81" s="272"/>
      <c r="F81" s="293" t="s">
        <v>1486</v>
      </c>
      <c r="G81" s="294"/>
      <c r="H81" s="272" t="s">
        <v>1487</v>
      </c>
      <c r="I81" s="272" t="s">
        <v>1482</v>
      </c>
      <c r="J81" s="272">
        <v>50</v>
      </c>
      <c r="K81" s="284"/>
    </row>
    <row r="82" spans="2:11" s="1" customFormat="1" ht="15" customHeight="1">
      <c r="B82" s="295"/>
      <c r="C82" s="272" t="s">
        <v>1488</v>
      </c>
      <c r="D82" s="272"/>
      <c r="E82" s="272"/>
      <c r="F82" s="293" t="s">
        <v>1480</v>
      </c>
      <c r="G82" s="294"/>
      <c r="H82" s="272" t="s">
        <v>1489</v>
      </c>
      <c r="I82" s="272" t="s">
        <v>1490</v>
      </c>
      <c r="J82" s="272"/>
      <c r="K82" s="284"/>
    </row>
    <row r="83" spans="2:11" s="1" customFormat="1" ht="15" customHeight="1">
      <c r="B83" s="295"/>
      <c r="C83" s="296" t="s">
        <v>1491</v>
      </c>
      <c r="D83" s="296"/>
      <c r="E83" s="296"/>
      <c r="F83" s="297" t="s">
        <v>1486</v>
      </c>
      <c r="G83" s="296"/>
      <c r="H83" s="296" t="s">
        <v>1492</v>
      </c>
      <c r="I83" s="296" t="s">
        <v>1482</v>
      </c>
      <c r="J83" s="296">
        <v>15</v>
      </c>
      <c r="K83" s="284"/>
    </row>
    <row r="84" spans="2:11" s="1" customFormat="1" ht="15" customHeight="1">
      <c r="B84" s="295"/>
      <c r="C84" s="296" t="s">
        <v>1493</v>
      </c>
      <c r="D84" s="296"/>
      <c r="E84" s="296"/>
      <c r="F84" s="297" t="s">
        <v>1486</v>
      </c>
      <c r="G84" s="296"/>
      <c r="H84" s="296" t="s">
        <v>1494</v>
      </c>
      <c r="I84" s="296" t="s">
        <v>1482</v>
      </c>
      <c r="J84" s="296">
        <v>15</v>
      </c>
      <c r="K84" s="284"/>
    </row>
    <row r="85" spans="2:11" s="1" customFormat="1" ht="15" customHeight="1">
      <c r="B85" s="295"/>
      <c r="C85" s="296" t="s">
        <v>1495</v>
      </c>
      <c r="D85" s="296"/>
      <c r="E85" s="296"/>
      <c r="F85" s="297" t="s">
        <v>1486</v>
      </c>
      <c r="G85" s="296"/>
      <c r="H85" s="296" t="s">
        <v>1496</v>
      </c>
      <c r="I85" s="296" t="s">
        <v>1482</v>
      </c>
      <c r="J85" s="296">
        <v>20</v>
      </c>
      <c r="K85" s="284"/>
    </row>
    <row r="86" spans="2:11" s="1" customFormat="1" ht="15" customHeight="1">
      <c r="B86" s="295"/>
      <c r="C86" s="296" t="s">
        <v>1497</v>
      </c>
      <c r="D86" s="296"/>
      <c r="E86" s="296"/>
      <c r="F86" s="297" t="s">
        <v>1486</v>
      </c>
      <c r="G86" s="296"/>
      <c r="H86" s="296" t="s">
        <v>1498</v>
      </c>
      <c r="I86" s="296" t="s">
        <v>1482</v>
      </c>
      <c r="J86" s="296">
        <v>20</v>
      </c>
      <c r="K86" s="284"/>
    </row>
    <row r="87" spans="2:11" s="1" customFormat="1" ht="15" customHeight="1">
      <c r="B87" s="295"/>
      <c r="C87" s="272" t="s">
        <v>1499</v>
      </c>
      <c r="D87" s="272"/>
      <c r="E87" s="272"/>
      <c r="F87" s="293" t="s">
        <v>1486</v>
      </c>
      <c r="G87" s="294"/>
      <c r="H87" s="272" t="s">
        <v>1500</v>
      </c>
      <c r="I87" s="272" t="s">
        <v>1482</v>
      </c>
      <c r="J87" s="272">
        <v>50</v>
      </c>
      <c r="K87" s="284"/>
    </row>
    <row r="88" spans="2:11" s="1" customFormat="1" ht="15" customHeight="1">
      <c r="B88" s="295"/>
      <c r="C88" s="272" t="s">
        <v>1501</v>
      </c>
      <c r="D88" s="272"/>
      <c r="E88" s="272"/>
      <c r="F88" s="293" t="s">
        <v>1486</v>
      </c>
      <c r="G88" s="294"/>
      <c r="H88" s="272" t="s">
        <v>1502</v>
      </c>
      <c r="I88" s="272" t="s">
        <v>1482</v>
      </c>
      <c r="J88" s="272">
        <v>20</v>
      </c>
      <c r="K88" s="284"/>
    </row>
    <row r="89" spans="2:11" s="1" customFormat="1" ht="15" customHeight="1">
      <c r="B89" s="295"/>
      <c r="C89" s="272" t="s">
        <v>1503</v>
      </c>
      <c r="D89" s="272"/>
      <c r="E89" s="272"/>
      <c r="F89" s="293" t="s">
        <v>1486</v>
      </c>
      <c r="G89" s="294"/>
      <c r="H89" s="272" t="s">
        <v>1504</v>
      </c>
      <c r="I89" s="272" t="s">
        <v>1482</v>
      </c>
      <c r="J89" s="272">
        <v>20</v>
      </c>
      <c r="K89" s="284"/>
    </row>
    <row r="90" spans="2:11" s="1" customFormat="1" ht="15" customHeight="1">
      <c r="B90" s="295"/>
      <c r="C90" s="272" t="s">
        <v>1505</v>
      </c>
      <c r="D90" s="272"/>
      <c r="E90" s="272"/>
      <c r="F90" s="293" t="s">
        <v>1486</v>
      </c>
      <c r="G90" s="294"/>
      <c r="H90" s="272" t="s">
        <v>1506</v>
      </c>
      <c r="I90" s="272" t="s">
        <v>1482</v>
      </c>
      <c r="J90" s="272">
        <v>50</v>
      </c>
      <c r="K90" s="284"/>
    </row>
    <row r="91" spans="2:11" s="1" customFormat="1" ht="15" customHeight="1">
      <c r="B91" s="295"/>
      <c r="C91" s="272" t="s">
        <v>1507</v>
      </c>
      <c r="D91" s="272"/>
      <c r="E91" s="272"/>
      <c r="F91" s="293" t="s">
        <v>1486</v>
      </c>
      <c r="G91" s="294"/>
      <c r="H91" s="272" t="s">
        <v>1507</v>
      </c>
      <c r="I91" s="272" t="s">
        <v>1482</v>
      </c>
      <c r="J91" s="272">
        <v>50</v>
      </c>
      <c r="K91" s="284"/>
    </row>
    <row r="92" spans="2:11" s="1" customFormat="1" ht="15" customHeight="1">
      <c r="B92" s="295"/>
      <c r="C92" s="272" t="s">
        <v>1508</v>
      </c>
      <c r="D92" s="272"/>
      <c r="E92" s="272"/>
      <c r="F92" s="293" t="s">
        <v>1486</v>
      </c>
      <c r="G92" s="294"/>
      <c r="H92" s="272" t="s">
        <v>1509</v>
      </c>
      <c r="I92" s="272" t="s">
        <v>1482</v>
      </c>
      <c r="J92" s="272">
        <v>255</v>
      </c>
      <c r="K92" s="284"/>
    </row>
    <row r="93" spans="2:11" s="1" customFormat="1" ht="15" customHeight="1">
      <c r="B93" s="295"/>
      <c r="C93" s="272" t="s">
        <v>1510</v>
      </c>
      <c r="D93" s="272"/>
      <c r="E93" s="272"/>
      <c r="F93" s="293" t="s">
        <v>1480</v>
      </c>
      <c r="G93" s="294"/>
      <c r="H93" s="272" t="s">
        <v>1511</v>
      </c>
      <c r="I93" s="272" t="s">
        <v>1512</v>
      </c>
      <c r="J93" s="272"/>
      <c r="K93" s="284"/>
    </row>
    <row r="94" spans="2:11" s="1" customFormat="1" ht="15" customHeight="1">
      <c r="B94" s="295"/>
      <c r="C94" s="272" t="s">
        <v>1513</v>
      </c>
      <c r="D94" s="272"/>
      <c r="E94" s="272"/>
      <c r="F94" s="293" t="s">
        <v>1480</v>
      </c>
      <c r="G94" s="294"/>
      <c r="H94" s="272" t="s">
        <v>1514</v>
      </c>
      <c r="I94" s="272" t="s">
        <v>1515</v>
      </c>
      <c r="J94" s="272"/>
      <c r="K94" s="284"/>
    </row>
    <row r="95" spans="2:11" s="1" customFormat="1" ht="15" customHeight="1">
      <c r="B95" s="295"/>
      <c r="C95" s="272" t="s">
        <v>1516</v>
      </c>
      <c r="D95" s="272"/>
      <c r="E95" s="272"/>
      <c r="F95" s="293" t="s">
        <v>1480</v>
      </c>
      <c r="G95" s="294"/>
      <c r="H95" s="272" t="s">
        <v>1516</v>
      </c>
      <c r="I95" s="272" t="s">
        <v>1515</v>
      </c>
      <c r="J95" s="272"/>
      <c r="K95" s="284"/>
    </row>
    <row r="96" spans="2:11" s="1" customFormat="1" ht="15" customHeight="1">
      <c r="B96" s="295"/>
      <c r="C96" s="272" t="s">
        <v>39</v>
      </c>
      <c r="D96" s="272"/>
      <c r="E96" s="272"/>
      <c r="F96" s="293" t="s">
        <v>1480</v>
      </c>
      <c r="G96" s="294"/>
      <c r="H96" s="272" t="s">
        <v>1517</v>
      </c>
      <c r="I96" s="272" t="s">
        <v>1515</v>
      </c>
      <c r="J96" s="272"/>
      <c r="K96" s="284"/>
    </row>
    <row r="97" spans="2:11" s="1" customFormat="1" ht="15" customHeight="1">
      <c r="B97" s="295"/>
      <c r="C97" s="272" t="s">
        <v>49</v>
      </c>
      <c r="D97" s="272"/>
      <c r="E97" s="272"/>
      <c r="F97" s="293" t="s">
        <v>1480</v>
      </c>
      <c r="G97" s="294"/>
      <c r="H97" s="272" t="s">
        <v>1518</v>
      </c>
      <c r="I97" s="272" t="s">
        <v>1515</v>
      </c>
      <c r="J97" s="272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391" t="s">
        <v>1519</v>
      </c>
      <c r="D102" s="391"/>
      <c r="E102" s="391"/>
      <c r="F102" s="391"/>
      <c r="G102" s="391"/>
      <c r="H102" s="391"/>
      <c r="I102" s="391"/>
      <c r="J102" s="391"/>
      <c r="K102" s="284"/>
    </row>
    <row r="103" spans="2:11" s="1" customFormat="1" ht="17.25" customHeight="1">
      <c r="B103" s="283"/>
      <c r="C103" s="285" t="s">
        <v>1474</v>
      </c>
      <c r="D103" s="285"/>
      <c r="E103" s="285"/>
      <c r="F103" s="285" t="s">
        <v>1475</v>
      </c>
      <c r="G103" s="286"/>
      <c r="H103" s="285" t="s">
        <v>55</v>
      </c>
      <c r="I103" s="285" t="s">
        <v>58</v>
      </c>
      <c r="J103" s="285" t="s">
        <v>1476</v>
      </c>
      <c r="K103" s="284"/>
    </row>
    <row r="104" spans="2:11" s="1" customFormat="1" ht="17.25" customHeight="1">
      <c r="B104" s="283"/>
      <c r="C104" s="287" t="s">
        <v>1477</v>
      </c>
      <c r="D104" s="287"/>
      <c r="E104" s="287"/>
      <c r="F104" s="288" t="s">
        <v>1478</v>
      </c>
      <c r="G104" s="289"/>
      <c r="H104" s="287"/>
      <c r="I104" s="287"/>
      <c r="J104" s="287" t="s">
        <v>1479</v>
      </c>
      <c r="K104" s="284"/>
    </row>
    <row r="105" spans="2:11" s="1" customFormat="1" ht="5.25" customHeight="1">
      <c r="B105" s="283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3"/>
      <c r="C106" s="272" t="s">
        <v>54</v>
      </c>
      <c r="D106" s="292"/>
      <c r="E106" s="292"/>
      <c r="F106" s="293" t="s">
        <v>1480</v>
      </c>
      <c r="G106" s="272"/>
      <c r="H106" s="272" t="s">
        <v>1520</v>
      </c>
      <c r="I106" s="272" t="s">
        <v>1482</v>
      </c>
      <c r="J106" s="272">
        <v>20</v>
      </c>
      <c r="K106" s="284"/>
    </row>
    <row r="107" spans="2:11" s="1" customFormat="1" ht="15" customHeight="1">
      <c r="B107" s="283"/>
      <c r="C107" s="272" t="s">
        <v>1483</v>
      </c>
      <c r="D107" s="272"/>
      <c r="E107" s="272"/>
      <c r="F107" s="293" t="s">
        <v>1480</v>
      </c>
      <c r="G107" s="272"/>
      <c r="H107" s="272" t="s">
        <v>1520</v>
      </c>
      <c r="I107" s="272" t="s">
        <v>1482</v>
      </c>
      <c r="J107" s="272">
        <v>120</v>
      </c>
      <c r="K107" s="284"/>
    </row>
    <row r="108" spans="2:11" s="1" customFormat="1" ht="15" customHeight="1">
      <c r="B108" s="295"/>
      <c r="C108" s="272" t="s">
        <v>1485</v>
      </c>
      <c r="D108" s="272"/>
      <c r="E108" s="272"/>
      <c r="F108" s="293" t="s">
        <v>1486</v>
      </c>
      <c r="G108" s="272"/>
      <c r="H108" s="272" t="s">
        <v>1520</v>
      </c>
      <c r="I108" s="272" t="s">
        <v>1482</v>
      </c>
      <c r="J108" s="272">
        <v>50</v>
      </c>
      <c r="K108" s="284"/>
    </row>
    <row r="109" spans="2:11" s="1" customFormat="1" ht="15" customHeight="1">
      <c r="B109" s="295"/>
      <c r="C109" s="272" t="s">
        <v>1488</v>
      </c>
      <c r="D109" s="272"/>
      <c r="E109" s="272"/>
      <c r="F109" s="293" t="s">
        <v>1480</v>
      </c>
      <c r="G109" s="272"/>
      <c r="H109" s="272" t="s">
        <v>1520</v>
      </c>
      <c r="I109" s="272" t="s">
        <v>1490</v>
      </c>
      <c r="J109" s="272"/>
      <c r="K109" s="284"/>
    </row>
    <row r="110" spans="2:11" s="1" customFormat="1" ht="15" customHeight="1">
      <c r="B110" s="295"/>
      <c r="C110" s="272" t="s">
        <v>1499</v>
      </c>
      <c r="D110" s="272"/>
      <c r="E110" s="272"/>
      <c r="F110" s="293" t="s">
        <v>1486</v>
      </c>
      <c r="G110" s="272"/>
      <c r="H110" s="272" t="s">
        <v>1520</v>
      </c>
      <c r="I110" s="272" t="s">
        <v>1482</v>
      </c>
      <c r="J110" s="272">
        <v>50</v>
      </c>
      <c r="K110" s="284"/>
    </row>
    <row r="111" spans="2:11" s="1" customFormat="1" ht="15" customHeight="1">
      <c r="B111" s="295"/>
      <c r="C111" s="272" t="s">
        <v>1507</v>
      </c>
      <c r="D111" s="272"/>
      <c r="E111" s="272"/>
      <c r="F111" s="293" t="s">
        <v>1486</v>
      </c>
      <c r="G111" s="272"/>
      <c r="H111" s="272" t="s">
        <v>1520</v>
      </c>
      <c r="I111" s="272" t="s">
        <v>1482</v>
      </c>
      <c r="J111" s="272">
        <v>50</v>
      </c>
      <c r="K111" s="284"/>
    </row>
    <row r="112" spans="2:11" s="1" customFormat="1" ht="15" customHeight="1">
      <c r="B112" s="295"/>
      <c r="C112" s="272" t="s">
        <v>1505</v>
      </c>
      <c r="D112" s="272"/>
      <c r="E112" s="272"/>
      <c r="F112" s="293" t="s">
        <v>1486</v>
      </c>
      <c r="G112" s="272"/>
      <c r="H112" s="272" t="s">
        <v>1520</v>
      </c>
      <c r="I112" s="272" t="s">
        <v>1482</v>
      </c>
      <c r="J112" s="272">
        <v>50</v>
      </c>
      <c r="K112" s="284"/>
    </row>
    <row r="113" spans="2:11" s="1" customFormat="1" ht="15" customHeight="1">
      <c r="B113" s="295"/>
      <c r="C113" s="272" t="s">
        <v>54</v>
      </c>
      <c r="D113" s="272"/>
      <c r="E113" s="272"/>
      <c r="F113" s="293" t="s">
        <v>1480</v>
      </c>
      <c r="G113" s="272"/>
      <c r="H113" s="272" t="s">
        <v>1521</v>
      </c>
      <c r="I113" s="272" t="s">
        <v>1482</v>
      </c>
      <c r="J113" s="272">
        <v>20</v>
      </c>
      <c r="K113" s="284"/>
    </row>
    <row r="114" spans="2:11" s="1" customFormat="1" ht="15" customHeight="1">
      <c r="B114" s="295"/>
      <c r="C114" s="272" t="s">
        <v>1522</v>
      </c>
      <c r="D114" s="272"/>
      <c r="E114" s="272"/>
      <c r="F114" s="293" t="s">
        <v>1480</v>
      </c>
      <c r="G114" s="272"/>
      <c r="H114" s="272" t="s">
        <v>1523</v>
      </c>
      <c r="I114" s="272" t="s">
        <v>1482</v>
      </c>
      <c r="J114" s="272">
        <v>120</v>
      </c>
      <c r="K114" s="284"/>
    </row>
    <row r="115" spans="2:11" s="1" customFormat="1" ht="15" customHeight="1">
      <c r="B115" s="295"/>
      <c r="C115" s="272" t="s">
        <v>39</v>
      </c>
      <c r="D115" s="272"/>
      <c r="E115" s="272"/>
      <c r="F115" s="293" t="s">
        <v>1480</v>
      </c>
      <c r="G115" s="272"/>
      <c r="H115" s="272" t="s">
        <v>1524</v>
      </c>
      <c r="I115" s="272" t="s">
        <v>1515</v>
      </c>
      <c r="J115" s="272"/>
      <c r="K115" s="284"/>
    </row>
    <row r="116" spans="2:11" s="1" customFormat="1" ht="15" customHeight="1">
      <c r="B116" s="295"/>
      <c r="C116" s="272" t="s">
        <v>49</v>
      </c>
      <c r="D116" s="272"/>
      <c r="E116" s="272"/>
      <c r="F116" s="293" t="s">
        <v>1480</v>
      </c>
      <c r="G116" s="272"/>
      <c r="H116" s="272" t="s">
        <v>1525</v>
      </c>
      <c r="I116" s="272" t="s">
        <v>1515</v>
      </c>
      <c r="J116" s="272"/>
      <c r="K116" s="284"/>
    </row>
    <row r="117" spans="2:11" s="1" customFormat="1" ht="15" customHeight="1">
      <c r="B117" s="295"/>
      <c r="C117" s="272" t="s">
        <v>58</v>
      </c>
      <c r="D117" s="272"/>
      <c r="E117" s="272"/>
      <c r="F117" s="293" t="s">
        <v>1480</v>
      </c>
      <c r="G117" s="272"/>
      <c r="H117" s="272" t="s">
        <v>1526</v>
      </c>
      <c r="I117" s="272" t="s">
        <v>1527</v>
      </c>
      <c r="J117" s="272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392" t="s">
        <v>1528</v>
      </c>
      <c r="D122" s="392"/>
      <c r="E122" s="392"/>
      <c r="F122" s="392"/>
      <c r="G122" s="392"/>
      <c r="H122" s="392"/>
      <c r="I122" s="392"/>
      <c r="J122" s="392"/>
      <c r="K122" s="312"/>
    </row>
    <row r="123" spans="2:11" s="1" customFormat="1" ht="17.25" customHeight="1">
      <c r="B123" s="313"/>
      <c r="C123" s="285" t="s">
        <v>1474</v>
      </c>
      <c r="D123" s="285"/>
      <c r="E123" s="285"/>
      <c r="F123" s="285" t="s">
        <v>1475</v>
      </c>
      <c r="G123" s="286"/>
      <c r="H123" s="285" t="s">
        <v>55</v>
      </c>
      <c r="I123" s="285" t="s">
        <v>58</v>
      </c>
      <c r="J123" s="285" t="s">
        <v>1476</v>
      </c>
      <c r="K123" s="314"/>
    </row>
    <row r="124" spans="2:11" s="1" customFormat="1" ht="17.25" customHeight="1">
      <c r="B124" s="313"/>
      <c r="C124" s="287" t="s">
        <v>1477</v>
      </c>
      <c r="D124" s="287"/>
      <c r="E124" s="287"/>
      <c r="F124" s="288" t="s">
        <v>1478</v>
      </c>
      <c r="G124" s="289"/>
      <c r="H124" s="287"/>
      <c r="I124" s="287"/>
      <c r="J124" s="287" t="s">
        <v>1479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2" t="s">
        <v>1483</v>
      </c>
      <c r="D126" s="292"/>
      <c r="E126" s="292"/>
      <c r="F126" s="293" t="s">
        <v>1480</v>
      </c>
      <c r="G126" s="272"/>
      <c r="H126" s="272" t="s">
        <v>1520</v>
      </c>
      <c r="I126" s="272" t="s">
        <v>1482</v>
      </c>
      <c r="J126" s="272">
        <v>120</v>
      </c>
      <c r="K126" s="318"/>
    </row>
    <row r="127" spans="2:11" s="1" customFormat="1" ht="15" customHeight="1">
      <c r="B127" s="315"/>
      <c r="C127" s="272" t="s">
        <v>1529</v>
      </c>
      <c r="D127" s="272"/>
      <c r="E127" s="272"/>
      <c r="F127" s="293" t="s">
        <v>1480</v>
      </c>
      <c r="G127" s="272"/>
      <c r="H127" s="272" t="s">
        <v>1530</v>
      </c>
      <c r="I127" s="272" t="s">
        <v>1482</v>
      </c>
      <c r="J127" s="272" t="s">
        <v>1531</v>
      </c>
      <c r="K127" s="318"/>
    </row>
    <row r="128" spans="2:11" s="1" customFormat="1" ht="15" customHeight="1">
      <c r="B128" s="315"/>
      <c r="C128" s="272" t="s">
        <v>1428</v>
      </c>
      <c r="D128" s="272"/>
      <c r="E128" s="272"/>
      <c r="F128" s="293" t="s">
        <v>1480</v>
      </c>
      <c r="G128" s="272"/>
      <c r="H128" s="272" t="s">
        <v>1532</v>
      </c>
      <c r="I128" s="272" t="s">
        <v>1482</v>
      </c>
      <c r="J128" s="272" t="s">
        <v>1531</v>
      </c>
      <c r="K128" s="318"/>
    </row>
    <row r="129" spans="2:11" s="1" customFormat="1" ht="15" customHeight="1">
      <c r="B129" s="315"/>
      <c r="C129" s="272" t="s">
        <v>1491</v>
      </c>
      <c r="D129" s="272"/>
      <c r="E129" s="272"/>
      <c r="F129" s="293" t="s">
        <v>1486</v>
      </c>
      <c r="G129" s="272"/>
      <c r="H129" s="272" t="s">
        <v>1492</v>
      </c>
      <c r="I129" s="272" t="s">
        <v>1482</v>
      </c>
      <c r="J129" s="272">
        <v>15</v>
      </c>
      <c r="K129" s="318"/>
    </row>
    <row r="130" spans="2:11" s="1" customFormat="1" ht="15" customHeight="1">
      <c r="B130" s="315"/>
      <c r="C130" s="296" t="s">
        <v>1493</v>
      </c>
      <c r="D130" s="296"/>
      <c r="E130" s="296"/>
      <c r="F130" s="297" t="s">
        <v>1486</v>
      </c>
      <c r="G130" s="296"/>
      <c r="H130" s="296" t="s">
        <v>1494</v>
      </c>
      <c r="I130" s="296" t="s">
        <v>1482</v>
      </c>
      <c r="J130" s="296">
        <v>15</v>
      </c>
      <c r="K130" s="318"/>
    </row>
    <row r="131" spans="2:11" s="1" customFormat="1" ht="15" customHeight="1">
      <c r="B131" s="315"/>
      <c r="C131" s="296" t="s">
        <v>1495</v>
      </c>
      <c r="D131" s="296"/>
      <c r="E131" s="296"/>
      <c r="F131" s="297" t="s">
        <v>1486</v>
      </c>
      <c r="G131" s="296"/>
      <c r="H131" s="296" t="s">
        <v>1496</v>
      </c>
      <c r="I131" s="296" t="s">
        <v>1482</v>
      </c>
      <c r="J131" s="296">
        <v>20</v>
      </c>
      <c r="K131" s="318"/>
    </row>
    <row r="132" spans="2:11" s="1" customFormat="1" ht="15" customHeight="1">
      <c r="B132" s="315"/>
      <c r="C132" s="296" t="s">
        <v>1497</v>
      </c>
      <c r="D132" s="296"/>
      <c r="E132" s="296"/>
      <c r="F132" s="297" t="s">
        <v>1486</v>
      </c>
      <c r="G132" s="296"/>
      <c r="H132" s="296" t="s">
        <v>1498</v>
      </c>
      <c r="I132" s="296" t="s">
        <v>1482</v>
      </c>
      <c r="J132" s="296">
        <v>20</v>
      </c>
      <c r="K132" s="318"/>
    </row>
    <row r="133" spans="2:11" s="1" customFormat="1" ht="15" customHeight="1">
      <c r="B133" s="315"/>
      <c r="C133" s="272" t="s">
        <v>1485</v>
      </c>
      <c r="D133" s="272"/>
      <c r="E133" s="272"/>
      <c r="F133" s="293" t="s">
        <v>1486</v>
      </c>
      <c r="G133" s="272"/>
      <c r="H133" s="272" t="s">
        <v>1520</v>
      </c>
      <c r="I133" s="272" t="s">
        <v>1482</v>
      </c>
      <c r="J133" s="272">
        <v>50</v>
      </c>
      <c r="K133" s="318"/>
    </row>
    <row r="134" spans="2:11" s="1" customFormat="1" ht="15" customHeight="1">
      <c r="B134" s="315"/>
      <c r="C134" s="272" t="s">
        <v>1499</v>
      </c>
      <c r="D134" s="272"/>
      <c r="E134" s="272"/>
      <c r="F134" s="293" t="s">
        <v>1486</v>
      </c>
      <c r="G134" s="272"/>
      <c r="H134" s="272" t="s">
        <v>1520</v>
      </c>
      <c r="I134" s="272" t="s">
        <v>1482</v>
      </c>
      <c r="J134" s="272">
        <v>50</v>
      </c>
      <c r="K134" s="318"/>
    </row>
    <row r="135" spans="2:11" s="1" customFormat="1" ht="15" customHeight="1">
      <c r="B135" s="315"/>
      <c r="C135" s="272" t="s">
        <v>1505</v>
      </c>
      <c r="D135" s="272"/>
      <c r="E135" s="272"/>
      <c r="F135" s="293" t="s">
        <v>1486</v>
      </c>
      <c r="G135" s="272"/>
      <c r="H135" s="272" t="s">
        <v>1520</v>
      </c>
      <c r="I135" s="272" t="s">
        <v>1482</v>
      </c>
      <c r="J135" s="272">
        <v>50</v>
      </c>
      <c r="K135" s="318"/>
    </row>
    <row r="136" spans="2:11" s="1" customFormat="1" ht="15" customHeight="1">
      <c r="B136" s="315"/>
      <c r="C136" s="272" t="s">
        <v>1507</v>
      </c>
      <c r="D136" s="272"/>
      <c r="E136" s="272"/>
      <c r="F136" s="293" t="s">
        <v>1486</v>
      </c>
      <c r="G136" s="272"/>
      <c r="H136" s="272" t="s">
        <v>1520</v>
      </c>
      <c r="I136" s="272" t="s">
        <v>1482</v>
      </c>
      <c r="J136" s="272">
        <v>50</v>
      </c>
      <c r="K136" s="318"/>
    </row>
    <row r="137" spans="2:11" s="1" customFormat="1" ht="15" customHeight="1">
      <c r="B137" s="315"/>
      <c r="C137" s="272" t="s">
        <v>1508</v>
      </c>
      <c r="D137" s="272"/>
      <c r="E137" s="272"/>
      <c r="F137" s="293" t="s">
        <v>1486</v>
      </c>
      <c r="G137" s="272"/>
      <c r="H137" s="272" t="s">
        <v>1533</v>
      </c>
      <c r="I137" s="272" t="s">
        <v>1482</v>
      </c>
      <c r="J137" s="272">
        <v>255</v>
      </c>
      <c r="K137" s="318"/>
    </row>
    <row r="138" spans="2:11" s="1" customFormat="1" ht="15" customHeight="1">
      <c r="B138" s="315"/>
      <c r="C138" s="272" t="s">
        <v>1510</v>
      </c>
      <c r="D138" s="272"/>
      <c r="E138" s="272"/>
      <c r="F138" s="293" t="s">
        <v>1480</v>
      </c>
      <c r="G138" s="272"/>
      <c r="H138" s="272" t="s">
        <v>1534</v>
      </c>
      <c r="I138" s="272" t="s">
        <v>1512</v>
      </c>
      <c r="J138" s="272"/>
      <c r="K138" s="318"/>
    </row>
    <row r="139" spans="2:11" s="1" customFormat="1" ht="15" customHeight="1">
      <c r="B139" s="315"/>
      <c r="C139" s="272" t="s">
        <v>1513</v>
      </c>
      <c r="D139" s="272"/>
      <c r="E139" s="272"/>
      <c r="F139" s="293" t="s">
        <v>1480</v>
      </c>
      <c r="G139" s="272"/>
      <c r="H139" s="272" t="s">
        <v>1535</v>
      </c>
      <c r="I139" s="272" t="s">
        <v>1515</v>
      </c>
      <c r="J139" s="272"/>
      <c r="K139" s="318"/>
    </row>
    <row r="140" spans="2:11" s="1" customFormat="1" ht="15" customHeight="1">
      <c r="B140" s="315"/>
      <c r="C140" s="272" t="s">
        <v>1516</v>
      </c>
      <c r="D140" s="272"/>
      <c r="E140" s="272"/>
      <c r="F140" s="293" t="s">
        <v>1480</v>
      </c>
      <c r="G140" s="272"/>
      <c r="H140" s="272" t="s">
        <v>1516</v>
      </c>
      <c r="I140" s="272" t="s">
        <v>1515</v>
      </c>
      <c r="J140" s="272"/>
      <c r="K140" s="318"/>
    </row>
    <row r="141" spans="2:11" s="1" customFormat="1" ht="15" customHeight="1">
      <c r="B141" s="315"/>
      <c r="C141" s="272" t="s">
        <v>39</v>
      </c>
      <c r="D141" s="272"/>
      <c r="E141" s="272"/>
      <c r="F141" s="293" t="s">
        <v>1480</v>
      </c>
      <c r="G141" s="272"/>
      <c r="H141" s="272" t="s">
        <v>1536</v>
      </c>
      <c r="I141" s="272" t="s">
        <v>1515</v>
      </c>
      <c r="J141" s="272"/>
      <c r="K141" s="318"/>
    </row>
    <row r="142" spans="2:11" s="1" customFormat="1" ht="15" customHeight="1">
      <c r="B142" s="315"/>
      <c r="C142" s="272" t="s">
        <v>1537</v>
      </c>
      <c r="D142" s="272"/>
      <c r="E142" s="272"/>
      <c r="F142" s="293" t="s">
        <v>1480</v>
      </c>
      <c r="G142" s="272"/>
      <c r="H142" s="272" t="s">
        <v>1538</v>
      </c>
      <c r="I142" s="272" t="s">
        <v>1515</v>
      </c>
      <c r="J142" s="272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391" t="s">
        <v>1539</v>
      </c>
      <c r="D147" s="391"/>
      <c r="E147" s="391"/>
      <c r="F147" s="391"/>
      <c r="G147" s="391"/>
      <c r="H147" s="391"/>
      <c r="I147" s="391"/>
      <c r="J147" s="391"/>
      <c r="K147" s="284"/>
    </row>
    <row r="148" spans="2:11" s="1" customFormat="1" ht="17.25" customHeight="1">
      <c r="B148" s="283"/>
      <c r="C148" s="285" t="s">
        <v>1474</v>
      </c>
      <c r="D148" s="285"/>
      <c r="E148" s="285"/>
      <c r="F148" s="285" t="s">
        <v>1475</v>
      </c>
      <c r="G148" s="286"/>
      <c r="H148" s="285" t="s">
        <v>55</v>
      </c>
      <c r="I148" s="285" t="s">
        <v>58</v>
      </c>
      <c r="J148" s="285" t="s">
        <v>1476</v>
      </c>
      <c r="K148" s="284"/>
    </row>
    <row r="149" spans="2:11" s="1" customFormat="1" ht="17.25" customHeight="1">
      <c r="B149" s="283"/>
      <c r="C149" s="287" t="s">
        <v>1477</v>
      </c>
      <c r="D149" s="287"/>
      <c r="E149" s="287"/>
      <c r="F149" s="288" t="s">
        <v>1478</v>
      </c>
      <c r="G149" s="289"/>
      <c r="H149" s="287"/>
      <c r="I149" s="287"/>
      <c r="J149" s="287" t="s">
        <v>1479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1483</v>
      </c>
      <c r="D151" s="272"/>
      <c r="E151" s="272"/>
      <c r="F151" s="323" t="s">
        <v>1480</v>
      </c>
      <c r="G151" s="272"/>
      <c r="H151" s="322" t="s">
        <v>1520</v>
      </c>
      <c r="I151" s="322" t="s">
        <v>1482</v>
      </c>
      <c r="J151" s="322">
        <v>120</v>
      </c>
      <c r="K151" s="318"/>
    </row>
    <row r="152" spans="2:11" s="1" customFormat="1" ht="15" customHeight="1">
      <c r="B152" s="295"/>
      <c r="C152" s="322" t="s">
        <v>1529</v>
      </c>
      <c r="D152" s="272"/>
      <c r="E152" s="272"/>
      <c r="F152" s="323" t="s">
        <v>1480</v>
      </c>
      <c r="G152" s="272"/>
      <c r="H152" s="322" t="s">
        <v>1540</v>
      </c>
      <c r="I152" s="322" t="s">
        <v>1482</v>
      </c>
      <c r="J152" s="322" t="s">
        <v>1531</v>
      </c>
      <c r="K152" s="318"/>
    </row>
    <row r="153" spans="2:11" s="1" customFormat="1" ht="15" customHeight="1">
      <c r="B153" s="295"/>
      <c r="C153" s="322" t="s">
        <v>1428</v>
      </c>
      <c r="D153" s="272"/>
      <c r="E153" s="272"/>
      <c r="F153" s="323" t="s">
        <v>1480</v>
      </c>
      <c r="G153" s="272"/>
      <c r="H153" s="322" t="s">
        <v>1541</v>
      </c>
      <c r="I153" s="322" t="s">
        <v>1482</v>
      </c>
      <c r="J153" s="322" t="s">
        <v>1531</v>
      </c>
      <c r="K153" s="318"/>
    </row>
    <row r="154" spans="2:11" s="1" customFormat="1" ht="15" customHeight="1">
      <c r="B154" s="295"/>
      <c r="C154" s="322" t="s">
        <v>1485</v>
      </c>
      <c r="D154" s="272"/>
      <c r="E154" s="272"/>
      <c r="F154" s="323" t="s">
        <v>1486</v>
      </c>
      <c r="G154" s="272"/>
      <c r="H154" s="322" t="s">
        <v>1520</v>
      </c>
      <c r="I154" s="322" t="s">
        <v>1482</v>
      </c>
      <c r="J154" s="322">
        <v>50</v>
      </c>
      <c r="K154" s="318"/>
    </row>
    <row r="155" spans="2:11" s="1" customFormat="1" ht="15" customHeight="1">
      <c r="B155" s="295"/>
      <c r="C155" s="322" t="s">
        <v>1488</v>
      </c>
      <c r="D155" s="272"/>
      <c r="E155" s="272"/>
      <c r="F155" s="323" t="s">
        <v>1480</v>
      </c>
      <c r="G155" s="272"/>
      <c r="H155" s="322" t="s">
        <v>1520</v>
      </c>
      <c r="I155" s="322" t="s">
        <v>1490</v>
      </c>
      <c r="J155" s="322"/>
      <c r="K155" s="318"/>
    </row>
    <row r="156" spans="2:11" s="1" customFormat="1" ht="15" customHeight="1">
      <c r="B156" s="295"/>
      <c r="C156" s="322" t="s">
        <v>1499</v>
      </c>
      <c r="D156" s="272"/>
      <c r="E156" s="272"/>
      <c r="F156" s="323" t="s">
        <v>1486</v>
      </c>
      <c r="G156" s="272"/>
      <c r="H156" s="322" t="s">
        <v>1520</v>
      </c>
      <c r="I156" s="322" t="s">
        <v>1482</v>
      </c>
      <c r="J156" s="322">
        <v>50</v>
      </c>
      <c r="K156" s="318"/>
    </row>
    <row r="157" spans="2:11" s="1" customFormat="1" ht="15" customHeight="1">
      <c r="B157" s="295"/>
      <c r="C157" s="322" t="s">
        <v>1507</v>
      </c>
      <c r="D157" s="272"/>
      <c r="E157" s="272"/>
      <c r="F157" s="323" t="s">
        <v>1486</v>
      </c>
      <c r="G157" s="272"/>
      <c r="H157" s="322" t="s">
        <v>1520</v>
      </c>
      <c r="I157" s="322" t="s">
        <v>1482</v>
      </c>
      <c r="J157" s="322">
        <v>50</v>
      </c>
      <c r="K157" s="318"/>
    </row>
    <row r="158" spans="2:11" s="1" customFormat="1" ht="15" customHeight="1">
      <c r="B158" s="295"/>
      <c r="C158" s="322" t="s">
        <v>1505</v>
      </c>
      <c r="D158" s="272"/>
      <c r="E158" s="272"/>
      <c r="F158" s="323" t="s">
        <v>1486</v>
      </c>
      <c r="G158" s="272"/>
      <c r="H158" s="322" t="s">
        <v>1520</v>
      </c>
      <c r="I158" s="322" t="s">
        <v>1482</v>
      </c>
      <c r="J158" s="322">
        <v>50</v>
      </c>
      <c r="K158" s="318"/>
    </row>
    <row r="159" spans="2:11" s="1" customFormat="1" ht="15" customHeight="1">
      <c r="B159" s="295"/>
      <c r="C159" s="322" t="s">
        <v>108</v>
      </c>
      <c r="D159" s="272"/>
      <c r="E159" s="272"/>
      <c r="F159" s="323" t="s">
        <v>1480</v>
      </c>
      <c r="G159" s="272"/>
      <c r="H159" s="322" t="s">
        <v>1542</v>
      </c>
      <c r="I159" s="322" t="s">
        <v>1482</v>
      </c>
      <c r="J159" s="322" t="s">
        <v>1543</v>
      </c>
      <c r="K159" s="318"/>
    </row>
    <row r="160" spans="2:11" s="1" customFormat="1" ht="15" customHeight="1">
      <c r="B160" s="295"/>
      <c r="C160" s="322" t="s">
        <v>1544</v>
      </c>
      <c r="D160" s="272"/>
      <c r="E160" s="272"/>
      <c r="F160" s="323" t="s">
        <v>1480</v>
      </c>
      <c r="G160" s="272"/>
      <c r="H160" s="322" t="s">
        <v>1545</v>
      </c>
      <c r="I160" s="322" t="s">
        <v>1515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392" t="s">
        <v>1546</v>
      </c>
      <c r="D165" s="392"/>
      <c r="E165" s="392"/>
      <c r="F165" s="392"/>
      <c r="G165" s="392"/>
      <c r="H165" s="392"/>
      <c r="I165" s="392"/>
      <c r="J165" s="392"/>
      <c r="K165" s="265"/>
    </row>
    <row r="166" spans="2:11" s="1" customFormat="1" ht="17.25" customHeight="1">
      <c r="B166" s="264"/>
      <c r="C166" s="285" t="s">
        <v>1474</v>
      </c>
      <c r="D166" s="285"/>
      <c r="E166" s="285"/>
      <c r="F166" s="285" t="s">
        <v>1475</v>
      </c>
      <c r="G166" s="327"/>
      <c r="H166" s="328" t="s">
        <v>55</v>
      </c>
      <c r="I166" s="328" t="s">
        <v>58</v>
      </c>
      <c r="J166" s="285" t="s">
        <v>1476</v>
      </c>
      <c r="K166" s="265"/>
    </row>
    <row r="167" spans="2:11" s="1" customFormat="1" ht="17.25" customHeight="1">
      <c r="B167" s="266"/>
      <c r="C167" s="287" t="s">
        <v>1477</v>
      </c>
      <c r="D167" s="287"/>
      <c r="E167" s="287"/>
      <c r="F167" s="288" t="s">
        <v>1478</v>
      </c>
      <c r="G167" s="329"/>
      <c r="H167" s="330"/>
      <c r="I167" s="330"/>
      <c r="J167" s="287" t="s">
        <v>1479</v>
      </c>
      <c r="K167" s="267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2" t="s">
        <v>1483</v>
      </c>
      <c r="D169" s="272"/>
      <c r="E169" s="272"/>
      <c r="F169" s="293" t="s">
        <v>1480</v>
      </c>
      <c r="G169" s="272"/>
      <c r="H169" s="272" t="s">
        <v>1520</v>
      </c>
      <c r="I169" s="272" t="s">
        <v>1482</v>
      </c>
      <c r="J169" s="272">
        <v>120</v>
      </c>
      <c r="K169" s="318"/>
    </row>
    <row r="170" spans="2:11" s="1" customFormat="1" ht="15" customHeight="1">
      <c r="B170" s="295"/>
      <c r="C170" s="272" t="s">
        <v>1529</v>
      </c>
      <c r="D170" s="272"/>
      <c r="E170" s="272"/>
      <c r="F170" s="293" t="s">
        <v>1480</v>
      </c>
      <c r="G170" s="272"/>
      <c r="H170" s="272" t="s">
        <v>1530</v>
      </c>
      <c r="I170" s="272" t="s">
        <v>1482</v>
      </c>
      <c r="J170" s="272" t="s">
        <v>1531</v>
      </c>
      <c r="K170" s="318"/>
    </row>
    <row r="171" spans="2:11" s="1" customFormat="1" ht="15" customHeight="1">
      <c r="B171" s="295"/>
      <c r="C171" s="272" t="s">
        <v>1428</v>
      </c>
      <c r="D171" s="272"/>
      <c r="E171" s="272"/>
      <c r="F171" s="293" t="s">
        <v>1480</v>
      </c>
      <c r="G171" s="272"/>
      <c r="H171" s="272" t="s">
        <v>1547</v>
      </c>
      <c r="I171" s="272" t="s">
        <v>1482</v>
      </c>
      <c r="J171" s="272" t="s">
        <v>1531</v>
      </c>
      <c r="K171" s="318"/>
    </row>
    <row r="172" spans="2:11" s="1" customFormat="1" ht="15" customHeight="1">
      <c r="B172" s="295"/>
      <c r="C172" s="272" t="s">
        <v>1485</v>
      </c>
      <c r="D172" s="272"/>
      <c r="E172" s="272"/>
      <c r="F172" s="293" t="s">
        <v>1486</v>
      </c>
      <c r="G172" s="272"/>
      <c r="H172" s="272" t="s">
        <v>1547</v>
      </c>
      <c r="I172" s="272" t="s">
        <v>1482</v>
      </c>
      <c r="J172" s="272">
        <v>50</v>
      </c>
      <c r="K172" s="318"/>
    </row>
    <row r="173" spans="2:11" s="1" customFormat="1" ht="15" customHeight="1">
      <c r="B173" s="295"/>
      <c r="C173" s="272" t="s">
        <v>1488</v>
      </c>
      <c r="D173" s="272"/>
      <c r="E173" s="272"/>
      <c r="F173" s="293" t="s">
        <v>1480</v>
      </c>
      <c r="G173" s="272"/>
      <c r="H173" s="272" t="s">
        <v>1547</v>
      </c>
      <c r="I173" s="272" t="s">
        <v>1490</v>
      </c>
      <c r="J173" s="272"/>
      <c r="K173" s="318"/>
    </row>
    <row r="174" spans="2:11" s="1" customFormat="1" ht="15" customHeight="1">
      <c r="B174" s="295"/>
      <c r="C174" s="272" t="s">
        <v>1499</v>
      </c>
      <c r="D174" s="272"/>
      <c r="E174" s="272"/>
      <c r="F174" s="293" t="s">
        <v>1486</v>
      </c>
      <c r="G174" s="272"/>
      <c r="H174" s="272" t="s">
        <v>1547</v>
      </c>
      <c r="I174" s="272" t="s">
        <v>1482</v>
      </c>
      <c r="J174" s="272">
        <v>50</v>
      </c>
      <c r="K174" s="318"/>
    </row>
    <row r="175" spans="2:11" s="1" customFormat="1" ht="15" customHeight="1">
      <c r="B175" s="295"/>
      <c r="C175" s="272" t="s">
        <v>1507</v>
      </c>
      <c r="D175" s="272"/>
      <c r="E175" s="272"/>
      <c r="F175" s="293" t="s">
        <v>1486</v>
      </c>
      <c r="G175" s="272"/>
      <c r="H175" s="272" t="s">
        <v>1547</v>
      </c>
      <c r="I175" s="272" t="s">
        <v>1482</v>
      </c>
      <c r="J175" s="272">
        <v>50</v>
      </c>
      <c r="K175" s="318"/>
    </row>
    <row r="176" spans="2:11" s="1" customFormat="1" ht="15" customHeight="1">
      <c r="B176" s="295"/>
      <c r="C176" s="272" t="s">
        <v>1505</v>
      </c>
      <c r="D176" s="272"/>
      <c r="E176" s="272"/>
      <c r="F176" s="293" t="s">
        <v>1486</v>
      </c>
      <c r="G176" s="272"/>
      <c r="H176" s="272" t="s">
        <v>1547</v>
      </c>
      <c r="I176" s="272" t="s">
        <v>1482</v>
      </c>
      <c r="J176" s="272">
        <v>50</v>
      </c>
      <c r="K176" s="318"/>
    </row>
    <row r="177" spans="2:11" s="1" customFormat="1" ht="15" customHeight="1">
      <c r="B177" s="295"/>
      <c r="C177" s="272" t="s">
        <v>120</v>
      </c>
      <c r="D177" s="272"/>
      <c r="E177" s="272"/>
      <c r="F177" s="293" t="s">
        <v>1480</v>
      </c>
      <c r="G177" s="272"/>
      <c r="H177" s="272" t="s">
        <v>1548</v>
      </c>
      <c r="I177" s="272" t="s">
        <v>1549</v>
      </c>
      <c r="J177" s="272"/>
      <c r="K177" s="318"/>
    </row>
    <row r="178" spans="2:11" s="1" customFormat="1" ht="15" customHeight="1">
      <c r="B178" s="295"/>
      <c r="C178" s="272" t="s">
        <v>58</v>
      </c>
      <c r="D178" s="272"/>
      <c r="E178" s="272"/>
      <c r="F178" s="293" t="s">
        <v>1480</v>
      </c>
      <c r="G178" s="272"/>
      <c r="H178" s="272" t="s">
        <v>1550</v>
      </c>
      <c r="I178" s="272" t="s">
        <v>1551</v>
      </c>
      <c r="J178" s="272">
        <v>1</v>
      </c>
      <c r="K178" s="318"/>
    </row>
    <row r="179" spans="2:11" s="1" customFormat="1" ht="15" customHeight="1">
      <c r="B179" s="295"/>
      <c r="C179" s="272" t="s">
        <v>54</v>
      </c>
      <c r="D179" s="272"/>
      <c r="E179" s="272"/>
      <c r="F179" s="293" t="s">
        <v>1480</v>
      </c>
      <c r="G179" s="272"/>
      <c r="H179" s="272" t="s">
        <v>1552</v>
      </c>
      <c r="I179" s="272" t="s">
        <v>1482</v>
      </c>
      <c r="J179" s="272">
        <v>20</v>
      </c>
      <c r="K179" s="318"/>
    </row>
    <row r="180" spans="2:11" s="1" customFormat="1" ht="15" customHeight="1">
      <c r="B180" s="295"/>
      <c r="C180" s="272" t="s">
        <v>55</v>
      </c>
      <c r="D180" s="272"/>
      <c r="E180" s="272"/>
      <c r="F180" s="293" t="s">
        <v>1480</v>
      </c>
      <c r="G180" s="272"/>
      <c r="H180" s="272" t="s">
        <v>1553</v>
      </c>
      <c r="I180" s="272" t="s">
        <v>1482</v>
      </c>
      <c r="J180" s="272">
        <v>255</v>
      </c>
      <c r="K180" s="318"/>
    </row>
    <row r="181" spans="2:11" s="1" customFormat="1" ht="15" customHeight="1">
      <c r="B181" s="295"/>
      <c r="C181" s="272" t="s">
        <v>121</v>
      </c>
      <c r="D181" s="272"/>
      <c r="E181" s="272"/>
      <c r="F181" s="293" t="s">
        <v>1480</v>
      </c>
      <c r="G181" s="272"/>
      <c r="H181" s="272" t="s">
        <v>1444</v>
      </c>
      <c r="I181" s="272" t="s">
        <v>1482</v>
      </c>
      <c r="J181" s="272">
        <v>10</v>
      </c>
      <c r="K181" s="318"/>
    </row>
    <row r="182" spans="2:11" s="1" customFormat="1" ht="15" customHeight="1">
      <c r="B182" s="295"/>
      <c r="C182" s="272" t="s">
        <v>122</v>
      </c>
      <c r="D182" s="272"/>
      <c r="E182" s="272"/>
      <c r="F182" s="293" t="s">
        <v>1480</v>
      </c>
      <c r="G182" s="272"/>
      <c r="H182" s="272" t="s">
        <v>1554</v>
      </c>
      <c r="I182" s="272" t="s">
        <v>1515</v>
      </c>
      <c r="J182" s="272"/>
      <c r="K182" s="318"/>
    </row>
    <row r="183" spans="2:11" s="1" customFormat="1" ht="15" customHeight="1">
      <c r="B183" s="295"/>
      <c r="C183" s="272" t="s">
        <v>1555</v>
      </c>
      <c r="D183" s="272"/>
      <c r="E183" s="272"/>
      <c r="F183" s="293" t="s">
        <v>1480</v>
      </c>
      <c r="G183" s="272"/>
      <c r="H183" s="272" t="s">
        <v>1556</v>
      </c>
      <c r="I183" s="272" t="s">
        <v>1515</v>
      </c>
      <c r="J183" s="272"/>
      <c r="K183" s="318"/>
    </row>
    <row r="184" spans="2:11" s="1" customFormat="1" ht="15" customHeight="1">
      <c r="B184" s="295"/>
      <c r="C184" s="272" t="s">
        <v>1544</v>
      </c>
      <c r="D184" s="272"/>
      <c r="E184" s="272"/>
      <c r="F184" s="293" t="s">
        <v>1480</v>
      </c>
      <c r="G184" s="272"/>
      <c r="H184" s="272" t="s">
        <v>1557</v>
      </c>
      <c r="I184" s="272" t="s">
        <v>1515</v>
      </c>
      <c r="J184" s="272"/>
      <c r="K184" s="318"/>
    </row>
    <row r="185" spans="2:11" s="1" customFormat="1" ht="15" customHeight="1">
      <c r="B185" s="295"/>
      <c r="C185" s="272" t="s">
        <v>124</v>
      </c>
      <c r="D185" s="272"/>
      <c r="E185" s="272"/>
      <c r="F185" s="293" t="s">
        <v>1486</v>
      </c>
      <c r="G185" s="272"/>
      <c r="H185" s="272" t="s">
        <v>1558</v>
      </c>
      <c r="I185" s="272" t="s">
        <v>1482</v>
      </c>
      <c r="J185" s="272">
        <v>50</v>
      </c>
      <c r="K185" s="318"/>
    </row>
    <row r="186" spans="2:11" s="1" customFormat="1" ht="15" customHeight="1">
      <c r="B186" s="295"/>
      <c r="C186" s="272" t="s">
        <v>1559</v>
      </c>
      <c r="D186" s="272"/>
      <c r="E186" s="272"/>
      <c r="F186" s="293" t="s">
        <v>1486</v>
      </c>
      <c r="G186" s="272"/>
      <c r="H186" s="272" t="s">
        <v>1560</v>
      </c>
      <c r="I186" s="272" t="s">
        <v>1561</v>
      </c>
      <c r="J186" s="272"/>
      <c r="K186" s="318"/>
    </row>
    <row r="187" spans="2:11" s="1" customFormat="1" ht="15" customHeight="1">
      <c r="B187" s="295"/>
      <c r="C187" s="272" t="s">
        <v>1562</v>
      </c>
      <c r="D187" s="272"/>
      <c r="E187" s="272"/>
      <c r="F187" s="293" t="s">
        <v>1486</v>
      </c>
      <c r="G187" s="272"/>
      <c r="H187" s="272" t="s">
        <v>1563</v>
      </c>
      <c r="I187" s="272" t="s">
        <v>1561</v>
      </c>
      <c r="J187" s="272"/>
      <c r="K187" s="318"/>
    </row>
    <row r="188" spans="2:11" s="1" customFormat="1" ht="15" customHeight="1">
      <c r="B188" s="295"/>
      <c r="C188" s="272" t="s">
        <v>1564</v>
      </c>
      <c r="D188" s="272"/>
      <c r="E188" s="272"/>
      <c r="F188" s="293" t="s">
        <v>1486</v>
      </c>
      <c r="G188" s="272"/>
      <c r="H188" s="272" t="s">
        <v>1565</v>
      </c>
      <c r="I188" s="272" t="s">
        <v>1561</v>
      </c>
      <c r="J188" s="272"/>
      <c r="K188" s="318"/>
    </row>
    <row r="189" spans="2:11" s="1" customFormat="1" ht="15" customHeight="1">
      <c r="B189" s="295"/>
      <c r="C189" s="331" t="s">
        <v>1566</v>
      </c>
      <c r="D189" s="272"/>
      <c r="E189" s="272"/>
      <c r="F189" s="293" t="s">
        <v>1486</v>
      </c>
      <c r="G189" s="272"/>
      <c r="H189" s="272" t="s">
        <v>1567</v>
      </c>
      <c r="I189" s="272" t="s">
        <v>1568</v>
      </c>
      <c r="J189" s="332" t="s">
        <v>1569</v>
      </c>
      <c r="K189" s="318"/>
    </row>
    <row r="190" spans="2:11" s="1" customFormat="1" ht="15" customHeight="1">
      <c r="B190" s="295"/>
      <c r="C190" s="331" t="s">
        <v>43</v>
      </c>
      <c r="D190" s="272"/>
      <c r="E190" s="272"/>
      <c r="F190" s="293" t="s">
        <v>1480</v>
      </c>
      <c r="G190" s="272"/>
      <c r="H190" s="269" t="s">
        <v>1570</v>
      </c>
      <c r="I190" s="272" t="s">
        <v>1571</v>
      </c>
      <c r="J190" s="272"/>
      <c r="K190" s="318"/>
    </row>
    <row r="191" spans="2:11" s="1" customFormat="1" ht="15" customHeight="1">
      <c r="B191" s="295"/>
      <c r="C191" s="331" t="s">
        <v>1572</v>
      </c>
      <c r="D191" s="272"/>
      <c r="E191" s="272"/>
      <c r="F191" s="293" t="s">
        <v>1480</v>
      </c>
      <c r="G191" s="272"/>
      <c r="H191" s="272" t="s">
        <v>1573</v>
      </c>
      <c r="I191" s="272" t="s">
        <v>1515</v>
      </c>
      <c r="J191" s="272"/>
      <c r="K191" s="318"/>
    </row>
    <row r="192" spans="2:11" s="1" customFormat="1" ht="15" customHeight="1">
      <c r="B192" s="295"/>
      <c r="C192" s="331" t="s">
        <v>1574</v>
      </c>
      <c r="D192" s="272"/>
      <c r="E192" s="272"/>
      <c r="F192" s="293" t="s">
        <v>1480</v>
      </c>
      <c r="G192" s="272"/>
      <c r="H192" s="272" t="s">
        <v>1575</v>
      </c>
      <c r="I192" s="272" t="s">
        <v>1515</v>
      </c>
      <c r="J192" s="272"/>
      <c r="K192" s="318"/>
    </row>
    <row r="193" spans="2:11" s="1" customFormat="1" ht="15" customHeight="1">
      <c r="B193" s="295"/>
      <c r="C193" s="331" t="s">
        <v>1576</v>
      </c>
      <c r="D193" s="272"/>
      <c r="E193" s="272"/>
      <c r="F193" s="293" t="s">
        <v>1486</v>
      </c>
      <c r="G193" s="272"/>
      <c r="H193" s="272" t="s">
        <v>1577</v>
      </c>
      <c r="I193" s="272" t="s">
        <v>1515</v>
      </c>
      <c r="J193" s="272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392" t="s">
        <v>1578</v>
      </c>
      <c r="D199" s="392"/>
      <c r="E199" s="392"/>
      <c r="F199" s="392"/>
      <c r="G199" s="392"/>
      <c r="H199" s="392"/>
      <c r="I199" s="392"/>
      <c r="J199" s="392"/>
      <c r="K199" s="265"/>
    </row>
    <row r="200" spans="2:11" s="1" customFormat="1" ht="25.5" customHeight="1">
      <c r="B200" s="264"/>
      <c r="C200" s="334" t="s">
        <v>1579</v>
      </c>
      <c r="D200" s="334"/>
      <c r="E200" s="334"/>
      <c r="F200" s="334" t="s">
        <v>1580</v>
      </c>
      <c r="G200" s="335"/>
      <c r="H200" s="393" t="s">
        <v>1581</v>
      </c>
      <c r="I200" s="393"/>
      <c r="J200" s="393"/>
      <c r="K200" s="265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2" t="s">
        <v>1571</v>
      </c>
      <c r="D202" s="272"/>
      <c r="E202" s="272"/>
      <c r="F202" s="293" t="s">
        <v>44</v>
      </c>
      <c r="G202" s="272"/>
      <c r="H202" s="394" t="s">
        <v>1582</v>
      </c>
      <c r="I202" s="394"/>
      <c r="J202" s="394"/>
      <c r="K202" s="318"/>
    </row>
    <row r="203" spans="2:11" s="1" customFormat="1" ht="15" customHeight="1">
      <c r="B203" s="295"/>
      <c r="C203" s="272"/>
      <c r="D203" s="272"/>
      <c r="E203" s="272"/>
      <c r="F203" s="293" t="s">
        <v>45</v>
      </c>
      <c r="G203" s="272"/>
      <c r="H203" s="394" t="s">
        <v>1583</v>
      </c>
      <c r="I203" s="394"/>
      <c r="J203" s="394"/>
      <c r="K203" s="318"/>
    </row>
    <row r="204" spans="2:11" s="1" customFormat="1" ht="15" customHeight="1">
      <c r="B204" s="295"/>
      <c r="C204" s="272"/>
      <c r="D204" s="272"/>
      <c r="E204" s="272"/>
      <c r="F204" s="293" t="s">
        <v>48</v>
      </c>
      <c r="G204" s="272"/>
      <c r="H204" s="394" t="s">
        <v>1584</v>
      </c>
      <c r="I204" s="394"/>
      <c r="J204" s="394"/>
      <c r="K204" s="318"/>
    </row>
    <row r="205" spans="2:11" s="1" customFormat="1" ht="15" customHeight="1">
      <c r="B205" s="295"/>
      <c r="C205" s="272"/>
      <c r="D205" s="272"/>
      <c r="E205" s="272"/>
      <c r="F205" s="293" t="s">
        <v>46</v>
      </c>
      <c r="G205" s="272"/>
      <c r="H205" s="394" t="s">
        <v>1585</v>
      </c>
      <c r="I205" s="394"/>
      <c r="J205" s="394"/>
      <c r="K205" s="318"/>
    </row>
    <row r="206" spans="2:11" s="1" customFormat="1" ht="15" customHeight="1">
      <c r="B206" s="295"/>
      <c r="C206" s="272"/>
      <c r="D206" s="272"/>
      <c r="E206" s="272"/>
      <c r="F206" s="293" t="s">
        <v>47</v>
      </c>
      <c r="G206" s="272"/>
      <c r="H206" s="394" t="s">
        <v>1586</v>
      </c>
      <c r="I206" s="394"/>
      <c r="J206" s="394"/>
      <c r="K206" s="318"/>
    </row>
    <row r="207" spans="2:11" s="1" customFormat="1" ht="15" customHeight="1">
      <c r="B207" s="295"/>
      <c r="C207" s="272"/>
      <c r="D207" s="272"/>
      <c r="E207" s="272"/>
      <c r="F207" s="293"/>
      <c r="G207" s="272"/>
      <c r="H207" s="272"/>
      <c r="I207" s="272"/>
      <c r="J207" s="272"/>
      <c r="K207" s="318"/>
    </row>
    <row r="208" spans="2:11" s="1" customFormat="1" ht="15" customHeight="1">
      <c r="B208" s="295"/>
      <c r="C208" s="272" t="s">
        <v>1527</v>
      </c>
      <c r="D208" s="272"/>
      <c r="E208" s="272"/>
      <c r="F208" s="293" t="s">
        <v>80</v>
      </c>
      <c r="G208" s="272"/>
      <c r="H208" s="394" t="s">
        <v>1587</v>
      </c>
      <c r="I208" s="394"/>
      <c r="J208" s="394"/>
      <c r="K208" s="318"/>
    </row>
    <row r="209" spans="2:11" s="1" customFormat="1" ht="15" customHeight="1">
      <c r="B209" s="295"/>
      <c r="C209" s="272"/>
      <c r="D209" s="272"/>
      <c r="E209" s="272"/>
      <c r="F209" s="293" t="s">
        <v>1424</v>
      </c>
      <c r="G209" s="272"/>
      <c r="H209" s="394" t="s">
        <v>1425</v>
      </c>
      <c r="I209" s="394"/>
      <c r="J209" s="394"/>
      <c r="K209" s="318"/>
    </row>
    <row r="210" spans="2:11" s="1" customFormat="1" ht="15" customHeight="1">
      <c r="B210" s="295"/>
      <c r="C210" s="272"/>
      <c r="D210" s="272"/>
      <c r="E210" s="272"/>
      <c r="F210" s="293" t="s">
        <v>1422</v>
      </c>
      <c r="G210" s="272"/>
      <c r="H210" s="394" t="s">
        <v>1588</v>
      </c>
      <c r="I210" s="394"/>
      <c r="J210" s="394"/>
      <c r="K210" s="318"/>
    </row>
    <row r="211" spans="2:11" s="1" customFormat="1" ht="15" customHeight="1">
      <c r="B211" s="336"/>
      <c r="C211" s="272"/>
      <c r="D211" s="272"/>
      <c r="E211" s="272"/>
      <c r="F211" s="293" t="s">
        <v>101</v>
      </c>
      <c r="G211" s="331"/>
      <c r="H211" s="395" t="s">
        <v>100</v>
      </c>
      <c r="I211" s="395"/>
      <c r="J211" s="395"/>
      <c r="K211" s="337"/>
    </row>
    <row r="212" spans="2:11" s="1" customFormat="1" ht="15" customHeight="1">
      <c r="B212" s="336"/>
      <c r="C212" s="272"/>
      <c r="D212" s="272"/>
      <c r="E212" s="272"/>
      <c r="F212" s="293" t="s">
        <v>1426</v>
      </c>
      <c r="G212" s="331"/>
      <c r="H212" s="395" t="s">
        <v>1400</v>
      </c>
      <c r="I212" s="395"/>
      <c r="J212" s="395"/>
      <c r="K212" s="337"/>
    </row>
    <row r="213" spans="2:11" s="1" customFormat="1" ht="15" customHeight="1">
      <c r="B213" s="336"/>
      <c r="C213" s="272"/>
      <c r="D213" s="272"/>
      <c r="E213" s="272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2" t="s">
        <v>1551</v>
      </c>
      <c r="D214" s="272"/>
      <c r="E214" s="272"/>
      <c r="F214" s="293">
        <v>1</v>
      </c>
      <c r="G214" s="331"/>
      <c r="H214" s="395" t="s">
        <v>1589</v>
      </c>
      <c r="I214" s="395"/>
      <c r="J214" s="395"/>
      <c r="K214" s="337"/>
    </row>
    <row r="215" spans="2:11" s="1" customFormat="1" ht="15" customHeight="1">
      <c r="B215" s="336"/>
      <c r="C215" s="272"/>
      <c r="D215" s="272"/>
      <c r="E215" s="272"/>
      <c r="F215" s="293">
        <v>2</v>
      </c>
      <c r="G215" s="331"/>
      <c r="H215" s="395" t="s">
        <v>1590</v>
      </c>
      <c r="I215" s="395"/>
      <c r="J215" s="395"/>
      <c r="K215" s="337"/>
    </row>
    <row r="216" spans="2:11" s="1" customFormat="1" ht="15" customHeight="1">
      <c r="B216" s="336"/>
      <c r="C216" s="272"/>
      <c r="D216" s="272"/>
      <c r="E216" s="272"/>
      <c r="F216" s="293">
        <v>3</v>
      </c>
      <c r="G216" s="331"/>
      <c r="H216" s="395" t="s">
        <v>1591</v>
      </c>
      <c r="I216" s="395"/>
      <c r="J216" s="395"/>
      <c r="K216" s="337"/>
    </row>
    <row r="217" spans="2:11" s="1" customFormat="1" ht="15" customHeight="1">
      <c r="B217" s="336"/>
      <c r="C217" s="272"/>
      <c r="D217" s="272"/>
      <c r="E217" s="272"/>
      <c r="F217" s="293">
        <v>4</v>
      </c>
      <c r="G217" s="331"/>
      <c r="H217" s="395" t="s">
        <v>1592</v>
      </c>
      <c r="I217" s="395"/>
      <c r="J217" s="395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HEJMALOVA\Alena Hejmalova</dc:creator>
  <cp:keywords/>
  <dc:description/>
  <cp:lastModifiedBy>Alena Hejmalova</cp:lastModifiedBy>
  <dcterms:created xsi:type="dcterms:W3CDTF">2021-11-02T11:43:39Z</dcterms:created>
  <dcterms:modified xsi:type="dcterms:W3CDTF">2021-11-02T11:53:11Z</dcterms:modified>
  <cp:category/>
  <cp:version/>
  <cp:contentType/>
  <cp:contentStatus/>
</cp:coreProperties>
</file>